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E1A687C-A408-4B5E-B1EB-FA843E52E496}" xr6:coauthVersionLast="47" xr6:coauthVersionMax="47" xr10:uidLastSave="{00000000-0000-0000-0000-000000000000}"/>
  <bookViews>
    <workbookView xWindow="-108" yWindow="-108" windowWidth="23256" windowHeight="12456" activeTab="3" xr2:uid="{68C139BF-D915-4599-BC36-095596BF41B2}"/>
  </bookViews>
  <sheets>
    <sheet name="Sheet2" sheetId="3" r:id="rId1"/>
    <sheet name="Sheet1" sheetId="4" r:id="rId2"/>
    <sheet name="Sheet4" sheetId="6" r:id="rId3"/>
    <sheet name="Loan-Banking" sheetId="1" r:id="rId4"/>
  </sheets>
  <calcPr calcId="191029"/>
  <pivotCaches>
    <pivotCache cacheId="0" r:id="rId5"/>
    <pivotCache cacheId="5" r:id="rId6"/>
    <pivotCache cacheId="29" r:id="rId7"/>
    <pivotCache cacheId="2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L3" i="1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2" i="1"/>
  <c r="AF2" i="1"/>
  <c r="V2" i="1"/>
  <c r="U3" i="1"/>
  <c r="T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2" i="1"/>
  <c r="AM2" i="1" a="1"/>
  <c r="AM2" i="1" s="1"/>
  <c r="Z3" i="1"/>
  <c r="Z2" i="1"/>
  <c r="AL6" i="1"/>
  <c r="AK1500" i="1"/>
  <c r="AK1501" i="1"/>
  <c r="AK1496" i="1"/>
  <c r="AK1497" i="1"/>
  <c r="AK1498" i="1"/>
  <c r="AK1499" i="1"/>
  <c r="AK1495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3" i="1"/>
  <c r="AK4" i="1"/>
  <c r="AK5" i="1"/>
  <c r="AK6" i="1"/>
  <c r="AK7" i="1"/>
  <c r="AK8" i="1"/>
  <c r="AK9" i="1"/>
  <c r="AK10" i="1"/>
  <c r="AK11" i="1"/>
  <c r="AK2" i="1"/>
  <c r="AJ1501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" i="1"/>
  <c r="AJ4" i="1"/>
  <c r="AJ5" i="1"/>
  <c r="AJ6" i="1"/>
  <c r="AJ7" i="1"/>
  <c r="AJ8" i="1"/>
  <c r="AJ9" i="1"/>
  <c r="AJ10" i="1"/>
  <c r="AJ11" i="1"/>
  <c r="AJ2" i="1"/>
  <c r="AI6" i="1"/>
  <c r="AI3" i="1"/>
  <c r="AH1500" i="1"/>
  <c r="AH1501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5" i="1"/>
  <c r="AH2" i="1"/>
  <c r="AH3" i="1"/>
  <c r="AH11" i="1"/>
  <c r="AH12" i="1"/>
  <c r="AH13" i="1"/>
  <c r="AH14" i="1"/>
  <c r="AH15" i="1"/>
  <c r="AH16" i="1"/>
  <c r="AH17" i="1"/>
  <c r="AH18" i="1"/>
  <c r="AH19" i="1"/>
  <c r="AH4" i="1"/>
  <c r="AH6" i="1"/>
  <c r="AH7" i="1"/>
  <c r="AH8" i="1"/>
  <c r="AH9" i="1"/>
  <c r="AH10" i="1"/>
  <c r="AG3" i="1"/>
  <c r="AG2" i="1"/>
  <c r="AB1496" i="1" a="1"/>
  <c r="AB1496" i="1" s="1"/>
  <c r="AC21" i="1" a="1"/>
  <c r="AB1458" i="1" s="1" a="1"/>
  <c r="AB1458" i="1" s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 s="1"/>
  <c r="AA306" i="1" a="1"/>
  <c r="AA306" i="1" s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 s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 s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 s="1"/>
  <c r="AA328" i="1" a="1"/>
  <c r="AA328" i="1" s="1"/>
  <c r="AA329" i="1" a="1"/>
  <c r="AA329" i="1" s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 s="1"/>
  <c r="AA338" i="1" a="1"/>
  <c r="AA338" i="1" s="1"/>
  <c r="AA339" i="1" a="1"/>
  <c r="AA339" i="1" s="1"/>
  <c r="AA340" i="1" a="1"/>
  <c r="AA340" i="1" s="1"/>
  <c r="AA341" i="1" a="1"/>
  <c r="AA341" i="1" s="1"/>
  <c r="AA342" i="1" a="1"/>
  <c r="AA342" i="1" s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 s="1"/>
  <c r="AA351" i="1" a="1"/>
  <c r="AA351" i="1" s="1"/>
  <c r="AA352" i="1" a="1"/>
  <c r="AA352" i="1" s="1"/>
  <c r="AA353" i="1" a="1"/>
  <c r="AA353" i="1" s="1"/>
  <c r="AA354" i="1" a="1"/>
  <c r="AA354" i="1" s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 s="1"/>
  <c r="AA365" i="1" a="1"/>
  <c r="AA365" i="1" s="1"/>
  <c r="AA366" i="1" a="1"/>
  <c r="AA366" i="1" s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 s="1"/>
  <c r="AA377" i="1" a="1"/>
  <c r="AA377" i="1" s="1"/>
  <c r="AA378" i="1" a="1"/>
  <c r="AA378" i="1" s="1"/>
  <c r="AA379" i="1" a="1"/>
  <c r="AA379" i="1" s="1"/>
  <c r="AA380" i="1" a="1"/>
  <c r="AA380" i="1" s="1"/>
  <c r="AA381" i="1" a="1"/>
  <c r="AA381" i="1" s="1"/>
  <c r="AA382" i="1" a="1"/>
  <c r="AA382" i="1" s="1"/>
  <c r="AA383" i="1" a="1"/>
  <c r="AA383" i="1" s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 s="1"/>
  <c r="AA389" i="1" a="1"/>
  <c r="AA389" i="1" s="1"/>
  <c r="AA390" i="1" a="1"/>
  <c r="AA390" i="1" s="1"/>
  <c r="AA391" i="1" a="1"/>
  <c r="AA391" i="1" s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 s="1"/>
  <c r="AA403" i="1" a="1"/>
  <c r="AA403" i="1" s="1"/>
  <c r="AA404" i="1" a="1"/>
  <c r="AA404" i="1" s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 s="1"/>
  <c r="AA411" i="1" a="1"/>
  <c r="AA411" i="1" s="1"/>
  <c r="AA412" i="1" a="1"/>
  <c r="AA412" i="1" s="1"/>
  <c r="AA413" i="1" a="1"/>
  <c r="AA413" i="1" s="1"/>
  <c r="AA414" i="1" a="1"/>
  <c r="AA414" i="1" s="1"/>
  <c r="AA415" i="1" a="1"/>
  <c r="AA415" i="1" s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 s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3" i="1" a="1"/>
  <c r="AA433" i="1" s="1"/>
  <c r="AA434" i="1" a="1"/>
  <c r="AA434" i="1" s="1"/>
  <c r="AA435" i="1" a="1"/>
  <c r="AA435" i="1" s="1"/>
  <c r="AA436" i="1" a="1"/>
  <c r="AA436" i="1" s="1"/>
  <c r="AA437" i="1" a="1"/>
  <c r="AA437" i="1" s="1"/>
  <c r="AA438" i="1" a="1"/>
  <c r="AA438" i="1" s="1"/>
  <c r="AA439" i="1" a="1"/>
  <c r="AA439" i="1" s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 s="1"/>
  <c r="AA445" i="1" a="1"/>
  <c r="AA445" i="1" s="1"/>
  <c r="AA446" i="1" a="1"/>
  <c r="AA446" i="1" s="1"/>
  <c r="AA447" i="1" a="1"/>
  <c r="AA447" i="1" s="1"/>
  <c r="AA448" i="1" a="1"/>
  <c r="AA448" i="1"/>
  <c r="AA449" i="1" a="1"/>
  <c r="AA449" i="1" s="1"/>
  <c r="AA450" i="1" a="1"/>
  <c r="AA450" i="1" s="1"/>
  <c r="AA451" i="1" a="1"/>
  <c r="AA451" i="1" s="1"/>
  <c r="AA452" i="1" a="1"/>
  <c r="AA452" i="1" s="1"/>
  <c r="AA453" i="1" a="1"/>
  <c r="AA453" i="1" s="1"/>
  <c r="AA454" i="1" a="1"/>
  <c r="AA454" i="1" s="1"/>
  <c r="AA455" i="1" a="1"/>
  <c r="AA455" i="1" s="1"/>
  <c r="AA456" i="1" a="1"/>
  <c r="AA456" i="1" s="1"/>
  <c r="AA457" i="1" a="1"/>
  <c r="AA457" i="1" s="1"/>
  <c r="AA458" i="1" a="1"/>
  <c r="AA458" i="1" s="1"/>
  <c r="AA459" i="1" a="1"/>
  <c r="AA459" i="1" s="1"/>
  <c r="AA460" i="1" a="1"/>
  <c r="AA460" i="1" s="1"/>
  <c r="AA461" i="1" a="1"/>
  <c r="AA461" i="1" s="1"/>
  <c r="AA462" i="1" a="1"/>
  <c r="AA462" i="1" s="1"/>
  <c r="AA463" i="1" a="1"/>
  <c r="AA463" i="1" s="1"/>
  <c r="AA464" i="1" a="1"/>
  <c r="AA464" i="1" s="1"/>
  <c r="AA465" i="1" a="1"/>
  <c r="AA465" i="1" s="1"/>
  <c r="AA466" i="1" a="1"/>
  <c r="AA466" i="1" s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 s="1"/>
  <c r="AA475" i="1" a="1"/>
  <c r="AA475" i="1" s="1"/>
  <c r="AA476" i="1" a="1"/>
  <c r="AA476" i="1" s="1"/>
  <c r="AA477" i="1" a="1"/>
  <c r="AA477" i="1" s="1"/>
  <c r="AA478" i="1" a="1"/>
  <c r="AA478" i="1" s="1"/>
  <c r="AA479" i="1" a="1"/>
  <c r="AA479" i="1" s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 s="1"/>
  <c r="AA487" i="1" a="1"/>
  <c r="AA487" i="1" s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 s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 s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 s="1"/>
  <c r="AA510" i="1" a="1"/>
  <c r="AA510" i="1" s="1"/>
  <c r="AA511" i="1" a="1"/>
  <c r="AA511" i="1" s="1"/>
  <c r="AA512" i="1" a="1"/>
  <c r="AA512" i="1" s="1"/>
  <c r="AA513" i="1" a="1"/>
  <c r="AA513" i="1" s="1"/>
  <c r="AA514" i="1" a="1"/>
  <c r="AA514" i="1" s="1"/>
  <c r="AA515" i="1" a="1"/>
  <c r="AA515" i="1" s="1"/>
  <c r="AA516" i="1" a="1"/>
  <c r="AA516" i="1" s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 s="1"/>
  <c r="AA525" i="1" a="1"/>
  <c r="AA525" i="1" s="1"/>
  <c r="AA526" i="1" a="1"/>
  <c r="AA526" i="1" s="1"/>
  <c r="AA527" i="1" a="1"/>
  <c r="AA527" i="1" s="1"/>
  <c r="AA528" i="1" a="1"/>
  <c r="AA528" i="1" s="1"/>
  <c r="AA529" i="1" a="1"/>
  <c r="AA529" i="1" s="1"/>
  <c r="AA530" i="1" a="1"/>
  <c r="AA530" i="1" s="1"/>
  <c r="AA531" i="1" a="1"/>
  <c r="AA531" i="1" s="1"/>
  <c r="AA532" i="1" a="1"/>
  <c r="AA532" i="1" s="1"/>
  <c r="AA533" i="1" a="1"/>
  <c r="AA533" i="1" s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 s="1"/>
  <c r="AA544" i="1" a="1"/>
  <c r="AA544" i="1" s="1"/>
  <c r="AA545" i="1" a="1"/>
  <c r="AA545" i="1" s="1"/>
  <c r="AA546" i="1" a="1"/>
  <c r="AA546" i="1" s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 s="1"/>
  <c r="AA557" i="1" a="1"/>
  <c r="AA557" i="1" s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 s="1"/>
  <c r="AA563" i="1" a="1"/>
  <c r="AA563" i="1" s="1"/>
  <c r="AA564" i="1" a="1"/>
  <c r="AA564" i="1" s="1"/>
  <c r="AA565" i="1" a="1"/>
  <c r="AA565" i="1" s="1"/>
  <c r="AA566" i="1" a="1"/>
  <c r="AA566" i="1" s="1"/>
  <c r="AA567" i="1" a="1"/>
  <c r="AA567" i="1" s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 s="1"/>
  <c r="AA573" i="1" a="1"/>
  <c r="AA573" i="1" s="1"/>
  <c r="AA574" i="1" a="1"/>
  <c r="AA574" i="1" s="1"/>
  <c r="AA575" i="1" a="1"/>
  <c r="AA575" i="1" s="1"/>
  <c r="AA576" i="1" a="1"/>
  <c r="AA576" i="1" s="1"/>
  <c r="AA577" i="1" a="1"/>
  <c r="AA577" i="1" s="1"/>
  <c r="AA578" i="1" a="1"/>
  <c r="AA578" i="1" s="1"/>
  <c r="AA579" i="1" a="1"/>
  <c r="AA579" i="1" s="1"/>
  <c r="AA580" i="1" a="1"/>
  <c r="AA580" i="1" s="1"/>
  <c r="AA581" i="1" a="1"/>
  <c r="AA581" i="1" s="1"/>
  <c r="AA582" i="1" a="1"/>
  <c r="AA582" i="1" s="1"/>
  <c r="AA583" i="1" a="1"/>
  <c r="AA583" i="1" s="1"/>
  <c r="AA584" i="1" a="1"/>
  <c r="AA584" i="1" s="1"/>
  <c r="AA585" i="1" a="1"/>
  <c r="AA585" i="1" s="1"/>
  <c r="AA586" i="1" a="1"/>
  <c r="AA586" i="1" s="1"/>
  <c r="AA587" i="1" a="1"/>
  <c r="AA587" i="1" s="1"/>
  <c r="AA588" i="1" a="1"/>
  <c r="AA588" i="1" s="1"/>
  <c r="AA589" i="1" a="1"/>
  <c r="AA589" i="1" s="1"/>
  <c r="AA590" i="1" a="1"/>
  <c r="AA590" i="1" s="1"/>
  <c r="AA591" i="1" a="1"/>
  <c r="AA591" i="1" s="1"/>
  <c r="AA592" i="1" a="1"/>
  <c r="AA592" i="1" s="1"/>
  <c r="AA593" i="1" a="1"/>
  <c r="AA593" i="1" s="1"/>
  <c r="AA594" i="1" a="1"/>
  <c r="AA594" i="1" s="1"/>
  <c r="AA595" i="1" a="1"/>
  <c r="AA595" i="1" s="1"/>
  <c r="AA596" i="1" a="1"/>
  <c r="AA596" i="1" s="1"/>
  <c r="AA597" i="1" a="1"/>
  <c r="AA597" i="1" s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 s="1"/>
  <c r="AA605" i="1" a="1"/>
  <c r="AA605" i="1" s="1"/>
  <c r="AA606" i="1" a="1"/>
  <c r="AA606" i="1" s="1"/>
  <c r="AA607" i="1" a="1"/>
  <c r="AA607" i="1" s="1"/>
  <c r="AA608" i="1" a="1"/>
  <c r="AA608" i="1" s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 s="1"/>
  <c r="AA618" i="1" a="1"/>
  <c r="AA618" i="1" s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 s="1"/>
  <c r="AA624" i="1" a="1"/>
  <c r="AA624" i="1" s="1"/>
  <c r="AA625" i="1" a="1"/>
  <c r="AA625" i="1" s="1"/>
  <c r="AA626" i="1" a="1"/>
  <c r="AA626" i="1" s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 s="1"/>
  <c r="AA635" i="1" a="1"/>
  <c r="AA635" i="1" s="1"/>
  <c r="AA636" i="1" a="1"/>
  <c r="AA636" i="1" s="1"/>
  <c r="AA637" i="1" a="1"/>
  <c r="AA637" i="1" s="1"/>
  <c r="AA638" i="1" a="1"/>
  <c r="AA638" i="1" s="1"/>
  <c r="AA639" i="1" a="1"/>
  <c r="AA639" i="1" s="1"/>
  <c r="AA640" i="1" a="1"/>
  <c r="AA640" i="1" s="1"/>
  <c r="AA641" i="1" a="1"/>
  <c r="AA641" i="1" s="1"/>
  <c r="AA642" i="1" a="1"/>
  <c r="AA642" i="1" s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 s="1"/>
  <c r="AA649" i="1" a="1"/>
  <c r="AA649" i="1" s="1"/>
  <c r="AA650" i="1" a="1"/>
  <c r="AA650" i="1" s="1"/>
  <c r="AA651" i="1" a="1"/>
  <c r="AA651" i="1" s="1"/>
  <c r="AA652" i="1" a="1"/>
  <c r="AA652" i="1" s="1"/>
  <c r="AA653" i="1" a="1"/>
  <c r="AA653" i="1" s="1"/>
  <c r="AA654" i="1" a="1"/>
  <c r="AA654" i="1" s="1"/>
  <c r="AA655" i="1" a="1"/>
  <c r="AA655" i="1" s="1"/>
  <c r="AA656" i="1" a="1"/>
  <c r="AA656" i="1" s="1"/>
  <c r="AA657" i="1" a="1"/>
  <c r="AA657" i="1" s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 s="1"/>
  <c r="AA666" i="1" a="1"/>
  <c r="AA666" i="1" s="1"/>
  <c r="AA667" i="1" a="1"/>
  <c r="AA667" i="1" s="1"/>
  <c r="AA668" i="1" a="1"/>
  <c r="AA668" i="1" s="1"/>
  <c r="AA669" i="1" a="1"/>
  <c r="AA669" i="1" s="1"/>
  <c r="AA670" i="1" a="1"/>
  <c r="AA670" i="1" s="1"/>
  <c r="AA671" i="1" a="1"/>
  <c r="AA671" i="1" s="1"/>
  <c r="AA672" i="1" a="1"/>
  <c r="AA672" i="1" s="1"/>
  <c r="AA673" i="1" a="1"/>
  <c r="AA673" i="1" s="1"/>
  <c r="AA674" i="1" a="1"/>
  <c r="AA674" i="1" s="1"/>
  <c r="AA675" i="1" a="1"/>
  <c r="AA675" i="1" s="1"/>
  <c r="AA676" i="1" a="1"/>
  <c r="AA676" i="1" s="1"/>
  <c r="AA677" i="1" a="1"/>
  <c r="AA677" i="1" s="1"/>
  <c r="AA678" i="1" a="1"/>
  <c r="AA678" i="1" s="1"/>
  <c r="AA679" i="1" a="1"/>
  <c r="AA679" i="1" s="1"/>
  <c r="AA680" i="1" a="1"/>
  <c r="AA680" i="1" s="1"/>
  <c r="AA681" i="1" a="1"/>
  <c r="AA681" i="1" s="1"/>
  <c r="AA682" i="1" a="1"/>
  <c r="AA682" i="1" s="1"/>
  <c r="AA683" i="1" a="1"/>
  <c r="AA683" i="1" s="1"/>
  <c r="AA684" i="1" a="1"/>
  <c r="AA684" i="1" s="1"/>
  <c r="AA685" i="1" a="1"/>
  <c r="AA685" i="1" s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 s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 s="1"/>
  <c r="AA700" i="1" a="1"/>
  <c r="AA700" i="1" s="1"/>
  <c r="AA701" i="1" a="1"/>
  <c r="AA701" i="1" s="1"/>
  <c r="AA702" i="1" a="1"/>
  <c r="AA702" i="1" s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 s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 s="1"/>
  <c r="AA715" i="1" a="1"/>
  <c r="AA715" i="1" s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 s="1"/>
  <c r="AA722" i="1" a="1"/>
  <c r="AA722" i="1" s="1"/>
  <c r="AA723" i="1" a="1"/>
  <c r="AA723" i="1" s="1"/>
  <c r="AA724" i="1" a="1"/>
  <c r="AA724" i="1" s="1"/>
  <c r="AA725" i="1" a="1"/>
  <c r="AA725" i="1" s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 s="1"/>
  <c r="AA733" i="1" a="1"/>
  <c r="AA733" i="1" s="1"/>
  <c r="AA734" i="1" a="1"/>
  <c r="AA734" i="1" s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 s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 s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 s="1"/>
  <c r="AA756" i="1" a="1"/>
  <c r="AA756" i="1" s="1"/>
  <c r="AA757" i="1" a="1"/>
  <c r="AA757" i="1" s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 s="1"/>
  <c r="AA763" i="1" a="1"/>
  <c r="AA763" i="1" s="1"/>
  <c r="AA764" i="1" a="1"/>
  <c r="AA764" i="1" s="1"/>
  <c r="AA765" i="1" a="1"/>
  <c r="AA765" i="1" s="1"/>
  <c r="AA766" i="1" a="1"/>
  <c r="AA766" i="1" s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 s="1"/>
  <c r="AA775" i="1" a="1"/>
  <c r="AA775" i="1" s="1"/>
  <c r="AA776" i="1" a="1"/>
  <c r="AA776" i="1" s="1"/>
  <c r="AA777" i="1" a="1"/>
  <c r="AA777" i="1" s="1"/>
  <c r="AA778" i="1" a="1"/>
  <c r="AA778" i="1" s="1"/>
  <c r="AA779" i="1" a="1"/>
  <c r="AA779" i="1" s="1"/>
  <c r="AA780" i="1" a="1"/>
  <c r="AA780" i="1" s="1"/>
  <c r="AA781" i="1" a="1"/>
  <c r="AA781" i="1" s="1"/>
  <c r="AA782" i="1" a="1"/>
  <c r="AA782" i="1" s="1"/>
  <c r="AA783" i="1" a="1"/>
  <c r="AA783" i="1" s="1"/>
  <c r="AA784" i="1" a="1"/>
  <c r="AA784" i="1" s="1"/>
  <c r="AA785" i="1" a="1"/>
  <c r="AA785" i="1" s="1"/>
  <c r="AA786" i="1" a="1"/>
  <c r="AA786" i="1" s="1"/>
  <c r="AA787" i="1" a="1"/>
  <c r="AA787" i="1" s="1"/>
  <c r="AA788" i="1" a="1"/>
  <c r="AA788" i="1" s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 s="1"/>
  <c r="AA795" i="1" a="1"/>
  <c r="AA795" i="1" s="1"/>
  <c r="AA796" i="1" a="1"/>
  <c r="AA796" i="1" s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/>
  <c r="AA808" i="1" a="1"/>
  <c r="AA808" i="1" s="1"/>
  <c r="AA809" i="1" a="1"/>
  <c r="AA809" i="1" s="1"/>
  <c r="AA810" i="1" a="1"/>
  <c r="AA810" i="1" s="1"/>
  <c r="AA811" i="1" a="1"/>
  <c r="AA811" i="1" s="1"/>
  <c r="AA812" i="1" a="1"/>
  <c r="AA812" i="1" s="1"/>
  <c r="AA813" i="1" a="1"/>
  <c r="AA813" i="1" s="1"/>
  <c r="AA814" i="1" a="1"/>
  <c r="AA814" i="1" s="1"/>
  <c r="AA815" i="1" a="1"/>
  <c r="AA815" i="1" s="1"/>
  <c r="AA816" i="1" a="1"/>
  <c r="AA816" i="1" s="1"/>
  <c r="AA817" i="1" a="1"/>
  <c r="AA817" i="1" s="1"/>
  <c r="AA818" i="1" a="1"/>
  <c r="AA818" i="1" s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 s="1"/>
  <c r="AA830" i="1" a="1"/>
  <c r="AA830" i="1" s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 s="1"/>
  <c r="AA836" i="1" a="1"/>
  <c r="AA836" i="1" s="1"/>
  <c r="AA837" i="1" a="1"/>
  <c r="AA837" i="1" s="1"/>
  <c r="AA838" i="1" a="1"/>
  <c r="AA838" i="1" s="1"/>
  <c r="AA839" i="1" a="1"/>
  <c r="AA839" i="1" s="1"/>
  <c r="AA840" i="1" a="1"/>
  <c r="AA840" i="1" s="1"/>
  <c r="AA841" i="1" a="1"/>
  <c r="AA841" i="1" s="1"/>
  <c r="AA842" i="1" a="1"/>
  <c r="AA842" i="1" s="1"/>
  <c r="AA843" i="1" a="1"/>
  <c r="AA843" i="1" s="1"/>
  <c r="AA844" i="1" a="1"/>
  <c r="AA844" i="1" s="1"/>
  <c r="AA845" i="1" a="1"/>
  <c r="AA845" i="1" s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 s="1"/>
  <c r="AA854" i="1" a="1"/>
  <c r="AA854" i="1" s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 s="1"/>
  <c r="AA860" i="1" a="1"/>
  <c r="AA860" i="1" s="1"/>
  <c r="AA861" i="1" a="1"/>
  <c r="AA861" i="1" s="1"/>
  <c r="AA862" i="1" a="1"/>
  <c r="AA862" i="1" s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 s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 s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 s="1"/>
  <c r="AA891" i="1" a="1"/>
  <c r="AA891" i="1" s="1"/>
  <c r="AA892" i="1" a="1"/>
  <c r="AA892" i="1" s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 s="1"/>
  <c r="AA903" i="1" a="1"/>
  <c r="AA903" i="1"/>
  <c r="AA904" i="1" a="1"/>
  <c r="AA904" i="1" s="1"/>
  <c r="AA905" i="1" a="1"/>
  <c r="AA905" i="1" s="1"/>
  <c r="AA906" i="1" a="1"/>
  <c r="AA906" i="1" s="1"/>
  <c r="AA907" i="1" a="1"/>
  <c r="AA907" i="1" s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 s="1"/>
  <c r="AA923" i="1" a="1"/>
  <c r="AA923" i="1" s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 s="1"/>
  <c r="AA929" i="1" a="1"/>
  <c r="AA929" i="1" s="1"/>
  <c r="AA930" i="1" a="1"/>
  <c r="AA930" i="1" s="1"/>
  <c r="AA931" i="1" a="1"/>
  <c r="AA931" i="1" s="1"/>
  <c r="AA932" i="1" a="1"/>
  <c r="AA932" i="1" s="1"/>
  <c r="AA933" i="1" a="1"/>
  <c r="AA933" i="1" s="1"/>
  <c r="AA934" i="1" a="1"/>
  <c r="AA934" i="1" s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 s="1"/>
  <c r="AA941" i="1" a="1"/>
  <c r="AA941" i="1" s="1"/>
  <c r="AA942" i="1" a="1"/>
  <c r="AA942" i="1" s="1"/>
  <c r="AA943" i="1" a="1"/>
  <c r="AA943" i="1"/>
  <c r="AA944" i="1" a="1"/>
  <c r="AA944" i="1" s="1"/>
  <c r="AA945" i="1" a="1"/>
  <c r="AA945" i="1" s="1"/>
  <c r="AA946" i="1" a="1"/>
  <c r="AA946" i="1" s="1"/>
  <c r="AA947" i="1" a="1"/>
  <c r="AA947" i="1" s="1"/>
  <c r="AA948" i="1" a="1"/>
  <c r="AA948" i="1" s="1"/>
  <c r="AA949" i="1" a="1"/>
  <c r="AA949" i="1" s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 s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 s="1"/>
  <c r="AA965" i="1" a="1"/>
  <c r="AA965" i="1" s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 s="1"/>
  <c r="AA972" i="1" a="1"/>
  <c r="AA972" i="1" s="1"/>
  <c r="AA973" i="1" a="1"/>
  <c r="AA973" i="1" s="1"/>
  <c r="AA974" i="1" a="1"/>
  <c r="AA974" i="1" s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 s="1"/>
  <c r="AA980" i="1" a="1"/>
  <c r="AA980" i="1" s="1"/>
  <c r="AA981" i="1" a="1"/>
  <c r="AA981" i="1" s="1"/>
  <c r="AA982" i="1" a="1"/>
  <c r="AA982" i="1" s="1"/>
  <c r="AA983" i="1" a="1"/>
  <c r="AA983" i="1" s="1"/>
  <c r="AA984" i="1" a="1"/>
  <c r="AA984" i="1" s="1"/>
  <c r="AA985" i="1" a="1"/>
  <c r="AA985" i="1" s="1"/>
  <c r="AA986" i="1" a="1"/>
  <c r="AA986" i="1" s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 s="1"/>
  <c r="AA994" i="1" a="1"/>
  <c r="AA994" i="1" s="1"/>
  <c r="AA995" i="1" a="1"/>
  <c r="AA995" i="1" s="1"/>
  <c r="AA996" i="1" a="1"/>
  <c r="AA996" i="1" s="1"/>
  <c r="AA997" i="1" a="1"/>
  <c r="AA997" i="1" s="1"/>
  <c r="AA998" i="1" a="1"/>
  <c r="AA998" i="1" s="1"/>
  <c r="AA999" i="1" a="1"/>
  <c r="AA999" i="1" s="1"/>
  <c r="AA1000" i="1" a="1"/>
  <c r="AA1000" i="1" s="1"/>
  <c r="AA1001" i="1" a="1"/>
  <c r="AA1001" i="1" s="1"/>
  <c r="AA1002" i="1" a="1"/>
  <c r="AA1002" i="1" s="1"/>
  <c r="AA1003" i="1" a="1"/>
  <c r="AA1003" i="1" s="1"/>
  <c r="AA1004" i="1" a="1"/>
  <c r="AA1004" i="1" s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 s="1"/>
  <c r="AA1011" i="1" a="1"/>
  <c r="AA1011" i="1" s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 s="1"/>
  <c r="AA1018" i="1" a="1"/>
  <c r="AA1018" i="1" s="1"/>
  <c r="AA1019" i="1" a="1"/>
  <c r="AA1019" i="1" s="1"/>
  <c r="AA1020" i="1" a="1"/>
  <c r="AA1020" i="1" s="1"/>
  <c r="AA1021" i="1" a="1"/>
  <c r="AA1021" i="1" s="1"/>
  <c r="AA1022" i="1" a="1"/>
  <c r="AA1022" i="1" s="1"/>
  <c r="AA1023" i="1" a="1"/>
  <c r="AA1023" i="1"/>
  <c r="AA1024" i="1" a="1"/>
  <c r="AA1024" i="1" s="1"/>
  <c r="AA1025" i="1" a="1"/>
  <c r="AA1025" i="1" s="1"/>
  <c r="AA1026" i="1" a="1"/>
  <c r="AA1026" i="1" s="1"/>
  <c r="AA1027" i="1" a="1"/>
  <c r="AA1027" i="1" s="1"/>
  <c r="AA1028" i="1" a="1"/>
  <c r="AA1028" i="1" s="1"/>
  <c r="AA1029" i="1" a="1"/>
  <c r="AA1029" i="1" s="1"/>
  <c r="AA1030" i="1" a="1"/>
  <c r="AA1030" i="1" s="1"/>
  <c r="AA1031" i="1" a="1"/>
  <c r="AA1031" i="1" s="1"/>
  <c r="AA1032" i="1" a="1"/>
  <c r="AA1032" i="1" s="1"/>
  <c r="AA1033" i="1" a="1"/>
  <c r="AA1033" i="1" s="1"/>
  <c r="AA1034" i="1" a="1"/>
  <c r="AA1034" i="1" s="1"/>
  <c r="AA1035" i="1" a="1"/>
  <c r="AA1035" i="1" s="1"/>
  <c r="AA1036" i="1" a="1"/>
  <c r="AA1036" i="1" s="1"/>
  <c r="AA1037" i="1" a="1"/>
  <c r="AA1037" i="1" s="1"/>
  <c r="AA1038" i="1" a="1"/>
  <c r="AA1038" i="1" s="1"/>
  <c r="AA1039" i="1" a="1"/>
  <c r="AA1039" i="1" s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 s="1"/>
  <c r="AA1045" i="1" a="1"/>
  <c r="AA1045" i="1" s="1"/>
  <c r="AA1046" i="1" a="1"/>
  <c r="AA1046" i="1" s="1"/>
  <c r="AA1047" i="1" a="1"/>
  <c r="AA1047" i="1" s="1"/>
  <c r="AA1048" i="1" a="1"/>
  <c r="AA1048" i="1" s="1"/>
  <c r="AA1049" i="1" a="1"/>
  <c r="AA1049" i="1" s="1"/>
  <c r="AA1050" i="1" a="1"/>
  <c r="AA1050" i="1" s="1"/>
  <c r="AA1051" i="1" a="1"/>
  <c r="AA1051" i="1" s="1"/>
  <c r="AA1052" i="1" a="1"/>
  <c r="AA1052" i="1" s="1"/>
  <c r="AA1053" i="1" a="1"/>
  <c r="AA1053" i="1" s="1"/>
  <c r="AA1054" i="1" a="1"/>
  <c r="AA1054" i="1" s="1"/>
  <c r="AA1055" i="1" a="1"/>
  <c r="AA1055" i="1" s="1"/>
  <c r="AA1056" i="1" a="1"/>
  <c r="AA1056" i="1" s="1"/>
  <c r="AA1057" i="1" a="1"/>
  <c r="AA1057" i="1" s="1"/>
  <c r="AA1058" i="1" a="1"/>
  <c r="AA1058" i="1" s="1"/>
  <c r="AA1059" i="1" a="1"/>
  <c r="AA1059" i="1" s="1"/>
  <c r="AA1060" i="1" a="1"/>
  <c r="AA1060" i="1" s="1"/>
  <c r="AA1061" i="1" a="1"/>
  <c r="AA1061" i="1" s="1"/>
  <c r="AA1062" i="1" a="1"/>
  <c r="AA1062" i="1" s="1"/>
  <c r="AA1063" i="1" a="1"/>
  <c r="AA1063" i="1" s="1"/>
  <c r="AA1064" i="1" a="1"/>
  <c r="AA1064" i="1" s="1"/>
  <c r="AA1065" i="1" a="1"/>
  <c r="AA1065" i="1" s="1"/>
  <c r="AA1066" i="1" a="1"/>
  <c r="AA1066" i="1" s="1"/>
  <c r="AA1067" i="1" a="1"/>
  <c r="AA1067" i="1" s="1"/>
  <c r="AA1068" i="1" a="1"/>
  <c r="AA1068" i="1" s="1"/>
  <c r="AA1069" i="1" a="1"/>
  <c r="AA1069" i="1" s="1"/>
  <c r="AA1070" i="1" a="1"/>
  <c r="AA1070" i="1" s="1"/>
  <c r="AA1071" i="1" a="1"/>
  <c r="AA1071" i="1" s="1"/>
  <c r="AA1072" i="1" a="1"/>
  <c r="AA1072" i="1" s="1"/>
  <c r="AA1073" i="1" a="1"/>
  <c r="AA1073" i="1" s="1"/>
  <c r="AA1074" i="1" a="1"/>
  <c r="AA1074" i="1" s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 s="1"/>
  <c r="AA1081" i="1" a="1"/>
  <c r="AA1081" i="1" s="1"/>
  <c r="AA1082" i="1" a="1"/>
  <c r="AA1082" i="1" s="1"/>
  <c r="AA1083" i="1" a="1"/>
  <c r="AA1083" i="1" s="1"/>
  <c r="AA1084" i="1" a="1"/>
  <c r="AA1084" i="1" s="1"/>
  <c r="AA1085" i="1" a="1"/>
  <c r="AA1085" i="1" s="1"/>
  <c r="AA1086" i="1" a="1"/>
  <c r="AA1086" i="1" s="1"/>
  <c r="AA1087" i="1" a="1"/>
  <c r="AA1087" i="1" s="1"/>
  <c r="AA1088" i="1" a="1"/>
  <c r="AA1088" i="1" s="1"/>
  <c r="AA1089" i="1" a="1"/>
  <c r="AA1089" i="1" s="1"/>
  <c r="AA1090" i="1" a="1"/>
  <c r="AA1090" i="1" s="1"/>
  <c r="AA1091" i="1" a="1"/>
  <c r="AA1091" i="1" s="1"/>
  <c r="AA1092" i="1" a="1"/>
  <c r="AA1092" i="1" s="1"/>
  <c r="AA1093" i="1" a="1"/>
  <c r="AA1093" i="1" s="1"/>
  <c r="AA1094" i="1" a="1"/>
  <c r="AA1094" i="1" s="1"/>
  <c r="AA1095" i="1" a="1"/>
  <c r="AA1095" i="1" s="1"/>
  <c r="AA1096" i="1" a="1"/>
  <c r="AA1096" i="1" s="1"/>
  <c r="AA1097" i="1" a="1"/>
  <c r="AA1097" i="1" s="1"/>
  <c r="AA1098" i="1" a="1"/>
  <c r="AA1098" i="1" s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 s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 s="1"/>
  <c r="AA1114" i="1" a="1"/>
  <c r="AA1114" i="1" s="1"/>
  <c r="AA1115" i="1" a="1"/>
  <c r="AA1115" i="1"/>
  <c r="AA1116" i="1" a="1"/>
  <c r="AA1116" i="1" s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 s="1"/>
  <c r="AA1127" i="1" a="1"/>
  <c r="AA1127" i="1" s="1"/>
  <c r="AA1128" i="1" a="1"/>
  <c r="AA1128" i="1" s="1"/>
  <c r="AA1129" i="1" a="1"/>
  <c r="AA1129" i="1" s="1"/>
  <c r="AA1130" i="1" a="1"/>
  <c r="AA1130" i="1" s="1"/>
  <c r="AA1131" i="1" a="1"/>
  <c r="AA1131" i="1" s="1"/>
  <c r="AA1132" i="1" a="1"/>
  <c r="AA1132" i="1" s="1"/>
  <c r="AA1133" i="1" a="1"/>
  <c r="AA1133" i="1" s="1"/>
  <c r="AA1134" i="1" a="1"/>
  <c r="AA1134" i="1" s="1"/>
  <c r="AA1135" i="1" a="1"/>
  <c r="AA1135" i="1" s="1"/>
  <c r="AA1136" i="1" a="1"/>
  <c r="AA1136" i="1" s="1"/>
  <c r="AA1137" i="1" a="1"/>
  <c r="AA1137" i="1" s="1"/>
  <c r="AA1138" i="1" a="1"/>
  <c r="AA1138" i="1" s="1"/>
  <c r="AA1139" i="1" a="1"/>
  <c r="AA1139" i="1" s="1"/>
  <c r="AA1140" i="1" a="1"/>
  <c r="AA1140" i="1" s="1"/>
  <c r="AA1141" i="1" a="1"/>
  <c r="AA1141" i="1" s="1"/>
  <c r="AA1142" i="1" a="1"/>
  <c r="AA1142" i="1" s="1"/>
  <c r="AA1143" i="1" a="1"/>
  <c r="AA1143" i="1" s="1"/>
  <c r="AA1144" i="1" a="1"/>
  <c r="AA1144" i="1" s="1"/>
  <c r="AA1145" i="1" a="1"/>
  <c r="AA1145" i="1" s="1"/>
  <c r="AA1146" i="1" a="1"/>
  <c r="AA1146" i="1" s="1"/>
  <c r="AA1147" i="1" a="1"/>
  <c r="AA1147" i="1" s="1"/>
  <c r="AA1148" i="1" a="1"/>
  <c r="AA1148" i="1" s="1"/>
  <c r="AA1149" i="1" a="1"/>
  <c r="AA1149" i="1" s="1"/>
  <c r="AA1150" i="1" a="1"/>
  <c r="AA1150" i="1" s="1"/>
  <c r="AA1151" i="1" a="1"/>
  <c r="AA1151" i="1" s="1"/>
  <c r="AA1152" i="1" a="1"/>
  <c r="AA1152" i="1" s="1"/>
  <c r="AA1153" i="1" a="1"/>
  <c r="AA1153" i="1" s="1"/>
  <c r="AA1154" i="1" a="1"/>
  <c r="AA1154" i="1" s="1"/>
  <c r="AA1155" i="1" a="1"/>
  <c r="AA1155" i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 s="1"/>
  <c r="AA1163" i="1" a="1"/>
  <c r="AA1163" i="1" s="1"/>
  <c r="AA1164" i="1" a="1"/>
  <c r="AA1164" i="1" s="1"/>
  <c r="AA1165" i="1" a="1"/>
  <c r="AA1165" i="1" s="1"/>
  <c r="AA1166" i="1" a="1"/>
  <c r="AA1166" i="1" s="1"/>
  <c r="AA1167" i="1" a="1"/>
  <c r="AA1167" i="1" s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 s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 s="1"/>
  <c r="AA1178" i="1" a="1"/>
  <c r="AA1178" i="1" s="1"/>
  <c r="AA1179" i="1" a="1"/>
  <c r="AA1179" i="1" s="1"/>
  <c r="AA1180" i="1" a="1"/>
  <c r="AA1180" i="1" s="1"/>
  <c r="AA1181" i="1" a="1"/>
  <c r="AA1181" i="1" s="1"/>
  <c r="AA1182" i="1" a="1"/>
  <c r="AA1182" i="1" s="1"/>
  <c r="AA1183" i="1" a="1"/>
  <c r="AA1183" i="1" s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 s="1"/>
  <c r="AA1193" i="1" a="1"/>
  <c r="AA1193" i="1" s="1"/>
  <c r="AA1194" i="1" a="1"/>
  <c r="AA1194" i="1" s="1"/>
  <c r="AA1195" i="1" a="1"/>
  <c r="AA1195" i="1" s="1"/>
  <c r="AA1196" i="1" a="1"/>
  <c r="AA1196" i="1" s="1"/>
  <c r="AA1197" i="1" a="1"/>
  <c r="AA1197" i="1" s="1"/>
  <c r="AA1198" i="1" a="1"/>
  <c r="AA1198" i="1" s="1"/>
  <c r="AA1199" i="1" a="1"/>
  <c r="AA1199" i="1" s="1"/>
  <c r="AA1200" i="1" a="1"/>
  <c r="AA1200" i="1" s="1"/>
  <c r="AA1201" i="1" a="1"/>
  <c r="AA1201" i="1" s="1"/>
  <c r="AA1202" i="1" a="1"/>
  <c r="AA1202" i="1" s="1"/>
  <c r="AA1203" i="1" a="1"/>
  <c r="AA1203" i="1"/>
  <c r="AA1204" i="1" a="1"/>
  <c r="AA1204" i="1" s="1"/>
  <c r="AA1205" i="1" a="1"/>
  <c r="AA1205" i="1" s="1"/>
  <c r="AA1206" i="1" a="1"/>
  <c r="AA1206" i="1" s="1"/>
  <c r="AA1207" i="1" a="1"/>
  <c r="AA1207" i="1" s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 s="1"/>
  <c r="AA1216" i="1" a="1"/>
  <c r="AA1216" i="1" s="1"/>
  <c r="AA1217" i="1" a="1"/>
  <c r="AA1217" i="1" s="1"/>
  <c r="AA1218" i="1" a="1"/>
  <c r="AA1218" i="1" s="1"/>
  <c r="AA1219" i="1" a="1"/>
  <c r="AA1219" i="1" s="1"/>
  <c r="AA1220" i="1" a="1"/>
  <c r="AA1220" i="1" s="1"/>
  <c r="AA1221" i="1" a="1"/>
  <c r="AA1221" i="1" s="1"/>
  <c r="AA1222" i="1" a="1"/>
  <c r="AA1222" i="1" s="1"/>
  <c r="AA1223" i="1" a="1"/>
  <c r="AA1223" i="1" s="1"/>
  <c r="AA1224" i="1" a="1"/>
  <c r="AA1224" i="1" s="1"/>
  <c r="AA1225" i="1" a="1"/>
  <c r="AA1225" i="1" s="1"/>
  <c r="AA1226" i="1" a="1"/>
  <c r="AA1226" i="1" s="1"/>
  <c r="AA1227" i="1" a="1"/>
  <c r="AA1227" i="1" s="1"/>
  <c r="AA1228" i="1" a="1"/>
  <c r="AA1228" i="1" s="1"/>
  <c r="AA1229" i="1" a="1"/>
  <c r="AA1229" i="1" s="1"/>
  <c r="AA1230" i="1" a="1"/>
  <c r="AA1230" i="1" s="1"/>
  <c r="AA1231" i="1" a="1"/>
  <c r="AA1231" i="1" s="1"/>
  <c r="AA1232" i="1" a="1"/>
  <c r="AA1232" i="1" s="1"/>
  <c r="AA1233" i="1" a="1"/>
  <c r="AA1233" i="1" s="1"/>
  <c r="AA1234" i="1" a="1"/>
  <c r="AA1234" i="1" s="1"/>
  <c r="AA1235" i="1" a="1"/>
  <c r="AA1235" i="1" s="1"/>
  <c r="AA1236" i="1" a="1"/>
  <c r="AA1236" i="1" s="1"/>
  <c r="AA1237" i="1" a="1"/>
  <c r="AA1237" i="1" s="1"/>
  <c r="AA1238" i="1" a="1"/>
  <c r="AA1238" i="1" s="1"/>
  <c r="AA1239" i="1" a="1"/>
  <c r="AA1239" i="1" s="1"/>
  <c r="AA1240" i="1" a="1"/>
  <c r="AA1240" i="1" s="1"/>
  <c r="AA1241" i="1" a="1"/>
  <c r="AA1241" i="1" s="1"/>
  <c r="AA1242" i="1" a="1"/>
  <c r="AA1242" i="1" s="1"/>
  <c r="AA1243" i="1" a="1"/>
  <c r="AA1243" i="1" s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 s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 s="1"/>
  <c r="AA1255" i="1" a="1"/>
  <c r="AA1255" i="1" s="1"/>
  <c r="AA1256" i="1" a="1"/>
  <c r="AA1256" i="1" s="1"/>
  <c r="AA1257" i="1" a="1"/>
  <c r="AA1257" i="1" s="1"/>
  <c r="AA1258" i="1" a="1"/>
  <c r="AA1258" i="1" s="1"/>
  <c r="AA1259" i="1" a="1"/>
  <c r="AA1259" i="1" s="1"/>
  <c r="AA1260" i="1" a="1"/>
  <c r="AA1260" i="1" s="1"/>
  <c r="AA1261" i="1" a="1"/>
  <c r="AA1261" i="1" s="1"/>
  <c r="AA1262" i="1" a="1"/>
  <c r="AA1262" i="1" s="1"/>
  <c r="AA1263" i="1" a="1"/>
  <c r="AA1263" i="1" s="1"/>
  <c r="AA1264" i="1" a="1"/>
  <c r="AA1264" i="1" s="1"/>
  <c r="AA1265" i="1" a="1"/>
  <c r="AA1265" i="1" s="1"/>
  <c r="AA1266" i="1" a="1"/>
  <c r="AA1266" i="1" s="1"/>
  <c r="AA1267" i="1" a="1"/>
  <c r="AA1267" i="1" s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 s="1"/>
  <c r="AA1273" i="1" a="1"/>
  <c r="AA1273" i="1" s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 s="1"/>
  <c r="AA1285" i="1" a="1"/>
  <c r="AA1285" i="1" s="1"/>
  <c r="AA1286" i="1" a="1"/>
  <c r="AA1286" i="1" s="1"/>
  <c r="AA1287" i="1" a="1"/>
  <c r="AA1287" i="1" s="1"/>
  <c r="AA1288" i="1" a="1"/>
  <c r="AA1288" i="1" s="1"/>
  <c r="AA1289" i="1" a="1"/>
  <c r="AA1289" i="1" s="1"/>
  <c r="AA1290" i="1" a="1"/>
  <c r="AA1290" i="1" s="1"/>
  <c r="AA1291" i="1" a="1"/>
  <c r="AA1291" i="1" s="1"/>
  <c r="AA1292" i="1" a="1"/>
  <c r="AA1292" i="1" s="1"/>
  <c r="AA1293" i="1" a="1"/>
  <c r="AA1293" i="1" s="1"/>
  <c r="AA1294" i="1" a="1"/>
  <c r="AA1294" i="1" s="1"/>
  <c r="AA1295" i="1" a="1"/>
  <c r="AA1295" i="1" s="1"/>
  <c r="AA1296" i="1" a="1"/>
  <c r="AA1296" i="1" s="1"/>
  <c r="AA1297" i="1" a="1"/>
  <c r="AA1297" i="1" s="1"/>
  <c r="AA1298" i="1" a="1"/>
  <c r="AA1298" i="1" s="1"/>
  <c r="AA1299" i="1" a="1"/>
  <c r="AA1299" i="1" s="1"/>
  <c r="AA1300" i="1" a="1"/>
  <c r="AA1300" i="1" s="1"/>
  <c r="AA1301" i="1" a="1"/>
  <c r="AA1301" i="1" s="1"/>
  <c r="AA1302" i="1" a="1"/>
  <c r="AA1302" i="1" s="1"/>
  <c r="AA1303" i="1" a="1"/>
  <c r="AA1303" i="1" s="1"/>
  <c r="AA1304" i="1" a="1"/>
  <c r="AA1304" i="1" s="1"/>
  <c r="AA1305" i="1" a="1"/>
  <c r="AA1305" i="1" s="1"/>
  <c r="AA1306" i="1" a="1"/>
  <c r="AA1306" i="1" s="1"/>
  <c r="AA1307" i="1" a="1"/>
  <c r="AA1307" i="1" s="1"/>
  <c r="AA1308" i="1" a="1"/>
  <c r="AA1308" i="1" s="1"/>
  <c r="AA1309" i="1" a="1"/>
  <c r="AA1309" i="1" s="1"/>
  <c r="AA1310" i="1" a="1"/>
  <c r="AA1310" i="1" s="1"/>
  <c r="AA1311" i="1" a="1"/>
  <c r="AA1311" i="1" s="1"/>
  <c r="AA1312" i="1" a="1"/>
  <c r="AA1312" i="1" s="1"/>
  <c r="AA1313" i="1" a="1"/>
  <c r="AA1313" i="1" s="1"/>
  <c r="AA1314" i="1" a="1"/>
  <c r="AA1314" i="1" s="1"/>
  <c r="AA1315" i="1" a="1"/>
  <c r="AA1315" i="1" s="1"/>
  <c r="AA1316" i="1" a="1"/>
  <c r="AA1316" i="1" s="1"/>
  <c r="AA1317" i="1" a="1"/>
  <c r="AA1317" i="1" s="1"/>
  <c r="AA1318" i="1" a="1"/>
  <c r="AA1318" i="1" s="1"/>
  <c r="AA1319" i="1" a="1"/>
  <c r="AA1319" i="1" s="1"/>
  <c r="AA1320" i="1" a="1"/>
  <c r="AA1320" i="1" s="1"/>
  <c r="AA1321" i="1" a="1"/>
  <c r="AA1321" i="1" s="1"/>
  <c r="AA1322" i="1" a="1"/>
  <c r="AA1322" i="1" s="1"/>
  <c r="AA1323" i="1" a="1"/>
  <c r="AA1323" i="1" s="1"/>
  <c r="AA1324" i="1" a="1"/>
  <c r="AA1324" i="1" s="1"/>
  <c r="AA1325" i="1" a="1"/>
  <c r="AA1325" i="1" s="1"/>
  <c r="AA1326" i="1" a="1"/>
  <c r="AA1326" i="1" s="1"/>
  <c r="AA1327" i="1" a="1"/>
  <c r="AA1327" i="1" s="1"/>
  <c r="AA1328" i="1" a="1"/>
  <c r="AA1328" i="1" s="1"/>
  <c r="AA1329" i="1" a="1"/>
  <c r="AA1329" i="1" s="1"/>
  <c r="AA1330" i="1" a="1"/>
  <c r="AA1330" i="1" s="1"/>
  <c r="AA1331" i="1" a="1"/>
  <c r="AA1331" i="1" s="1"/>
  <c r="AA1332" i="1" a="1"/>
  <c r="AA1332" i="1" s="1"/>
  <c r="AA1333" i="1" a="1"/>
  <c r="AA1333" i="1" s="1"/>
  <c r="AA1334" i="1" a="1"/>
  <c r="AA1334" i="1" s="1"/>
  <c r="AA1335" i="1" a="1"/>
  <c r="AA1335" i="1" s="1"/>
  <c r="AA1336" i="1" a="1"/>
  <c r="AA1336" i="1" s="1"/>
  <c r="AA1337" i="1" a="1"/>
  <c r="AA1337" i="1" s="1"/>
  <c r="AA1338" i="1" a="1"/>
  <c r="AA1338" i="1" s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 s="1"/>
  <c r="AA1346" i="1" a="1"/>
  <c r="AA1346" i="1" s="1"/>
  <c r="AA1347" i="1" a="1"/>
  <c r="AA1347" i="1" s="1"/>
  <c r="AA1348" i="1" a="1"/>
  <c r="AA1348" i="1" s="1"/>
  <c r="AA1349" i="1" a="1"/>
  <c r="AA1349" i="1" s="1"/>
  <c r="AA1350" i="1" a="1"/>
  <c r="AA1350" i="1" s="1"/>
  <c r="AA1351" i="1" a="1"/>
  <c r="AA1351" i="1" s="1"/>
  <c r="AA1352" i="1" a="1"/>
  <c r="AA1352" i="1" s="1"/>
  <c r="AA1353" i="1" a="1"/>
  <c r="AA1353" i="1" s="1"/>
  <c r="AA1354" i="1" a="1"/>
  <c r="AA1354" i="1" s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 s="1"/>
  <c r="AA1361" i="1" a="1"/>
  <c r="AA1361" i="1" s="1"/>
  <c r="AA1362" i="1" a="1"/>
  <c r="AA1362" i="1" s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 s="1"/>
  <c r="AA1371" i="1" a="1"/>
  <c r="AA1371" i="1"/>
  <c r="AA1372" i="1" a="1"/>
  <c r="AA1372" i="1" s="1"/>
  <c r="AA1373" i="1" a="1"/>
  <c r="AA1373" i="1" s="1"/>
  <c r="AA1374" i="1" a="1"/>
  <c r="AA1374" i="1" s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 s="1"/>
  <c r="AA1380" i="1" a="1"/>
  <c r="AA1380" i="1" s="1"/>
  <c r="AA1381" i="1" a="1"/>
  <c r="AA1381" i="1" s="1"/>
  <c r="AA1382" i="1" a="1"/>
  <c r="AA1382" i="1" s="1"/>
  <c r="AA1383" i="1" a="1"/>
  <c r="AA1383" i="1" s="1"/>
  <c r="AA1384" i="1" a="1"/>
  <c r="AA1384" i="1" s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 s="1"/>
  <c r="AA1391" i="1" a="1"/>
  <c r="AA1391" i="1" s="1"/>
  <c r="AA1392" i="1" a="1"/>
  <c r="AA1392" i="1" s="1"/>
  <c r="AA1393" i="1" a="1"/>
  <c r="AA1393" i="1" s="1"/>
  <c r="AA1394" i="1" a="1"/>
  <c r="AA1394" i="1" s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 s="1"/>
  <c r="AA1401" i="1" a="1"/>
  <c r="AA1401" i="1" s="1"/>
  <c r="AA1402" i="1" a="1"/>
  <c r="AA1402" i="1" s="1"/>
  <c r="AA1403" i="1" a="1"/>
  <c r="AA1403" i="1" s="1"/>
  <c r="AA1404" i="1" a="1"/>
  <c r="AA1404" i="1" s="1"/>
  <c r="AA1405" i="1" a="1"/>
  <c r="AA1405" i="1" s="1"/>
  <c r="AA1406" i="1" a="1"/>
  <c r="AA1406" i="1" s="1"/>
  <c r="AA1407" i="1" a="1"/>
  <c r="AA1407" i="1" s="1"/>
  <c r="AA1408" i="1" a="1"/>
  <c r="AA1408" i="1" s="1"/>
  <c r="AA1409" i="1" a="1"/>
  <c r="AA1409" i="1" s="1"/>
  <c r="AA1410" i="1" a="1"/>
  <c r="AA1410" i="1" s="1"/>
  <c r="AA1411" i="1" a="1"/>
  <c r="AA1411" i="1" s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 s="1"/>
  <c r="AA1417" i="1" a="1"/>
  <c r="AA1417" i="1" s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 s="1"/>
  <c r="AA1423" i="1" a="1"/>
  <c r="AA1423" i="1" s="1"/>
  <c r="AA1424" i="1" a="1"/>
  <c r="AA1424" i="1" s="1"/>
  <c r="AA1425" i="1" a="1"/>
  <c r="AA1425" i="1" s="1"/>
  <c r="AA1426" i="1" a="1"/>
  <c r="AA1426" i="1" s="1"/>
  <c r="AA1427" i="1" a="1"/>
  <c r="AA1427" i="1" s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 s="1"/>
  <c r="AA1435" i="1" a="1"/>
  <c r="AA1435" i="1" s="1"/>
  <c r="AA1436" i="1" a="1"/>
  <c r="AA1436" i="1" s="1"/>
  <c r="AA1437" i="1" a="1"/>
  <c r="AA1437" i="1" s="1"/>
  <c r="AA1438" i="1" a="1"/>
  <c r="AA1438" i="1" s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 s="1"/>
  <c r="AA1447" i="1" a="1"/>
  <c r="AA1447" i="1" s="1"/>
  <c r="AA1448" i="1" a="1"/>
  <c r="AA1448" i="1" s="1"/>
  <c r="AA1449" i="1" a="1"/>
  <c r="AA1449" i="1" s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 s="1"/>
  <c r="AA1455" i="1" a="1"/>
  <c r="AA1455" i="1" s="1"/>
  <c r="AA1456" i="1" a="1"/>
  <c r="AA1456" i="1" s="1"/>
  <c r="AA1457" i="1" a="1"/>
  <c r="AA1457" i="1" s="1"/>
  <c r="AA1458" i="1" a="1"/>
  <c r="AA1458" i="1" s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 s="1"/>
  <c r="AA1464" i="1" a="1"/>
  <c r="AA1464" i="1" s="1"/>
  <c r="AA1465" i="1" a="1"/>
  <c r="AA1465" i="1" s="1"/>
  <c r="AA1466" i="1" a="1"/>
  <c r="AA1466" i="1" s="1"/>
  <c r="AA1467" i="1" a="1"/>
  <c r="AA1467" i="1" s="1"/>
  <c r="AA1468" i="1" a="1"/>
  <c r="AA1468" i="1" s="1"/>
  <c r="AA1469" i="1" a="1"/>
  <c r="AA1469" i="1" s="1"/>
  <c r="AA1470" i="1" a="1"/>
  <c r="AA1470" i="1" s="1"/>
  <c r="AA1471" i="1" a="1"/>
  <c r="AA1471" i="1" s="1"/>
  <c r="AA1472" i="1" a="1"/>
  <c r="AA1472" i="1" s="1"/>
  <c r="AA1473" i="1" a="1"/>
  <c r="AA1473" i="1" s="1"/>
  <c r="AA1474" i="1" a="1"/>
  <c r="AA1474" i="1" s="1"/>
  <c r="AA1475" i="1" a="1"/>
  <c r="AA1475" i="1" s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 s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 s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 s="1"/>
  <c r="AA1496" i="1" a="1"/>
  <c r="AA1496" i="1" s="1"/>
  <c r="AA1497" i="1" a="1"/>
  <c r="AA1497" i="1" s="1"/>
  <c r="AA1498" i="1" a="1"/>
  <c r="AA1498" i="1" s="1"/>
  <c r="AA1499" i="1" a="1"/>
  <c r="AA1499" i="1" s="1"/>
  <c r="AA1500" i="1" a="1"/>
  <c r="AA1500" i="1" s="1"/>
  <c r="AA1501" i="1" a="1"/>
  <c r="AA1501" i="1" s="1"/>
  <c r="AA5" i="1" a="1"/>
  <c r="AA5" i="1" s="1"/>
  <c r="AA19" i="1" a="1"/>
  <c r="AA19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20" i="1" a="1"/>
  <c r="AA20" i="1" s="1"/>
  <c r="AA21" i="1" a="1"/>
  <c r="AA21" i="1" s="1"/>
  <c r="AA3" i="1" a="1"/>
  <c r="AA3" i="1" s="1"/>
  <c r="AA4" i="1" a="1"/>
  <c r="AA4" i="1" s="1"/>
  <c r="AA2" i="1" a="1"/>
  <c r="AA2" i="1" s="1"/>
  <c r="A12" i="3" a="1"/>
  <c r="A12" i="3"/>
  <c r="Y3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2" i="1"/>
  <c r="U2" i="1"/>
  <c r="AB1488" i="1" l="1" a="1"/>
  <c r="AB1488" i="1" s="1"/>
  <c r="AB1480" i="1" a="1"/>
  <c r="AB1480" i="1" s="1"/>
  <c r="AB1472" i="1" a="1"/>
  <c r="AB1472" i="1" s="1"/>
  <c r="AB1464" i="1" a="1"/>
  <c r="AB1464" i="1" s="1"/>
  <c r="AB1456" i="1" a="1"/>
  <c r="AB1456" i="1" s="1"/>
  <c r="AB1495" i="1" a="1"/>
  <c r="AB1495" i="1" s="1"/>
  <c r="AB1487" i="1" a="1"/>
  <c r="AB1487" i="1" s="1"/>
  <c r="AB1478" i="1" a="1"/>
  <c r="AB1478" i="1" s="1"/>
  <c r="AB1470" i="1" a="1"/>
  <c r="AB1470" i="1" s="1"/>
  <c r="AB1462" i="1" a="1"/>
  <c r="AB1462" i="1" s="1"/>
  <c r="AB1454" i="1" a="1"/>
  <c r="AB1454" i="1" s="1"/>
  <c r="AB1501" i="1" a="1"/>
  <c r="AB1501" i="1" s="1"/>
  <c r="AB1493" i="1" a="1"/>
  <c r="AB1493" i="1" s="1"/>
  <c r="AB1485" i="1" a="1"/>
  <c r="AB1485" i="1" s="1"/>
  <c r="AB1476" i="1" a="1"/>
  <c r="AB1476" i="1" s="1"/>
  <c r="AB1468" i="1" a="1"/>
  <c r="AB1468" i="1" s="1"/>
  <c r="AB1460" i="1" a="1"/>
  <c r="AB1460" i="1" s="1"/>
  <c r="AB1499" i="1" a="1"/>
  <c r="AB1499" i="1" s="1"/>
  <c r="AB1491" i="1" a="1"/>
  <c r="AB1491" i="1" s="1"/>
  <c r="AB1483" i="1" a="1"/>
  <c r="AB1483" i="1" s="1"/>
  <c r="AB1474" i="1" a="1"/>
  <c r="AB1474" i="1" s="1"/>
  <c r="AB1466" i="1" a="1"/>
  <c r="AB1466" i="1" s="1"/>
  <c r="AB1190" i="1" a="1"/>
  <c r="AB1190" i="1" s="1"/>
  <c r="AB1194" i="1" a="1"/>
  <c r="AB1194" i="1" s="1"/>
  <c r="AB1198" i="1" a="1"/>
  <c r="AB1198" i="1" s="1"/>
  <c r="AB1201" i="1" a="1"/>
  <c r="AB1201" i="1" s="1"/>
  <c r="AB1205" i="1" a="1"/>
  <c r="AB1205" i="1" s="1"/>
  <c r="AB1208" i="1" a="1"/>
  <c r="AB1208" i="1" s="1"/>
  <c r="AB1212" i="1" a="1"/>
  <c r="AB1212" i="1" s="1"/>
  <c r="AB1215" i="1" a="1"/>
  <c r="AB1215" i="1" s="1"/>
  <c r="AB1219" i="1" a="1"/>
  <c r="AB1219" i="1" s="1"/>
  <c r="AB1226" i="1" a="1"/>
  <c r="AB1226" i="1" s="1"/>
  <c r="AB1230" i="1" a="1"/>
  <c r="AB1230" i="1" s="1"/>
  <c r="AB1233" i="1" a="1"/>
  <c r="AB1233" i="1" s="1"/>
  <c r="AB1237" i="1" a="1"/>
  <c r="AB1237" i="1" s="1"/>
  <c r="AB1240" i="1" a="1"/>
  <c r="AB1240" i="1" s="1"/>
  <c r="AB1244" i="1" a="1"/>
  <c r="AB1244" i="1" s="1"/>
  <c r="AB1247" i="1" a="1"/>
  <c r="AB1247" i="1" s="1"/>
  <c r="AB1251" i="1" a="1"/>
  <c r="AB1251" i="1" s="1"/>
  <c r="AB1258" i="1" a="1"/>
  <c r="AB1258" i="1" s="1"/>
  <c r="AB1262" i="1" a="1"/>
  <c r="AB1262" i="1" s="1"/>
  <c r="AB1265" i="1" a="1"/>
  <c r="AB1265" i="1" s="1"/>
  <c r="AB1269" i="1" a="1"/>
  <c r="AB1269" i="1" s="1"/>
  <c r="AB1272" i="1" a="1"/>
  <c r="AB1272" i="1" s="1"/>
  <c r="AB1276" i="1" a="1"/>
  <c r="AB1276" i="1" s="1"/>
  <c r="AB1279" i="1" a="1"/>
  <c r="AB1279" i="1" s="1"/>
  <c r="AB1283" i="1" a="1"/>
  <c r="AB1283" i="1" s="1"/>
  <c r="AB1290" i="1" a="1"/>
  <c r="AB1290" i="1" s="1"/>
  <c r="AB1294" i="1" a="1"/>
  <c r="AB1294" i="1" s="1"/>
  <c r="AB1297" i="1" a="1"/>
  <c r="AB1297" i="1" s="1"/>
  <c r="AB1301" i="1" a="1"/>
  <c r="AB1301" i="1" s="1"/>
  <c r="AB1304" i="1" a="1"/>
  <c r="AB1304" i="1" s="1"/>
  <c r="AB1310" i="1" a="1"/>
  <c r="AB1310" i="1" s="1"/>
  <c r="AB1314" i="1" a="1"/>
  <c r="AB1314" i="1" s="1"/>
  <c r="AB1318" i="1" a="1"/>
  <c r="AB1318" i="1" s="1"/>
  <c r="AB1322" i="1" a="1"/>
  <c r="AB1322" i="1" s="1"/>
  <c r="AB1326" i="1" a="1"/>
  <c r="AB1326" i="1" s="1"/>
  <c r="AB1330" i="1" a="1"/>
  <c r="AB1330" i="1" s="1"/>
  <c r="AB1334" i="1" a="1"/>
  <c r="AB1334" i="1" s="1"/>
  <c r="AB1338" i="1" a="1"/>
  <c r="AB1338" i="1" s="1"/>
  <c r="AB1342" i="1" a="1"/>
  <c r="AB1342" i="1" s="1"/>
  <c r="AB1346" i="1" a="1"/>
  <c r="AB1346" i="1" s="1"/>
  <c r="AB1350" i="1" a="1"/>
  <c r="AB1350" i="1" s="1"/>
  <c r="AB1354" i="1" a="1"/>
  <c r="AB1354" i="1" s="1"/>
  <c r="AB1358" i="1" a="1"/>
  <c r="AB1358" i="1" s="1"/>
  <c r="AB1362" i="1" a="1"/>
  <c r="AB1362" i="1" s="1"/>
  <c r="AB1366" i="1" a="1"/>
  <c r="AB1366" i="1" s="1"/>
  <c r="AB1370" i="1" a="1"/>
  <c r="AB1370" i="1" s="1"/>
  <c r="AB1374" i="1" a="1"/>
  <c r="AB1374" i="1" s="1"/>
  <c r="AB1378" i="1" a="1"/>
  <c r="AB1378" i="1" s="1"/>
  <c r="AB1382" i="1" a="1"/>
  <c r="AB1382" i="1" s="1"/>
  <c r="AB1386" i="1" a="1"/>
  <c r="AB1386" i="1" s="1"/>
  <c r="AB1390" i="1" a="1"/>
  <c r="AB1390" i="1" s="1"/>
  <c r="AB1394" i="1" a="1"/>
  <c r="AB1394" i="1" s="1"/>
  <c r="AB1398" i="1" a="1"/>
  <c r="AB1398" i="1" s="1"/>
  <c r="AB1402" i="1" a="1"/>
  <c r="AB1402" i="1" s="1"/>
  <c r="AB1406" i="1" a="1"/>
  <c r="AB1406" i="1" s="1"/>
  <c r="AB1410" i="1" a="1"/>
  <c r="AB1410" i="1" s="1"/>
  <c r="AB1414" i="1" a="1"/>
  <c r="AB1414" i="1" s="1"/>
  <c r="AB1418" i="1" a="1"/>
  <c r="AB1418" i="1" s="1"/>
  <c r="AB1422" i="1" a="1"/>
  <c r="AB1422" i="1" s="1"/>
  <c r="AB1426" i="1" a="1"/>
  <c r="AB1426" i="1" s="1"/>
  <c r="AB1430" i="1" a="1"/>
  <c r="AB1430" i="1" s="1"/>
  <c r="AB1434" i="1" a="1"/>
  <c r="AB1434" i="1" s="1"/>
  <c r="AB1438" i="1" a="1"/>
  <c r="AB1438" i="1" s="1"/>
  <c r="AB1442" i="1" a="1"/>
  <c r="AB1442" i="1" s="1"/>
  <c r="AB1446" i="1" a="1"/>
  <c r="AB1446" i="1" s="1"/>
  <c r="AB1450" i="1" a="1"/>
  <c r="AB1450" i="1" s="1"/>
  <c r="AB1191" i="1" a="1"/>
  <c r="AB1191" i="1" s="1"/>
  <c r="AB1195" i="1" a="1"/>
  <c r="AB1195" i="1" s="1"/>
  <c r="AB1202" i="1" a="1"/>
  <c r="AB1202" i="1" s="1"/>
  <c r="AB1206" i="1" a="1"/>
  <c r="AB1206" i="1" s="1"/>
  <c r="AB1209" i="1" a="1"/>
  <c r="AB1209" i="1" s="1"/>
  <c r="AB1213" i="1" a="1"/>
  <c r="AB1213" i="1" s="1"/>
  <c r="AB1216" i="1" a="1"/>
  <c r="AB1216" i="1" s="1"/>
  <c r="AB1220" i="1" a="1"/>
  <c r="AB1220" i="1" s="1"/>
  <c r="AB1223" i="1" a="1"/>
  <c r="AB1223" i="1" s="1"/>
  <c r="AB1227" i="1" a="1"/>
  <c r="AB1227" i="1" s="1"/>
  <c r="AB1234" i="1" a="1"/>
  <c r="AB1234" i="1" s="1"/>
  <c r="AB1238" i="1" a="1"/>
  <c r="AB1238" i="1" s="1"/>
  <c r="AB1241" i="1" a="1"/>
  <c r="AB1241" i="1" s="1"/>
  <c r="AB1245" i="1" a="1"/>
  <c r="AB1245" i="1" s="1"/>
  <c r="AB1248" i="1" a="1"/>
  <c r="AB1248" i="1" s="1"/>
  <c r="AB1252" i="1" a="1"/>
  <c r="AB1252" i="1" s="1"/>
  <c r="AB1255" i="1" a="1"/>
  <c r="AB1255" i="1" s="1"/>
  <c r="AB1259" i="1" a="1"/>
  <c r="AB1259" i="1" s="1"/>
  <c r="AB1266" i="1" a="1"/>
  <c r="AB1266" i="1" s="1"/>
  <c r="AB1270" i="1" a="1"/>
  <c r="AB1270" i="1" s="1"/>
  <c r="AB1273" i="1" a="1"/>
  <c r="AB1273" i="1" s="1"/>
  <c r="AB1277" i="1" a="1"/>
  <c r="AB1277" i="1" s="1"/>
  <c r="AB1280" i="1" a="1"/>
  <c r="AB1280" i="1" s="1"/>
  <c r="AB1284" i="1" a="1"/>
  <c r="AB1284" i="1" s="1"/>
  <c r="AB1287" i="1" a="1"/>
  <c r="AB1287" i="1" s="1"/>
  <c r="AB1291" i="1" a="1"/>
  <c r="AB1291" i="1" s="1"/>
  <c r="AB1298" i="1" a="1"/>
  <c r="AB1298" i="1" s="1"/>
  <c r="AB1302" i="1" a="1"/>
  <c r="AB1302" i="1" s="1"/>
  <c r="AB1305" i="1" a="1"/>
  <c r="AB1305" i="1" s="1"/>
  <c r="AB1308" i="1" a="1"/>
  <c r="AB1308" i="1" s="1"/>
  <c r="AB1311" i="1" a="1"/>
  <c r="AB1311" i="1" s="1"/>
  <c r="AB1315" i="1" a="1"/>
  <c r="AB1315" i="1" s="1"/>
  <c r="AB1319" i="1" a="1"/>
  <c r="AB1319" i="1" s="1"/>
  <c r="AB1323" i="1" a="1"/>
  <c r="AB1323" i="1" s="1"/>
  <c r="AB1327" i="1" a="1"/>
  <c r="AB1327" i="1" s="1"/>
  <c r="AB1331" i="1" a="1"/>
  <c r="AB1331" i="1" s="1"/>
  <c r="AB1335" i="1" a="1"/>
  <c r="AB1335" i="1" s="1"/>
  <c r="AB1339" i="1" a="1"/>
  <c r="AB1339" i="1" s="1"/>
  <c r="AB1343" i="1" a="1"/>
  <c r="AB1343" i="1" s="1"/>
  <c r="AB1347" i="1" a="1"/>
  <c r="AB1347" i="1" s="1"/>
  <c r="AB1351" i="1" a="1"/>
  <c r="AB1351" i="1" s="1"/>
  <c r="AB1355" i="1" a="1"/>
  <c r="AB1355" i="1" s="1"/>
  <c r="AB1359" i="1" a="1"/>
  <c r="AB1359" i="1" s="1"/>
  <c r="AB1363" i="1" a="1"/>
  <c r="AB1363" i="1" s="1"/>
  <c r="AB1367" i="1" a="1"/>
  <c r="AB1367" i="1" s="1"/>
  <c r="AB1371" i="1" a="1"/>
  <c r="AB1371" i="1" s="1"/>
  <c r="AB1375" i="1" a="1"/>
  <c r="AB1375" i="1" s="1"/>
  <c r="AB1379" i="1" a="1"/>
  <c r="AB1379" i="1" s="1"/>
  <c r="AB1383" i="1" a="1"/>
  <c r="AB1383" i="1" s="1"/>
  <c r="AB1387" i="1" a="1"/>
  <c r="AB1387" i="1" s="1"/>
  <c r="AB1391" i="1" a="1"/>
  <c r="AB1391" i="1" s="1"/>
  <c r="AB1395" i="1" a="1"/>
  <c r="AB1395" i="1" s="1"/>
  <c r="AB1399" i="1" a="1"/>
  <c r="AB1399" i="1" s="1"/>
  <c r="AB1403" i="1" a="1"/>
  <c r="AB1403" i="1" s="1"/>
  <c r="AB1407" i="1" a="1"/>
  <c r="AB1407" i="1" s="1"/>
  <c r="AB1411" i="1" a="1"/>
  <c r="AB1411" i="1" s="1"/>
  <c r="AB1415" i="1" a="1"/>
  <c r="AB1415" i="1" s="1"/>
  <c r="AB1419" i="1" a="1"/>
  <c r="AB1419" i="1" s="1"/>
  <c r="AB1423" i="1" a="1"/>
  <c r="AB1423" i="1" s="1"/>
  <c r="AB1427" i="1" a="1"/>
  <c r="AB1427" i="1" s="1"/>
  <c r="AB1431" i="1" a="1"/>
  <c r="AB1431" i="1" s="1"/>
  <c r="AB1435" i="1" a="1"/>
  <c r="AB1435" i="1" s="1"/>
  <c r="AB1439" i="1" a="1"/>
  <c r="AB1439" i="1" s="1"/>
  <c r="AB1443" i="1" a="1"/>
  <c r="AB1443" i="1" s="1"/>
  <c r="AB1447" i="1" a="1"/>
  <c r="AB1447" i="1" s="1"/>
  <c r="AB1451" i="1" a="1"/>
  <c r="AB1451" i="1" s="1"/>
  <c r="AB1455" i="1" a="1"/>
  <c r="AB1455" i="1" s="1"/>
  <c r="AB1459" i="1" a="1"/>
  <c r="AB1459" i="1" s="1"/>
  <c r="AB1463" i="1" a="1"/>
  <c r="AB1463" i="1" s="1"/>
  <c r="AB1467" i="1" a="1"/>
  <c r="AB1467" i="1" s="1"/>
  <c r="AB1471" i="1" a="1"/>
  <c r="AB1471" i="1" s="1"/>
  <c r="AB1475" i="1" a="1"/>
  <c r="AB1475" i="1" s="1"/>
  <c r="AB1479" i="1" a="1"/>
  <c r="AB1479" i="1" s="1"/>
  <c r="AB1482" i="1" a="1"/>
  <c r="AB1482" i="1" s="1"/>
  <c r="AB1486" i="1" a="1"/>
  <c r="AB1486" i="1" s="1"/>
  <c r="AB1489" i="1" a="1"/>
  <c r="AB1489" i="1" s="1"/>
  <c r="AB1492" i="1" a="1"/>
  <c r="AB1492" i="1" s="1"/>
  <c r="AB1498" i="1" a="1"/>
  <c r="AB1498" i="1" s="1"/>
  <c r="AB1186" i="1" a="1"/>
  <c r="AB1186" i="1" s="1"/>
  <c r="AB1192" i="1" a="1"/>
  <c r="AB1192" i="1" s="1"/>
  <c r="AB1196" i="1" a="1"/>
  <c r="AB1196" i="1" s="1"/>
  <c r="AB1199" i="1" a="1"/>
  <c r="AB1199" i="1" s="1"/>
  <c r="AB1203" i="1" a="1"/>
  <c r="AB1203" i="1" s="1"/>
  <c r="AB1210" i="1" a="1"/>
  <c r="AB1210" i="1" s="1"/>
  <c r="AB1214" i="1" a="1"/>
  <c r="AB1214" i="1" s="1"/>
  <c r="AB1217" i="1" a="1"/>
  <c r="AB1217" i="1" s="1"/>
  <c r="AB1221" i="1" a="1"/>
  <c r="AB1221" i="1" s="1"/>
  <c r="AB1224" i="1" a="1"/>
  <c r="AB1224" i="1" s="1"/>
  <c r="AB1228" i="1" a="1"/>
  <c r="AB1228" i="1" s="1"/>
  <c r="AB1231" i="1" a="1"/>
  <c r="AB1231" i="1" s="1"/>
  <c r="AB1235" i="1" a="1"/>
  <c r="AB1235" i="1" s="1"/>
  <c r="AB1242" i="1" a="1"/>
  <c r="AB1242" i="1" s="1"/>
  <c r="AB1246" i="1" a="1"/>
  <c r="AB1246" i="1" s="1"/>
  <c r="AB1249" i="1" a="1"/>
  <c r="AB1249" i="1" s="1"/>
  <c r="AB1253" i="1" a="1"/>
  <c r="AB1253" i="1" s="1"/>
  <c r="AB1256" i="1" a="1"/>
  <c r="AB1256" i="1" s="1"/>
  <c r="AB1260" i="1" a="1"/>
  <c r="AB1260" i="1" s="1"/>
  <c r="AB1263" i="1" a="1"/>
  <c r="AB1263" i="1" s="1"/>
  <c r="AB1267" i="1" a="1"/>
  <c r="AB1267" i="1" s="1"/>
  <c r="AB1274" i="1" a="1"/>
  <c r="AB1274" i="1" s="1"/>
  <c r="AB1278" i="1" a="1"/>
  <c r="AB1278" i="1" s="1"/>
  <c r="AB1281" i="1" a="1"/>
  <c r="AB1281" i="1" s="1"/>
  <c r="AB1285" i="1" a="1"/>
  <c r="AB1285" i="1" s="1"/>
  <c r="AB1288" i="1" a="1"/>
  <c r="AB1288" i="1" s="1"/>
  <c r="AB1292" i="1" a="1"/>
  <c r="AB1292" i="1" s="1"/>
  <c r="AB1295" i="1" a="1"/>
  <c r="AB1295" i="1" s="1"/>
  <c r="AB1299" i="1" a="1"/>
  <c r="AB1299" i="1" s="1"/>
  <c r="AB1306" i="1" a="1"/>
  <c r="AB1306" i="1" s="1"/>
  <c r="AB1309" i="1" a="1"/>
  <c r="AB1309" i="1" s="1"/>
  <c r="AB1312" i="1" a="1"/>
  <c r="AB1312" i="1" s="1"/>
  <c r="AB1316" i="1" a="1"/>
  <c r="AB1316" i="1" s="1"/>
  <c r="AB1320" i="1" a="1"/>
  <c r="AB1320" i="1" s="1"/>
  <c r="AB1324" i="1" a="1"/>
  <c r="AB1324" i="1" s="1"/>
  <c r="AB1328" i="1" a="1"/>
  <c r="AB1328" i="1" s="1"/>
  <c r="AB1332" i="1" a="1"/>
  <c r="AB1332" i="1" s="1"/>
  <c r="AB1336" i="1" a="1"/>
  <c r="AB1336" i="1" s="1"/>
  <c r="AB1340" i="1" a="1"/>
  <c r="AB1340" i="1" s="1"/>
  <c r="AB1344" i="1" a="1"/>
  <c r="AB1344" i="1" s="1"/>
  <c r="AB1348" i="1" a="1"/>
  <c r="AB1348" i="1" s="1"/>
  <c r="AB1352" i="1" a="1"/>
  <c r="AB1352" i="1" s="1"/>
  <c r="AB1356" i="1" a="1"/>
  <c r="AB1356" i="1" s="1"/>
  <c r="AB1360" i="1" a="1"/>
  <c r="AB1360" i="1" s="1"/>
  <c r="AB1364" i="1" a="1"/>
  <c r="AB1364" i="1" s="1"/>
  <c r="AB1368" i="1" a="1"/>
  <c r="AB1368" i="1" s="1"/>
  <c r="AB1372" i="1" a="1"/>
  <c r="AB1372" i="1" s="1"/>
  <c r="AB1376" i="1" a="1"/>
  <c r="AB1376" i="1" s="1"/>
  <c r="AB1380" i="1" a="1"/>
  <c r="AB1380" i="1" s="1"/>
  <c r="AB1384" i="1" a="1"/>
  <c r="AB1384" i="1" s="1"/>
  <c r="AB1388" i="1" a="1"/>
  <c r="AB1388" i="1" s="1"/>
  <c r="AB1392" i="1" a="1"/>
  <c r="AB1392" i="1" s="1"/>
  <c r="AB1396" i="1" a="1"/>
  <c r="AB1396" i="1" s="1"/>
  <c r="AB1400" i="1" a="1"/>
  <c r="AB1400" i="1" s="1"/>
  <c r="AB1404" i="1" a="1"/>
  <c r="AB1404" i="1" s="1"/>
  <c r="AB1408" i="1" a="1"/>
  <c r="AB1408" i="1" s="1"/>
  <c r="AB1412" i="1" a="1"/>
  <c r="AB1412" i="1" s="1"/>
  <c r="AB1416" i="1" a="1"/>
  <c r="AB1416" i="1" s="1"/>
  <c r="AB1420" i="1" a="1"/>
  <c r="AB1420" i="1" s="1"/>
  <c r="AB1424" i="1" a="1"/>
  <c r="AB1424" i="1" s="1"/>
  <c r="AB1428" i="1" a="1"/>
  <c r="AB1428" i="1" s="1"/>
  <c r="AB1432" i="1" a="1"/>
  <c r="AB1432" i="1" s="1"/>
  <c r="AB1436" i="1" a="1"/>
  <c r="AB1436" i="1" s="1"/>
  <c r="AB1440" i="1" a="1"/>
  <c r="AB1440" i="1" s="1"/>
  <c r="AB1444" i="1" a="1"/>
  <c r="AB1444" i="1" s="1"/>
  <c r="AB1448" i="1" a="1"/>
  <c r="AB1448" i="1" s="1"/>
  <c r="AB1452" i="1" a="1"/>
  <c r="AB1452" i="1" s="1"/>
  <c r="AB1189" i="1" a="1"/>
  <c r="AB1189" i="1" s="1"/>
  <c r="AB1193" i="1" a="1"/>
  <c r="AB1193" i="1" s="1"/>
  <c r="AB1197" i="1" a="1"/>
  <c r="AB1197" i="1" s="1"/>
  <c r="AB1200" i="1" a="1"/>
  <c r="AB1200" i="1" s="1"/>
  <c r="AB1204" i="1" a="1"/>
  <c r="AB1204" i="1" s="1"/>
  <c r="AB1207" i="1" a="1"/>
  <c r="AB1207" i="1" s="1"/>
  <c r="AB1211" i="1" a="1"/>
  <c r="AB1211" i="1" s="1"/>
  <c r="AB1218" i="1" a="1"/>
  <c r="AB1218" i="1" s="1"/>
  <c r="AB1222" i="1" a="1"/>
  <c r="AB1222" i="1" s="1"/>
  <c r="AB1225" i="1" a="1"/>
  <c r="AB1225" i="1" s="1"/>
  <c r="AB1229" i="1" a="1"/>
  <c r="AB1229" i="1" s="1"/>
  <c r="AB1232" i="1" a="1"/>
  <c r="AB1232" i="1" s="1"/>
  <c r="AB1236" i="1" a="1"/>
  <c r="AB1236" i="1" s="1"/>
  <c r="AB1239" i="1" a="1"/>
  <c r="AB1239" i="1" s="1"/>
  <c r="AB1243" i="1" a="1"/>
  <c r="AB1243" i="1" s="1"/>
  <c r="AB1250" i="1" a="1"/>
  <c r="AB1250" i="1" s="1"/>
  <c r="AB1254" i="1" a="1"/>
  <c r="AB1254" i="1" s="1"/>
  <c r="AB1257" i="1" a="1"/>
  <c r="AB1257" i="1" s="1"/>
  <c r="AB1261" i="1" a="1"/>
  <c r="AB1261" i="1" s="1"/>
  <c r="AB1264" i="1" a="1"/>
  <c r="AB1264" i="1" s="1"/>
  <c r="AB1268" i="1" a="1"/>
  <c r="AB1268" i="1" s="1"/>
  <c r="AB1271" i="1" a="1"/>
  <c r="AB1271" i="1" s="1"/>
  <c r="AB1275" i="1" a="1"/>
  <c r="AB1275" i="1" s="1"/>
  <c r="AB1282" i="1" a="1"/>
  <c r="AB1282" i="1" s="1"/>
  <c r="AB1286" i="1" a="1"/>
  <c r="AB1286" i="1" s="1"/>
  <c r="AB1289" i="1" a="1"/>
  <c r="AB1289" i="1" s="1"/>
  <c r="AB1293" i="1" a="1"/>
  <c r="AB1293" i="1" s="1"/>
  <c r="AB1296" i="1" a="1"/>
  <c r="AB1296" i="1" s="1"/>
  <c r="AB1300" i="1" a="1"/>
  <c r="AB1300" i="1" s="1"/>
  <c r="AB1303" i="1" a="1"/>
  <c r="AB1303" i="1" s="1"/>
  <c r="AB1307" i="1" a="1"/>
  <c r="AB1307" i="1" s="1"/>
  <c r="AB1313" i="1" a="1"/>
  <c r="AB1313" i="1" s="1"/>
  <c r="AB1317" i="1" a="1"/>
  <c r="AB1317" i="1" s="1"/>
  <c r="AB1321" i="1" a="1"/>
  <c r="AB1321" i="1" s="1"/>
  <c r="AB1325" i="1" a="1"/>
  <c r="AB1325" i="1" s="1"/>
  <c r="AB1329" i="1" a="1"/>
  <c r="AB1329" i="1" s="1"/>
  <c r="AB1333" i="1" a="1"/>
  <c r="AB1333" i="1" s="1"/>
  <c r="AB1337" i="1" a="1"/>
  <c r="AB1337" i="1" s="1"/>
  <c r="AB1341" i="1" a="1"/>
  <c r="AB1341" i="1" s="1"/>
  <c r="AB1345" i="1" a="1"/>
  <c r="AB1345" i="1" s="1"/>
  <c r="AB1349" i="1" a="1"/>
  <c r="AB1349" i="1" s="1"/>
  <c r="AB1353" i="1" a="1"/>
  <c r="AB1353" i="1" s="1"/>
  <c r="AB1357" i="1" a="1"/>
  <c r="AB1357" i="1" s="1"/>
  <c r="AB1361" i="1" a="1"/>
  <c r="AB1361" i="1" s="1"/>
  <c r="AB1365" i="1" a="1"/>
  <c r="AB1365" i="1" s="1"/>
  <c r="AB1369" i="1" a="1"/>
  <c r="AB1369" i="1" s="1"/>
  <c r="AB1373" i="1" a="1"/>
  <c r="AB1373" i="1" s="1"/>
  <c r="AB1377" i="1" a="1"/>
  <c r="AB1377" i="1" s="1"/>
  <c r="AB1381" i="1" a="1"/>
  <c r="AB1381" i="1" s="1"/>
  <c r="AB1385" i="1" a="1"/>
  <c r="AB1385" i="1" s="1"/>
  <c r="AB1389" i="1" a="1"/>
  <c r="AB1389" i="1" s="1"/>
  <c r="AB1393" i="1" a="1"/>
  <c r="AB1393" i="1" s="1"/>
  <c r="AB1397" i="1" a="1"/>
  <c r="AB1397" i="1" s="1"/>
  <c r="AB1401" i="1" a="1"/>
  <c r="AB1401" i="1" s="1"/>
  <c r="AB1405" i="1" a="1"/>
  <c r="AB1405" i="1" s="1"/>
  <c r="AB1409" i="1" a="1"/>
  <c r="AB1409" i="1" s="1"/>
  <c r="AB1413" i="1" a="1"/>
  <c r="AB1413" i="1" s="1"/>
  <c r="AB1417" i="1" a="1"/>
  <c r="AB1417" i="1" s="1"/>
  <c r="AB1421" i="1" a="1"/>
  <c r="AB1421" i="1" s="1"/>
  <c r="AB1425" i="1" a="1"/>
  <c r="AB1425" i="1" s="1"/>
  <c r="AB1429" i="1" a="1"/>
  <c r="AB1429" i="1" s="1"/>
  <c r="AB1433" i="1" a="1"/>
  <c r="AB1433" i="1" s="1"/>
  <c r="AB1437" i="1" a="1"/>
  <c r="AB1437" i="1" s="1"/>
  <c r="AB1441" i="1" a="1"/>
  <c r="AB1441" i="1" s="1"/>
  <c r="AB1445" i="1" a="1"/>
  <c r="AB1445" i="1" s="1"/>
  <c r="AB1449" i="1" a="1"/>
  <c r="AB1449" i="1" s="1"/>
  <c r="AB1453" i="1" a="1"/>
  <c r="AB1453" i="1" s="1"/>
  <c r="AB1457" i="1" a="1"/>
  <c r="AB1457" i="1" s="1"/>
  <c r="AB1461" i="1" a="1"/>
  <c r="AB1461" i="1" s="1"/>
  <c r="AB1465" i="1" a="1"/>
  <c r="AB1465" i="1" s="1"/>
  <c r="AB1469" i="1" a="1"/>
  <c r="AB1469" i="1" s="1"/>
  <c r="AB1473" i="1" a="1"/>
  <c r="AB1473" i="1" s="1"/>
  <c r="AB1477" i="1" a="1"/>
  <c r="AB1477" i="1" s="1"/>
  <c r="AB1481" i="1" a="1"/>
  <c r="AB1481" i="1" s="1"/>
  <c r="AB1484" i="1" a="1"/>
  <c r="AB1484" i="1" s="1"/>
  <c r="AB1490" i="1" a="1"/>
  <c r="AB1490" i="1" s="1"/>
  <c r="AB1494" i="1" a="1"/>
  <c r="AB1494" i="1" s="1"/>
  <c r="AB1497" i="1" a="1"/>
  <c r="AB1497" i="1" s="1"/>
  <c r="AB1500" i="1" a="1"/>
  <c r="AB1500" i="1" s="1"/>
  <c r="AB611" i="1" a="1"/>
  <c r="AB611" i="1" s="1"/>
  <c r="AB614" i="1" a="1"/>
  <c r="AB614" i="1" s="1"/>
  <c r="AB618" i="1" a="1"/>
  <c r="AB618" i="1" s="1"/>
  <c r="AB625" i="1" a="1"/>
  <c r="AB625" i="1" s="1"/>
  <c r="AB629" i="1" a="1"/>
  <c r="AB629" i="1" s="1"/>
  <c r="AB632" i="1" a="1"/>
  <c r="AB632" i="1" s="1"/>
  <c r="AB636" i="1" a="1"/>
  <c r="AB636" i="1" s="1"/>
  <c r="AB639" i="1" a="1"/>
  <c r="AB639" i="1" s="1"/>
  <c r="AB643" i="1" a="1"/>
  <c r="AB643" i="1" s="1"/>
  <c r="AB646" i="1" a="1"/>
  <c r="AB646" i="1" s="1"/>
  <c r="AB650" i="1" a="1"/>
  <c r="AB650" i="1" s="1"/>
  <c r="AB657" i="1" a="1"/>
  <c r="AB657" i="1" s="1"/>
  <c r="AB661" i="1" a="1"/>
  <c r="AB661" i="1" s="1"/>
  <c r="AB664" i="1" a="1"/>
  <c r="AB664" i="1" s="1"/>
  <c r="AB668" i="1" a="1"/>
  <c r="AB668" i="1" s="1"/>
  <c r="AB671" i="1" a="1"/>
  <c r="AB671" i="1" s="1"/>
  <c r="AB675" i="1" a="1"/>
  <c r="AB675" i="1" s="1"/>
  <c r="AB678" i="1" a="1"/>
  <c r="AB678" i="1" s="1"/>
  <c r="AB682" i="1" a="1"/>
  <c r="AB682" i="1" s="1"/>
  <c r="AB689" i="1" a="1"/>
  <c r="AB689" i="1" s="1"/>
  <c r="AB693" i="1" a="1"/>
  <c r="AB693" i="1" s="1"/>
  <c r="AB696" i="1" a="1"/>
  <c r="AB696" i="1" s="1"/>
  <c r="AB700" i="1" a="1"/>
  <c r="AB700" i="1" s="1"/>
  <c r="AB703" i="1" a="1"/>
  <c r="AB703" i="1" s="1"/>
  <c r="AB707" i="1" a="1"/>
  <c r="AB707" i="1" s="1"/>
  <c r="AB710" i="1" a="1"/>
  <c r="AB710" i="1" s="1"/>
  <c r="AB714" i="1" a="1"/>
  <c r="AB714" i="1" s="1"/>
  <c r="AB721" i="1" a="1"/>
  <c r="AB721" i="1" s="1"/>
  <c r="AB725" i="1" a="1"/>
  <c r="AB725" i="1" s="1"/>
  <c r="AB728" i="1" a="1"/>
  <c r="AB728" i="1" s="1"/>
  <c r="AB732" i="1" a="1"/>
  <c r="AB732" i="1" s="1"/>
  <c r="AB735" i="1" a="1"/>
  <c r="AB735" i="1" s="1"/>
  <c r="AB739" i="1" a="1"/>
  <c r="AB739" i="1" s="1"/>
  <c r="AB745" i="1" a="1"/>
  <c r="AB745" i="1" s="1"/>
  <c r="AB749" i="1" a="1"/>
  <c r="AB749" i="1" s="1"/>
  <c r="AB752" i="1" a="1"/>
  <c r="AB752" i="1" s="1"/>
  <c r="AB755" i="1" a="1"/>
  <c r="AB755" i="1" s="1"/>
  <c r="AB762" i="1" a="1"/>
  <c r="AB762" i="1" s="1"/>
  <c r="AB765" i="1" a="1"/>
  <c r="AB765" i="1" s="1"/>
  <c r="AB768" i="1" a="1"/>
  <c r="AB768" i="1" s="1"/>
  <c r="AB771" i="1" a="1"/>
  <c r="AB771" i="1" s="1"/>
  <c r="AB778" i="1" a="1"/>
  <c r="AB778" i="1" s="1"/>
  <c r="AB781" i="1" a="1"/>
  <c r="AB781" i="1" s="1"/>
  <c r="AB784" i="1" a="1"/>
  <c r="AB784" i="1" s="1"/>
  <c r="AB787" i="1" a="1"/>
  <c r="AB787" i="1" s="1"/>
  <c r="AB794" i="1" a="1"/>
  <c r="AB794" i="1" s="1"/>
  <c r="AB797" i="1" a="1"/>
  <c r="AB797" i="1" s="1"/>
  <c r="AB800" i="1" a="1"/>
  <c r="AB800" i="1" s="1"/>
  <c r="AB803" i="1" a="1"/>
  <c r="AB803" i="1" s="1"/>
  <c r="AB810" i="1" a="1"/>
  <c r="AB810" i="1" s="1"/>
  <c r="AB813" i="1" a="1"/>
  <c r="AB813" i="1" s="1"/>
  <c r="AB816" i="1" a="1"/>
  <c r="AB816" i="1" s="1"/>
  <c r="AB819" i="1" a="1"/>
  <c r="AB819" i="1" s="1"/>
  <c r="AB826" i="1" a="1"/>
  <c r="AB826" i="1" s="1"/>
  <c r="AB829" i="1" a="1"/>
  <c r="AB829" i="1" s="1"/>
  <c r="AB832" i="1" a="1"/>
  <c r="AB832" i="1" s="1"/>
  <c r="AB835" i="1" a="1"/>
  <c r="AB835" i="1" s="1"/>
  <c r="AB842" i="1" a="1"/>
  <c r="AB842" i="1" s="1"/>
  <c r="AB845" i="1" a="1"/>
  <c r="AB845" i="1" s="1"/>
  <c r="AB848" i="1" a="1"/>
  <c r="AB848" i="1" s="1"/>
  <c r="AB852" i="1" a="1"/>
  <c r="AB852" i="1" s="1"/>
  <c r="AB855" i="1" a="1"/>
  <c r="AB855" i="1" s="1"/>
  <c r="AB862" i="1" a="1"/>
  <c r="AB862" i="1" s="1"/>
  <c r="AB868" i="1" a="1"/>
  <c r="AB868" i="1" s="1"/>
  <c r="AB871" i="1" a="1"/>
  <c r="AB871" i="1" s="1"/>
  <c r="AB875" i="1" a="1"/>
  <c r="AB875" i="1" s="1"/>
  <c r="AB882" i="1" a="1"/>
  <c r="AB882" i="1" s="1"/>
  <c r="AB886" i="1" a="1"/>
  <c r="AB886" i="1" s="1"/>
  <c r="AB889" i="1" a="1"/>
  <c r="AB889" i="1" s="1"/>
  <c r="AB893" i="1" a="1"/>
  <c r="AB893" i="1" s="1"/>
  <c r="AB896" i="1" a="1"/>
  <c r="AB896" i="1" s="1"/>
  <c r="AB608" i="1" a="1"/>
  <c r="AB608" i="1" s="1"/>
  <c r="AB612" i="1" a="1"/>
  <c r="AB612" i="1" s="1"/>
  <c r="AB615" i="1" a="1"/>
  <c r="AB615" i="1" s="1"/>
  <c r="AB619" i="1" a="1"/>
  <c r="AB619" i="1" s="1"/>
  <c r="AB622" i="1" a="1"/>
  <c r="AB622" i="1" s="1"/>
  <c r="AB626" i="1" a="1"/>
  <c r="AB626" i="1" s="1"/>
  <c r="AB633" i="1" a="1"/>
  <c r="AB633" i="1" s="1"/>
  <c r="AB637" i="1" a="1"/>
  <c r="AB637" i="1" s="1"/>
  <c r="AB640" i="1" a="1"/>
  <c r="AB640" i="1" s="1"/>
  <c r="AB644" i="1" a="1"/>
  <c r="AB644" i="1" s="1"/>
  <c r="AB647" i="1" a="1"/>
  <c r="AB647" i="1" s="1"/>
  <c r="AB651" i="1" a="1"/>
  <c r="AB651" i="1" s="1"/>
  <c r="AB654" i="1" a="1"/>
  <c r="AB654" i="1" s="1"/>
  <c r="AB658" i="1" a="1"/>
  <c r="AB658" i="1" s="1"/>
  <c r="AB665" i="1" a="1"/>
  <c r="AB665" i="1" s="1"/>
  <c r="AB669" i="1" a="1"/>
  <c r="AB669" i="1" s="1"/>
  <c r="AB672" i="1" a="1"/>
  <c r="AB672" i="1" s="1"/>
  <c r="AB676" i="1" a="1"/>
  <c r="AB676" i="1" s="1"/>
  <c r="AB679" i="1" a="1"/>
  <c r="AB679" i="1" s="1"/>
  <c r="AB683" i="1" a="1"/>
  <c r="AB683" i="1" s="1"/>
  <c r="AB686" i="1" a="1"/>
  <c r="AB686" i="1" s="1"/>
  <c r="AB690" i="1" a="1"/>
  <c r="AB690" i="1" s="1"/>
  <c r="AB697" i="1" a="1"/>
  <c r="AB697" i="1" s="1"/>
  <c r="AB701" i="1" a="1"/>
  <c r="AB701" i="1" s="1"/>
  <c r="AB704" i="1" a="1"/>
  <c r="AB704" i="1" s="1"/>
  <c r="AB708" i="1" a="1"/>
  <c r="AB708" i="1" s="1"/>
  <c r="AB711" i="1" a="1"/>
  <c r="AB711" i="1" s="1"/>
  <c r="AB715" i="1" a="1"/>
  <c r="AB715" i="1" s="1"/>
  <c r="AB718" i="1" a="1"/>
  <c r="AB718" i="1" s="1"/>
  <c r="AB722" i="1" a="1"/>
  <c r="AB722" i="1" s="1"/>
  <c r="AB729" i="1" a="1"/>
  <c r="AB729" i="1" s="1"/>
  <c r="AB733" i="1" a="1"/>
  <c r="AB733" i="1" s="1"/>
  <c r="AB736" i="1" a="1"/>
  <c r="AB736" i="1" s="1"/>
  <c r="AB742" i="1" a="1"/>
  <c r="AB742" i="1" s="1"/>
  <c r="AB746" i="1" a="1"/>
  <c r="AB746" i="1" s="1"/>
  <c r="AB750" i="1" a="1"/>
  <c r="AB750" i="1" s="1"/>
  <c r="AB753" i="1" a="1"/>
  <c r="AB753" i="1" s="1"/>
  <c r="AB756" i="1" a="1"/>
  <c r="AB756" i="1" s="1"/>
  <c r="AB759" i="1" a="1"/>
  <c r="AB759" i="1" s="1"/>
  <c r="AB766" i="1" a="1"/>
  <c r="AB766" i="1" s="1"/>
  <c r="AB769" i="1" a="1"/>
  <c r="AB769" i="1" s="1"/>
  <c r="AB772" i="1" a="1"/>
  <c r="AB772" i="1" s="1"/>
  <c r="AB775" i="1" a="1"/>
  <c r="AB775" i="1" s="1"/>
  <c r="AB782" i="1" a="1"/>
  <c r="AB782" i="1" s="1"/>
  <c r="AB785" i="1" a="1"/>
  <c r="AB785" i="1" s="1"/>
  <c r="AB788" i="1" a="1"/>
  <c r="AB788" i="1" s="1"/>
  <c r="AB791" i="1" a="1"/>
  <c r="AB791" i="1" s="1"/>
  <c r="AB798" i="1" a="1"/>
  <c r="AB798" i="1" s="1"/>
  <c r="AB801" i="1" a="1"/>
  <c r="AB801" i="1" s="1"/>
  <c r="AB804" i="1" a="1"/>
  <c r="AB804" i="1" s="1"/>
  <c r="AB807" i="1" a="1"/>
  <c r="AB807" i="1" s="1"/>
  <c r="AB814" i="1" a="1"/>
  <c r="AB814" i="1" s="1"/>
  <c r="AB817" i="1" a="1"/>
  <c r="AB817" i="1" s="1"/>
  <c r="AB820" i="1" a="1"/>
  <c r="AB820" i="1" s="1"/>
  <c r="AB823" i="1" a="1"/>
  <c r="AB823" i="1" s="1"/>
  <c r="AB830" i="1" a="1"/>
  <c r="AB830" i="1" s="1"/>
  <c r="AB833" i="1" a="1"/>
  <c r="AB833" i="1" s="1"/>
  <c r="AB836" i="1" a="1"/>
  <c r="AB836" i="1" s="1"/>
  <c r="AB839" i="1" a="1"/>
  <c r="AB839" i="1" s="1"/>
  <c r="AB846" i="1" a="1"/>
  <c r="AB846" i="1" s="1"/>
  <c r="AB849" i="1" a="1"/>
  <c r="AB849" i="1" s="1"/>
  <c r="AB853" i="1" a="1"/>
  <c r="AB853" i="1" s="1"/>
  <c r="AB856" i="1" a="1"/>
  <c r="AB856" i="1" s="1"/>
  <c r="AB859" i="1" a="1"/>
  <c r="AB859" i="1" s="1"/>
  <c r="AB865" i="1" a="1"/>
  <c r="AB865" i="1" s="1"/>
  <c r="AB869" i="1" a="1"/>
  <c r="AB869" i="1" s="1"/>
  <c r="AB872" i="1" a="1"/>
  <c r="AB872" i="1" s="1"/>
  <c r="AB876" i="1" a="1"/>
  <c r="AB876" i="1" s="1"/>
  <c r="AB879" i="1" a="1"/>
  <c r="AB879" i="1" s="1"/>
  <c r="AB883" i="1" a="1"/>
  <c r="AB883" i="1" s="1"/>
  <c r="AB890" i="1" a="1"/>
  <c r="AB890" i="1" s="1"/>
  <c r="AB894" i="1" a="1"/>
  <c r="AB894" i="1" s="1"/>
  <c r="AB609" i="1" a="1"/>
  <c r="AB609" i="1" s="1"/>
  <c r="AB613" i="1" a="1"/>
  <c r="AB613" i="1" s="1"/>
  <c r="AB616" i="1" a="1"/>
  <c r="AB616" i="1" s="1"/>
  <c r="AB620" i="1" a="1"/>
  <c r="AB620" i="1" s="1"/>
  <c r="AB623" i="1" a="1"/>
  <c r="AB623" i="1" s="1"/>
  <c r="AB627" i="1" a="1"/>
  <c r="AB627" i="1" s="1"/>
  <c r="AB630" i="1" a="1"/>
  <c r="AB630" i="1" s="1"/>
  <c r="AB634" i="1" a="1"/>
  <c r="AB634" i="1" s="1"/>
  <c r="AB641" i="1" a="1"/>
  <c r="AB641" i="1" s="1"/>
  <c r="AB645" i="1" a="1"/>
  <c r="AB645" i="1" s="1"/>
  <c r="AB648" i="1" a="1"/>
  <c r="AB648" i="1" s="1"/>
  <c r="AB652" i="1" a="1"/>
  <c r="AB652" i="1" s="1"/>
  <c r="AB655" i="1" a="1"/>
  <c r="AB655" i="1" s="1"/>
  <c r="AB659" i="1" a="1"/>
  <c r="AB659" i="1" s="1"/>
  <c r="AB662" i="1" a="1"/>
  <c r="AB662" i="1" s="1"/>
  <c r="AB666" i="1" a="1"/>
  <c r="AB666" i="1" s="1"/>
  <c r="AB673" i="1" a="1"/>
  <c r="AB673" i="1" s="1"/>
  <c r="AB677" i="1" a="1"/>
  <c r="AB677" i="1" s="1"/>
  <c r="AB680" i="1" a="1"/>
  <c r="AB680" i="1" s="1"/>
  <c r="AB684" i="1" a="1"/>
  <c r="AB684" i="1" s="1"/>
  <c r="AB687" i="1" a="1"/>
  <c r="AB687" i="1" s="1"/>
  <c r="AB691" i="1" a="1"/>
  <c r="AB691" i="1" s="1"/>
  <c r="AB694" i="1" a="1"/>
  <c r="AB694" i="1" s="1"/>
  <c r="AB698" i="1" a="1"/>
  <c r="AB698" i="1" s="1"/>
  <c r="AB705" i="1" a="1"/>
  <c r="AB705" i="1" s="1"/>
  <c r="AB709" i="1" a="1"/>
  <c r="AB709" i="1" s="1"/>
  <c r="AB712" i="1" a="1"/>
  <c r="AB712" i="1" s="1"/>
  <c r="AB716" i="1" a="1"/>
  <c r="AB716" i="1" s="1"/>
  <c r="AB719" i="1" a="1"/>
  <c r="AB719" i="1" s="1"/>
  <c r="AB723" i="1" a="1"/>
  <c r="AB723" i="1" s="1"/>
  <c r="AB726" i="1" a="1"/>
  <c r="AB726" i="1" s="1"/>
  <c r="AB730" i="1" a="1"/>
  <c r="AB730" i="1" s="1"/>
  <c r="AB737" i="1" a="1"/>
  <c r="AB737" i="1" s="1"/>
  <c r="AB740" i="1" a="1"/>
  <c r="AB740" i="1" s="1"/>
  <c r="AB743" i="1" a="1"/>
  <c r="AB743" i="1" s="1"/>
  <c r="AB747" i="1" a="1"/>
  <c r="AB747" i="1" s="1"/>
  <c r="AB754" i="1" a="1"/>
  <c r="AB754" i="1" s="1"/>
  <c r="AB757" i="1" a="1"/>
  <c r="AB757" i="1" s="1"/>
  <c r="AB760" i="1" a="1"/>
  <c r="AB760" i="1" s="1"/>
  <c r="AB763" i="1" a="1"/>
  <c r="AB763" i="1" s="1"/>
  <c r="AB770" i="1" a="1"/>
  <c r="AB770" i="1" s="1"/>
  <c r="AB773" i="1" a="1"/>
  <c r="AB773" i="1" s="1"/>
  <c r="AB776" i="1" a="1"/>
  <c r="AB776" i="1" s="1"/>
  <c r="AB779" i="1" a="1"/>
  <c r="AB779" i="1" s="1"/>
  <c r="AB786" i="1" a="1"/>
  <c r="AB786" i="1" s="1"/>
  <c r="AB789" i="1" a="1"/>
  <c r="AB789" i="1" s="1"/>
  <c r="AB792" i="1" a="1"/>
  <c r="AB792" i="1" s="1"/>
  <c r="AB795" i="1" a="1"/>
  <c r="AB795" i="1" s="1"/>
  <c r="AB802" i="1" a="1"/>
  <c r="AB802" i="1" s="1"/>
  <c r="AB805" i="1" a="1"/>
  <c r="AB805" i="1" s="1"/>
  <c r="AB808" i="1" a="1"/>
  <c r="AB808" i="1" s="1"/>
  <c r="AB811" i="1" a="1"/>
  <c r="AB811" i="1" s="1"/>
  <c r="AB818" i="1" a="1"/>
  <c r="AB818" i="1" s="1"/>
  <c r="AB821" i="1" a="1"/>
  <c r="AB821" i="1" s="1"/>
  <c r="AB824" i="1" a="1"/>
  <c r="AB824" i="1" s="1"/>
  <c r="AB827" i="1" a="1"/>
  <c r="AB827" i="1" s="1"/>
  <c r="AB834" i="1" a="1"/>
  <c r="AB834" i="1" s="1"/>
  <c r="AB837" i="1" a="1"/>
  <c r="AB837" i="1" s="1"/>
  <c r="AB840" i="1" a="1"/>
  <c r="AB840" i="1" s="1"/>
  <c r="AB843" i="1" a="1"/>
  <c r="AB843" i="1" s="1"/>
  <c r="AB850" i="1" a="1"/>
  <c r="AB850" i="1" s="1"/>
  <c r="AB854" i="1" a="1"/>
  <c r="AB854" i="1" s="1"/>
  <c r="AB857" i="1" a="1"/>
  <c r="AB857" i="1" s="1"/>
  <c r="AB860" i="1" a="1"/>
  <c r="AB860" i="1" s="1"/>
  <c r="AB863" i="1" a="1"/>
  <c r="AB863" i="1" s="1"/>
  <c r="AB866" i="1" a="1"/>
  <c r="AB866" i="1" s="1"/>
  <c r="AB870" i="1" a="1"/>
  <c r="AB870" i="1" s="1"/>
  <c r="AB873" i="1" a="1"/>
  <c r="AB873" i="1" s="1"/>
  <c r="AB877" i="1" a="1"/>
  <c r="AB877" i="1" s="1"/>
  <c r="AB880" i="1" a="1"/>
  <c r="AB880" i="1" s="1"/>
  <c r="AB884" i="1" a="1"/>
  <c r="AB884" i="1" s="1"/>
  <c r="AB887" i="1" a="1"/>
  <c r="AB887" i="1" s="1"/>
  <c r="AB891" i="1" a="1"/>
  <c r="AB891" i="1" s="1"/>
  <c r="AB610" i="1" a="1"/>
  <c r="AB610" i="1" s="1"/>
  <c r="AB617" i="1" a="1"/>
  <c r="AB617" i="1" s="1"/>
  <c r="AB621" i="1" a="1"/>
  <c r="AB621" i="1" s="1"/>
  <c r="AB624" i="1" a="1"/>
  <c r="AB624" i="1" s="1"/>
  <c r="AB628" i="1" a="1"/>
  <c r="AB628" i="1" s="1"/>
  <c r="AB631" i="1" a="1"/>
  <c r="AB631" i="1" s="1"/>
  <c r="AB635" i="1" a="1"/>
  <c r="AB635" i="1" s="1"/>
  <c r="AB638" i="1" a="1"/>
  <c r="AB638" i="1" s="1"/>
  <c r="AB642" i="1" a="1"/>
  <c r="AB642" i="1" s="1"/>
  <c r="AB649" i="1" a="1"/>
  <c r="AB649" i="1" s="1"/>
  <c r="AB653" i="1" a="1"/>
  <c r="AB653" i="1" s="1"/>
  <c r="AB656" i="1" a="1"/>
  <c r="AB656" i="1" s="1"/>
  <c r="AB660" i="1" a="1"/>
  <c r="AB660" i="1" s="1"/>
  <c r="AB663" i="1" a="1"/>
  <c r="AB663" i="1" s="1"/>
  <c r="AB667" i="1" a="1"/>
  <c r="AB667" i="1" s="1"/>
  <c r="AB670" i="1" a="1"/>
  <c r="AB670" i="1" s="1"/>
  <c r="AB674" i="1" a="1"/>
  <c r="AB674" i="1" s="1"/>
  <c r="AB681" i="1" a="1"/>
  <c r="AB681" i="1" s="1"/>
  <c r="AB685" i="1" a="1"/>
  <c r="AB685" i="1" s="1"/>
  <c r="AB688" i="1" a="1"/>
  <c r="AB688" i="1" s="1"/>
  <c r="AB692" i="1" a="1"/>
  <c r="AB692" i="1" s="1"/>
  <c r="AB695" i="1" a="1"/>
  <c r="AB695" i="1" s="1"/>
  <c r="AB699" i="1" a="1"/>
  <c r="AB699" i="1" s="1"/>
  <c r="AB702" i="1" a="1"/>
  <c r="AB702" i="1" s="1"/>
  <c r="AB706" i="1" a="1"/>
  <c r="AB706" i="1" s="1"/>
  <c r="AB713" i="1" a="1"/>
  <c r="AB713" i="1" s="1"/>
  <c r="AB717" i="1" a="1"/>
  <c r="AB717" i="1" s="1"/>
  <c r="AB720" i="1" a="1"/>
  <c r="AB720" i="1" s="1"/>
  <c r="AB724" i="1" a="1"/>
  <c r="AB724" i="1" s="1"/>
  <c r="AB727" i="1" a="1"/>
  <c r="AB727" i="1" s="1"/>
  <c r="AB731" i="1" a="1"/>
  <c r="AB731" i="1" s="1"/>
  <c r="AB734" i="1" a="1"/>
  <c r="AB734" i="1" s="1"/>
  <c r="AB738" i="1" a="1"/>
  <c r="AB738" i="1" s="1"/>
  <c r="AB741" i="1" a="1"/>
  <c r="AB741" i="1" s="1"/>
  <c r="AB744" i="1" a="1"/>
  <c r="AB744" i="1" s="1"/>
  <c r="AB748" i="1" a="1"/>
  <c r="AB748" i="1" s="1"/>
  <c r="AB751" i="1" a="1"/>
  <c r="AB751" i="1" s="1"/>
  <c r="AB758" i="1" a="1"/>
  <c r="AB758" i="1" s="1"/>
  <c r="AB761" i="1" a="1"/>
  <c r="AB761" i="1" s="1"/>
  <c r="AB764" i="1" a="1"/>
  <c r="AB764" i="1" s="1"/>
  <c r="AB767" i="1" a="1"/>
  <c r="AB767" i="1" s="1"/>
  <c r="AB774" i="1" a="1"/>
  <c r="AB774" i="1" s="1"/>
  <c r="AB777" i="1" a="1"/>
  <c r="AB777" i="1" s="1"/>
  <c r="AB780" i="1" a="1"/>
  <c r="AB780" i="1" s="1"/>
  <c r="AB783" i="1" a="1"/>
  <c r="AB783" i="1" s="1"/>
  <c r="AB790" i="1" a="1"/>
  <c r="AB790" i="1" s="1"/>
  <c r="AB793" i="1" a="1"/>
  <c r="AB793" i="1" s="1"/>
  <c r="AB796" i="1" a="1"/>
  <c r="AB796" i="1" s="1"/>
  <c r="AB799" i="1" a="1"/>
  <c r="AB799" i="1" s="1"/>
  <c r="AB806" i="1" a="1"/>
  <c r="AB806" i="1" s="1"/>
  <c r="AB809" i="1" a="1"/>
  <c r="AB809" i="1" s="1"/>
  <c r="AB812" i="1" a="1"/>
  <c r="AB812" i="1" s="1"/>
  <c r="AB815" i="1" a="1"/>
  <c r="AB815" i="1" s="1"/>
  <c r="AB822" i="1" a="1"/>
  <c r="AB822" i="1" s="1"/>
  <c r="AB825" i="1" a="1"/>
  <c r="AB825" i="1" s="1"/>
  <c r="AB828" i="1" a="1"/>
  <c r="AB828" i="1" s="1"/>
  <c r="AB831" i="1" a="1"/>
  <c r="AB831" i="1" s="1"/>
  <c r="AB838" i="1" a="1"/>
  <c r="AB838" i="1" s="1"/>
  <c r="AB841" i="1" a="1"/>
  <c r="AB841" i="1" s="1"/>
  <c r="AB844" i="1" a="1"/>
  <c r="AB844" i="1" s="1"/>
  <c r="AB847" i="1" a="1"/>
  <c r="AB847" i="1" s="1"/>
  <c r="AB851" i="1" a="1"/>
  <c r="AB851" i="1" s="1"/>
  <c r="AB858" i="1" a="1"/>
  <c r="AB858" i="1" s="1"/>
  <c r="AB861" i="1" a="1"/>
  <c r="AB861" i="1" s="1"/>
  <c r="AB864" i="1" a="1"/>
  <c r="AB864" i="1" s="1"/>
  <c r="AB867" i="1" a="1"/>
  <c r="AB867" i="1" s="1"/>
  <c r="AB874" i="1" a="1"/>
  <c r="AB874" i="1" s="1"/>
  <c r="AB878" i="1" a="1"/>
  <c r="AB878" i="1" s="1"/>
  <c r="AB881" i="1" a="1"/>
  <c r="AB881" i="1" s="1"/>
  <c r="AB885" i="1" a="1"/>
  <c r="AB885" i="1" s="1"/>
  <c r="AB888" i="1" a="1"/>
  <c r="AB888" i="1" s="1"/>
  <c r="AB892" i="1" a="1"/>
  <c r="AB892" i="1" s="1"/>
  <c r="AB898" i="1" a="1"/>
  <c r="AB898" i="1" s="1"/>
  <c r="AB902" i="1" a="1"/>
  <c r="AB902" i="1" s="1"/>
  <c r="AB905" i="1" a="1"/>
  <c r="AB905" i="1" s="1"/>
  <c r="AB909" i="1" a="1"/>
  <c r="AB909" i="1" s="1"/>
  <c r="AB912" i="1" a="1"/>
  <c r="AB912" i="1" s="1"/>
  <c r="AB916" i="1" a="1"/>
  <c r="AB916" i="1" s="1"/>
  <c r="AB919" i="1" a="1"/>
  <c r="AB919" i="1" s="1"/>
  <c r="AB923" i="1" a="1"/>
  <c r="AB923" i="1" s="1"/>
  <c r="AB930" i="1" a="1"/>
  <c r="AB930" i="1" s="1"/>
  <c r="AB934" i="1" a="1"/>
  <c r="AB934" i="1" s="1"/>
  <c r="AB937" i="1" a="1"/>
  <c r="AB937" i="1" s="1"/>
  <c r="AB941" i="1" a="1"/>
  <c r="AB941" i="1" s="1"/>
  <c r="AB944" i="1" a="1"/>
  <c r="AB944" i="1" s="1"/>
  <c r="AB948" i="1" a="1"/>
  <c r="AB948" i="1" s="1"/>
  <c r="AB951" i="1" a="1"/>
  <c r="AB951" i="1" s="1"/>
  <c r="AB955" i="1" a="1"/>
  <c r="AB955" i="1" s="1"/>
  <c r="AB962" i="1" a="1"/>
  <c r="AB962" i="1" s="1"/>
  <c r="AB966" i="1" a="1"/>
  <c r="AB966" i="1" s="1"/>
  <c r="AB969" i="1" a="1"/>
  <c r="AB969" i="1" s="1"/>
  <c r="AB973" i="1" a="1"/>
  <c r="AB973" i="1" s="1"/>
  <c r="AB976" i="1" a="1"/>
  <c r="AB976" i="1" s="1"/>
  <c r="AB980" i="1" a="1"/>
  <c r="AB980" i="1" s="1"/>
  <c r="AB983" i="1" a="1"/>
  <c r="AB983" i="1" s="1"/>
  <c r="AB987" i="1" a="1"/>
  <c r="AB987" i="1" s="1"/>
  <c r="AB994" i="1" a="1"/>
  <c r="AB994" i="1" s="1"/>
  <c r="AB998" i="1" a="1"/>
  <c r="AB998" i="1" s="1"/>
  <c r="AB1001" i="1" a="1"/>
  <c r="AB1001" i="1" s="1"/>
  <c r="AB1007" i="1" a="1"/>
  <c r="AB1007" i="1" s="1"/>
  <c r="AB1011" i="1" a="1"/>
  <c r="AB1011" i="1" s="1"/>
  <c r="AB1014" i="1" a="1"/>
  <c r="AB1014" i="1" s="1"/>
  <c r="AB1017" i="1" a="1"/>
  <c r="AB1017" i="1" s="1"/>
  <c r="AB1023" i="1" a="1"/>
  <c r="AB1023" i="1" s="1"/>
  <c r="AB1027" i="1" a="1"/>
  <c r="AB1027" i="1" s="1"/>
  <c r="AB1034" i="1" a="1"/>
  <c r="AB1034" i="1" s="1"/>
  <c r="AB1038" i="1" a="1"/>
  <c r="AB1038" i="1" s="1"/>
  <c r="AB1041" i="1" a="1"/>
  <c r="AB1041" i="1" s="1"/>
  <c r="AB1045" i="1" a="1"/>
  <c r="AB1045" i="1" s="1"/>
  <c r="AB1048" i="1" a="1"/>
  <c r="AB1048" i="1" s="1"/>
  <c r="AB1052" i="1" a="1"/>
  <c r="AB1052" i="1" s="1"/>
  <c r="AB1055" i="1" a="1"/>
  <c r="AB1055" i="1" s="1"/>
  <c r="AB1059" i="1" a="1"/>
  <c r="AB1059" i="1" s="1"/>
  <c r="AB1066" i="1" a="1"/>
  <c r="AB1066" i="1" s="1"/>
  <c r="AB1070" i="1" a="1"/>
  <c r="AB1070" i="1" s="1"/>
  <c r="AB1073" i="1" a="1"/>
  <c r="AB1073" i="1" s="1"/>
  <c r="AB1077" i="1" a="1"/>
  <c r="AB1077" i="1" s="1"/>
  <c r="AB1080" i="1" a="1"/>
  <c r="AB1080" i="1" s="1"/>
  <c r="AB1084" i="1" a="1"/>
  <c r="AB1084" i="1" s="1"/>
  <c r="AB1087" i="1" a="1"/>
  <c r="AB1087" i="1" s="1"/>
  <c r="AB1091" i="1" a="1"/>
  <c r="AB1091" i="1" s="1"/>
  <c r="AB1098" i="1" a="1"/>
  <c r="AB1098" i="1" s="1"/>
  <c r="AB1101" i="1" a="1"/>
  <c r="AB1101" i="1" s="1"/>
  <c r="AB1104" i="1" a="1"/>
  <c r="AB1104" i="1" s="1"/>
  <c r="AB1108" i="1" a="1"/>
  <c r="AB1108" i="1" s="1"/>
  <c r="AB1114" i="1" a="1"/>
  <c r="AB1114" i="1" s="1"/>
  <c r="AB1117" i="1" a="1"/>
  <c r="AB1117" i="1" s="1"/>
  <c r="AB1120" i="1" a="1"/>
  <c r="AB1120" i="1" s="1"/>
  <c r="AB1124" i="1" a="1"/>
  <c r="AB1124" i="1" s="1"/>
  <c r="AB1127" i="1" a="1"/>
  <c r="AB1127" i="1" s="1"/>
  <c r="AB1131" i="1" a="1"/>
  <c r="AB1131" i="1" s="1"/>
  <c r="AB1138" i="1" a="1"/>
  <c r="AB1138" i="1" s="1"/>
  <c r="AB1142" i="1" a="1"/>
  <c r="AB1142" i="1" s="1"/>
  <c r="AB1145" i="1" a="1"/>
  <c r="AB1145" i="1" s="1"/>
  <c r="AB1149" i="1" a="1"/>
  <c r="AB1149" i="1" s="1"/>
  <c r="AB1152" i="1" a="1"/>
  <c r="AB1152" i="1" s="1"/>
  <c r="AB1156" i="1" a="1"/>
  <c r="AB1156" i="1" s="1"/>
  <c r="AB1159" i="1" a="1"/>
  <c r="AB1159" i="1" s="1"/>
  <c r="AB1163" i="1" a="1"/>
  <c r="AB1163" i="1" s="1"/>
  <c r="AB1170" i="1" a="1"/>
  <c r="AB1170" i="1" s="1"/>
  <c r="AB1174" i="1" a="1"/>
  <c r="AB1174" i="1" s="1"/>
  <c r="AB1177" i="1" a="1"/>
  <c r="AB1177" i="1" s="1"/>
  <c r="AB1181" i="1" a="1"/>
  <c r="AB1181" i="1" s="1"/>
  <c r="AB1184" i="1" a="1"/>
  <c r="AB1184" i="1" s="1"/>
  <c r="AB1188" i="1" a="1"/>
  <c r="AB1188" i="1" s="1"/>
  <c r="AB899" i="1" a="1"/>
  <c r="AB899" i="1" s="1"/>
  <c r="AB906" i="1" a="1"/>
  <c r="AB906" i="1" s="1"/>
  <c r="AB910" i="1" a="1"/>
  <c r="AB910" i="1" s="1"/>
  <c r="AB913" i="1" a="1"/>
  <c r="AB913" i="1" s="1"/>
  <c r="AB917" i="1" a="1"/>
  <c r="AB917" i="1" s="1"/>
  <c r="AB920" i="1" a="1"/>
  <c r="AB920" i="1" s="1"/>
  <c r="AB924" i="1" a="1"/>
  <c r="AB924" i="1" s="1"/>
  <c r="AB927" i="1" a="1"/>
  <c r="AB927" i="1" s="1"/>
  <c r="AB931" i="1" a="1"/>
  <c r="AB931" i="1" s="1"/>
  <c r="AB938" i="1" a="1"/>
  <c r="AB938" i="1" s="1"/>
  <c r="AB942" i="1" a="1"/>
  <c r="AB942" i="1" s="1"/>
  <c r="AB945" i="1" a="1"/>
  <c r="AB945" i="1" s="1"/>
  <c r="AB949" i="1" a="1"/>
  <c r="AB949" i="1" s="1"/>
  <c r="AB952" i="1" a="1"/>
  <c r="AB952" i="1" s="1"/>
  <c r="AB956" i="1" a="1"/>
  <c r="AB956" i="1" s="1"/>
  <c r="AB959" i="1" a="1"/>
  <c r="AB959" i="1" s="1"/>
  <c r="AB963" i="1" a="1"/>
  <c r="AB963" i="1" s="1"/>
  <c r="AB970" i="1" a="1"/>
  <c r="AB970" i="1" s="1"/>
  <c r="AB974" i="1" a="1"/>
  <c r="AB974" i="1" s="1"/>
  <c r="AB977" i="1" a="1"/>
  <c r="AB977" i="1" s="1"/>
  <c r="AB981" i="1" a="1"/>
  <c r="AB981" i="1" s="1"/>
  <c r="AB984" i="1" a="1"/>
  <c r="AB984" i="1" s="1"/>
  <c r="AB988" i="1" a="1"/>
  <c r="AB988" i="1" s="1"/>
  <c r="AB991" i="1" a="1"/>
  <c r="AB991" i="1" s="1"/>
  <c r="AB995" i="1" a="1"/>
  <c r="AB995" i="1" s="1"/>
  <c r="AB1002" i="1" a="1"/>
  <c r="AB1002" i="1" s="1"/>
  <c r="AB1005" i="1" a="1"/>
  <c r="AB1005" i="1" s="1"/>
  <c r="AB1008" i="1" a="1"/>
  <c r="AB1008" i="1" s="1"/>
  <c r="AB1012" i="1" a="1"/>
  <c r="AB1012" i="1" s="1"/>
  <c r="AB1018" i="1" a="1"/>
  <c r="AB1018" i="1" s="1"/>
  <c r="AB1021" i="1" a="1"/>
  <c r="AB1021" i="1" s="1"/>
  <c r="AB1024" i="1" a="1"/>
  <c r="AB1024" i="1" s="1"/>
  <c r="AB1028" i="1" a="1"/>
  <c r="AB1028" i="1" s="1"/>
  <c r="AB1031" i="1" a="1"/>
  <c r="AB1031" i="1" s="1"/>
  <c r="AB1035" i="1" a="1"/>
  <c r="AB1035" i="1" s="1"/>
  <c r="AB1042" i="1" a="1"/>
  <c r="AB1042" i="1" s="1"/>
  <c r="AB1046" i="1" a="1"/>
  <c r="AB1046" i="1" s="1"/>
  <c r="AB1049" i="1" a="1"/>
  <c r="AB1049" i="1" s="1"/>
  <c r="AB1053" i="1" a="1"/>
  <c r="AB1053" i="1" s="1"/>
  <c r="AB1056" i="1" a="1"/>
  <c r="AB1056" i="1" s="1"/>
  <c r="AB1060" i="1" a="1"/>
  <c r="AB1060" i="1" s="1"/>
  <c r="AB1063" i="1" a="1"/>
  <c r="AB1063" i="1" s="1"/>
  <c r="AB1067" i="1" a="1"/>
  <c r="AB1067" i="1" s="1"/>
  <c r="AB1074" i="1" a="1"/>
  <c r="AB1074" i="1" s="1"/>
  <c r="AB1078" i="1" a="1"/>
  <c r="AB1078" i="1" s="1"/>
  <c r="AB1081" i="1" a="1"/>
  <c r="AB1081" i="1" s="1"/>
  <c r="AB1085" i="1" a="1"/>
  <c r="AB1085" i="1" s="1"/>
  <c r="AB1088" i="1" a="1"/>
  <c r="AB1088" i="1" s="1"/>
  <c r="AB1092" i="1" a="1"/>
  <c r="AB1092" i="1" s="1"/>
  <c r="AB1095" i="1" a="1"/>
  <c r="AB1095" i="1" s="1"/>
  <c r="AB1099" i="1" a="1"/>
  <c r="AB1099" i="1" s="1"/>
  <c r="AB1102" i="1" a="1"/>
  <c r="AB1102" i="1" s="1"/>
  <c r="AB1105" i="1" a="1"/>
  <c r="AB1105" i="1" s="1"/>
  <c r="AB1111" i="1" a="1"/>
  <c r="AB1111" i="1" s="1"/>
  <c r="AB1115" i="1" a="1"/>
  <c r="AB1115" i="1" s="1"/>
  <c r="AB1118" i="1" a="1"/>
  <c r="AB1118" i="1" s="1"/>
  <c r="AB1121" i="1" a="1"/>
  <c r="AB1121" i="1" s="1"/>
  <c r="AB1125" i="1" a="1"/>
  <c r="AB1125" i="1" s="1"/>
  <c r="AB1128" i="1" a="1"/>
  <c r="AB1128" i="1" s="1"/>
  <c r="AB1132" i="1" a="1"/>
  <c r="AB1132" i="1" s="1"/>
  <c r="AB1135" i="1" a="1"/>
  <c r="AB1135" i="1" s="1"/>
  <c r="AB1139" i="1" a="1"/>
  <c r="AB1139" i="1" s="1"/>
  <c r="AB1146" i="1" a="1"/>
  <c r="AB1146" i="1" s="1"/>
  <c r="AB1150" i="1" a="1"/>
  <c r="AB1150" i="1" s="1"/>
  <c r="AB1153" i="1" a="1"/>
  <c r="AB1153" i="1" s="1"/>
  <c r="AB1157" i="1" a="1"/>
  <c r="AB1157" i="1" s="1"/>
  <c r="AB1160" i="1" a="1"/>
  <c r="AB1160" i="1" s="1"/>
  <c r="AB1164" i="1" a="1"/>
  <c r="AB1164" i="1" s="1"/>
  <c r="AB1167" i="1" a="1"/>
  <c r="AB1167" i="1" s="1"/>
  <c r="AB1171" i="1" a="1"/>
  <c r="AB1171" i="1" s="1"/>
  <c r="AB1178" i="1" a="1"/>
  <c r="AB1178" i="1" s="1"/>
  <c r="AB1182" i="1" a="1"/>
  <c r="AB1182" i="1" s="1"/>
  <c r="AB1185" i="1" a="1"/>
  <c r="AB1185" i="1" s="1"/>
  <c r="AB895" i="1" a="1"/>
  <c r="AB895" i="1" s="1"/>
  <c r="AB900" i="1" a="1"/>
  <c r="AB900" i="1" s="1"/>
  <c r="AB903" i="1" a="1"/>
  <c r="AB903" i="1" s="1"/>
  <c r="AB907" i="1" a="1"/>
  <c r="AB907" i="1" s="1"/>
  <c r="AB914" i="1" a="1"/>
  <c r="AB914" i="1" s="1"/>
  <c r="AB918" i="1" a="1"/>
  <c r="AB918" i="1" s="1"/>
  <c r="AB921" i="1" a="1"/>
  <c r="AB921" i="1" s="1"/>
  <c r="AB925" i="1" a="1"/>
  <c r="AB925" i="1" s="1"/>
  <c r="AB928" i="1" a="1"/>
  <c r="AB928" i="1" s="1"/>
  <c r="AB932" i="1" a="1"/>
  <c r="AB932" i="1" s="1"/>
  <c r="AB935" i="1" a="1"/>
  <c r="AB935" i="1" s="1"/>
  <c r="AB939" i="1" a="1"/>
  <c r="AB939" i="1" s="1"/>
  <c r="AB946" i="1" a="1"/>
  <c r="AB946" i="1" s="1"/>
  <c r="AB950" i="1" a="1"/>
  <c r="AB950" i="1" s="1"/>
  <c r="AB953" i="1" a="1"/>
  <c r="AB953" i="1" s="1"/>
  <c r="AB957" i="1" a="1"/>
  <c r="AB957" i="1" s="1"/>
  <c r="AB960" i="1" a="1"/>
  <c r="AB960" i="1" s="1"/>
  <c r="AB964" i="1" a="1"/>
  <c r="AB964" i="1" s="1"/>
  <c r="AB967" i="1" a="1"/>
  <c r="AB967" i="1" s="1"/>
  <c r="AB971" i="1" a="1"/>
  <c r="AB971" i="1" s="1"/>
  <c r="AB978" i="1" a="1"/>
  <c r="AB978" i="1" s="1"/>
  <c r="AB982" i="1" a="1"/>
  <c r="AB982" i="1" s="1"/>
  <c r="AB985" i="1" a="1"/>
  <c r="AB985" i="1" s="1"/>
  <c r="AB989" i="1" a="1"/>
  <c r="AB989" i="1" s="1"/>
  <c r="AB992" i="1" a="1"/>
  <c r="AB992" i="1" s="1"/>
  <c r="AB996" i="1" a="1"/>
  <c r="AB996" i="1" s="1"/>
  <c r="AB999" i="1" a="1"/>
  <c r="AB999" i="1" s="1"/>
  <c r="AB1003" i="1" a="1"/>
  <c r="AB1003" i="1" s="1"/>
  <c r="AB1006" i="1" a="1"/>
  <c r="AB1006" i="1" s="1"/>
  <c r="AB1009" i="1" a="1"/>
  <c r="AB1009" i="1" s="1"/>
  <c r="AB1015" i="1" a="1"/>
  <c r="AB1015" i="1" s="1"/>
  <c r="AB1019" i="1" a="1"/>
  <c r="AB1019" i="1" s="1"/>
  <c r="AB1022" i="1" a="1"/>
  <c r="AB1022" i="1" s="1"/>
  <c r="AB1025" i="1" a="1"/>
  <c r="AB1025" i="1" s="1"/>
  <c r="AB1029" i="1" a="1"/>
  <c r="AB1029" i="1" s="1"/>
  <c r="AB1032" i="1" a="1"/>
  <c r="AB1032" i="1" s="1"/>
  <c r="AB1036" i="1" a="1"/>
  <c r="AB1036" i="1" s="1"/>
  <c r="AB1039" i="1" a="1"/>
  <c r="AB1039" i="1" s="1"/>
  <c r="AB1043" i="1" a="1"/>
  <c r="AB1043" i="1" s="1"/>
  <c r="AB1050" i="1" a="1"/>
  <c r="AB1050" i="1" s="1"/>
  <c r="AB1054" i="1" a="1"/>
  <c r="AB1054" i="1" s="1"/>
  <c r="AB1057" i="1" a="1"/>
  <c r="AB1057" i="1" s="1"/>
  <c r="AB1061" i="1" a="1"/>
  <c r="AB1061" i="1" s="1"/>
  <c r="AB1064" i="1" a="1"/>
  <c r="AB1064" i="1" s="1"/>
  <c r="AB1068" i="1" a="1"/>
  <c r="AB1068" i="1" s="1"/>
  <c r="AB1071" i="1" a="1"/>
  <c r="AB1071" i="1" s="1"/>
  <c r="AB1075" i="1" a="1"/>
  <c r="AB1075" i="1" s="1"/>
  <c r="AB1082" i="1" a="1"/>
  <c r="AB1082" i="1" s="1"/>
  <c r="AB1086" i="1" a="1"/>
  <c r="AB1086" i="1" s="1"/>
  <c r="AB1089" i="1" a="1"/>
  <c r="AB1089" i="1" s="1"/>
  <c r="AB1093" i="1" a="1"/>
  <c r="AB1093" i="1" s="1"/>
  <c r="AB1096" i="1" a="1"/>
  <c r="AB1096" i="1" s="1"/>
  <c r="AB1100" i="1" a="1"/>
  <c r="AB1100" i="1" s="1"/>
  <c r="AB1106" i="1" a="1"/>
  <c r="AB1106" i="1" s="1"/>
  <c r="AB1109" i="1" a="1"/>
  <c r="AB1109" i="1" s="1"/>
  <c r="AB1112" i="1" a="1"/>
  <c r="AB1112" i="1" s="1"/>
  <c r="AB1116" i="1" a="1"/>
  <c r="AB1116" i="1" s="1"/>
  <c r="AB1122" i="1" a="1"/>
  <c r="AB1122" i="1" s="1"/>
  <c r="AB1126" i="1" a="1"/>
  <c r="AB1126" i="1" s="1"/>
  <c r="AB1129" i="1" a="1"/>
  <c r="AB1129" i="1" s="1"/>
  <c r="AB1133" i="1" a="1"/>
  <c r="AB1133" i="1" s="1"/>
  <c r="AB1136" i="1" a="1"/>
  <c r="AB1136" i="1" s="1"/>
  <c r="AB1140" i="1" a="1"/>
  <c r="AB1140" i="1" s="1"/>
  <c r="AB1143" i="1" a="1"/>
  <c r="AB1143" i="1" s="1"/>
  <c r="AB1147" i="1" a="1"/>
  <c r="AB1147" i="1" s="1"/>
  <c r="AB1154" i="1" a="1"/>
  <c r="AB1154" i="1" s="1"/>
  <c r="AB1158" i="1" a="1"/>
  <c r="AB1158" i="1" s="1"/>
  <c r="AB1161" i="1" a="1"/>
  <c r="AB1161" i="1" s="1"/>
  <c r="AB1165" i="1" a="1"/>
  <c r="AB1165" i="1" s="1"/>
  <c r="AB1168" i="1" a="1"/>
  <c r="AB1168" i="1" s="1"/>
  <c r="AB1172" i="1" a="1"/>
  <c r="AB1172" i="1" s="1"/>
  <c r="AB1175" i="1" a="1"/>
  <c r="AB1175" i="1" s="1"/>
  <c r="AB1179" i="1" a="1"/>
  <c r="AB1179" i="1" s="1"/>
  <c r="AB897" i="1" a="1"/>
  <c r="AB897" i="1" s="1"/>
  <c r="AB901" i="1" a="1"/>
  <c r="AB901" i="1" s="1"/>
  <c r="AB904" i="1" a="1"/>
  <c r="AB904" i="1" s="1"/>
  <c r="AB908" i="1" a="1"/>
  <c r="AB908" i="1" s="1"/>
  <c r="AB911" i="1" a="1"/>
  <c r="AB911" i="1" s="1"/>
  <c r="AB915" i="1" a="1"/>
  <c r="AB915" i="1" s="1"/>
  <c r="AB922" i="1" a="1"/>
  <c r="AB922" i="1" s="1"/>
  <c r="AB926" i="1" a="1"/>
  <c r="AB926" i="1" s="1"/>
  <c r="AB929" i="1" a="1"/>
  <c r="AB929" i="1" s="1"/>
  <c r="AB933" i="1" a="1"/>
  <c r="AB933" i="1" s="1"/>
  <c r="AB936" i="1" a="1"/>
  <c r="AB936" i="1" s="1"/>
  <c r="AB940" i="1" a="1"/>
  <c r="AB940" i="1" s="1"/>
  <c r="AB943" i="1" a="1"/>
  <c r="AB943" i="1" s="1"/>
  <c r="AB947" i="1" a="1"/>
  <c r="AB947" i="1" s="1"/>
  <c r="AB954" i="1" a="1"/>
  <c r="AB954" i="1" s="1"/>
  <c r="AB958" i="1" a="1"/>
  <c r="AB958" i="1" s="1"/>
  <c r="AB961" i="1" a="1"/>
  <c r="AB961" i="1" s="1"/>
  <c r="AB965" i="1" a="1"/>
  <c r="AB965" i="1" s="1"/>
  <c r="AB968" i="1" a="1"/>
  <c r="AB968" i="1" s="1"/>
  <c r="AB972" i="1" a="1"/>
  <c r="AB972" i="1" s="1"/>
  <c r="AB975" i="1" a="1"/>
  <c r="AB975" i="1" s="1"/>
  <c r="AB979" i="1" a="1"/>
  <c r="AB979" i="1" s="1"/>
  <c r="AB986" i="1" a="1"/>
  <c r="AB986" i="1" s="1"/>
  <c r="AB990" i="1" a="1"/>
  <c r="AB990" i="1" s="1"/>
  <c r="AB993" i="1" a="1"/>
  <c r="AB993" i="1" s="1"/>
  <c r="AB997" i="1" a="1"/>
  <c r="AB997" i="1" s="1"/>
  <c r="AB1000" i="1" a="1"/>
  <c r="AB1000" i="1" s="1"/>
  <c r="AB1004" i="1" a="1"/>
  <c r="AB1004" i="1" s="1"/>
  <c r="AB1010" i="1" a="1"/>
  <c r="AB1010" i="1" s="1"/>
  <c r="AB1013" i="1" a="1"/>
  <c r="AB1013" i="1" s="1"/>
  <c r="AB1016" i="1" a="1"/>
  <c r="AB1016" i="1" s="1"/>
  <c r="AB1020" i="1" a="1"/>
  <c r="AB1020" i="1" s="1"/>
  <c r="AB1026" i="1" a="1"/>
  <c r="AB1026" i="1" s="1"/>
  <c r="AB1030" i="1" a="1"/>
  <c r="AB1030" i="1" s="1"/>
  <c r="AB1033" i="1" a="1"/>
  <c r="AB1033" i="1" s="1"/>
  <c r="AB1037" i="1" a="1"/>
  <c r="AB1037" i="1" s="1"/>
  <c r="AB1040" i="1" a="1"/>
  <c r="AB1040" i="1" s="1"/>
  <c r="AB1044" i="1" a="1"/>
  <c r="AB1044" i="1" s="1"/>
  <c r="AB1047" i="1" a="1"/>
  <c r="AB1047" i="1" s="1"/>
  <c r="AB1051" i="1" a="1"/>
  <c r="AB1051" i="1" s="1"/>
  <c r="AB1058" i="1" a="1"/>
  <c r="AB1058" i="1" s="1"/>
  <c r="AB1062" i="1" a="1"/>
  <c r="AB1062" i="1" s="1"/>
  <c r="AB1065" i="1" a="1"/>
  <c r="AB1065" i="1" s="1"/>
  <c r="AB1069" i="1" a="1"/>
  <c r="AB1069" i="1" s="1"/>
  <c r="AB1072" i="1" a="1"/>
  <c r="AB1072" i="1" s="1"/>
  <c r="AB1076" i="1" a="1"/>
  <c r="AB1076" i="1" s="1"/>
  <c r="AB1079" i="1" a="1"/>
  <c r="AB1079" i="1" s="1"/>
  <c r="AB1083" i="1" a="1"/>
  <c r="AB1083" i="1" s="1"/>
  <c r="AB1090" i="1" a="1"/>
  <c r="AB1090" i="1" s="1"/>
  <c r="AB1094" i="1" a="1"/>
  <c r="AB1094" i="1" s="1"/>
  <c r="AB1097" i="1" a="1"/>
  <c r="AB1097" i="1" s="1"/>
  <c r="AB1103" i="1" a="1"/>
  <c r="AB1103" i="1" s="1"/>
  <c r="AB1107" i="1" a="1"/>
  <c r="AB1107" i="1" s="1"/>
  <c r="AB1110" i="1" a="1"/>
  <c r="AB1110" i="1" s="1"/>
  <c r="AB1113" i="1" a="1"/>
  <c r="AB1113" i="1" s="1"/>
  <c r="AB1119" i="1" a="1"/>
  <c r="AB1119" i="1" s="1"/>
  <c r="AB1123" i="1" a="1"/>
  <c r="AB1123" i="1" s="1"/>
  <c r="AB1130" i="1" a="1"/>
  <c r="AB1130" i="1" s="1"/>
  <c r="AB1134" i="1" a="1"/>
  <c r="AB1134" i="1" s="1"/>
  <c r="AB1137" i="1" a="1"/>
  <c r="AB1137" i="1" s="1"/>
  <c r="AB1141" i="1" a="1"/>
  <c r="AB1141" i="1" s="1"/>
  <c r="AB1144" i="1" a="1"/>
  <c r="AB1144" i="1" s="1"/>
  <c r="AB1148" i="1" a="1"/>
  <c r="AB1148" i="1" s="1"/>
  <c r="AB1151" i="1" a="1"/>
  <c r="AB1151" i="1" s="1"/>
  <c r="AB1155" i="1" a="1"/>
  <c r="AB1155" i="1" s="1"/>
  <c r="AB1162" i="1" a="1"/>
  <c r="AB1162" i="1" s="1"/>
  <c r="AB1166" i="1" a="1"/>
  <c r="AB1166" i="1" s="1"/>
  <c r="AB1169" i="1" a="1"/>
  <c r="AB1169" i="1" s="1"/>
  <c r="AB1173" i="1" a="1"/>
  <c r="AB1173" i="1" s="1"/>
  <c r="AB1176" i="1" a="1"/>
  <c r="AB1176" i="1" s="1"/>
  <c r="AB1180" i="1" a="1"/>
  <c r="AB1180" i="1" s="1"/>
  <c r="AB1183" i="1" a="1"/>
  <c r="AB1183" i="1" s="1"/>
  <c r="AB1187" i="1" a="1"/>
  <c r="AB1187" i="1" s="1"/>
  <c r="AC21" i="1"/>
  <c r="AB21" i="1" s="1" a="1"/>
  <c r="AB21" i="1" s="1"/>
  <c r="AB25" i="1" a="1"/>
  <c r="AB25" i="1" s="1"/>
  <c r="AB29" i="1" a="1"/>
  <c r="AB29" i="1" s="1"/>
  <c r="AB33" i="1" a="1"/>
  <c r="AB33" i="1" s="1"/>
  <c r="AB37" i="1" a="1"/>
  <c r="AB37" i="1" s="1"/>
  <c r="AB41" i="1" a="1"/>
  <c r="AB41" i="1" s="1"/>
  <c r="AB45" i="1" a="1"/>
  <c r="AB45" i="1" s="1"/>
  <c r="AB49" i="1" a="1"/>
  <c r="AB49" i="1" s="1"/>
  <c r="AB53" i="1" a="1"/>
  <c r="AB53" i="1" s="1"/>
  <c r="AB57" i="1" a="1"/>
  <c r="AB57" i="1" s="1"/>
  <c r="AB61" i="1" a="1"/>
  <c r="AB61" i="1" s="1"/>
  <c r="AB65" i="1" a="1"/>
  <c r="AB65" i="1" s="1"/>
  <c r="AB69" i="1" a="1"/>
  <c r="AB69" i="1" s="1"/>
  <c r="AB73" i="1" a="1"/>
  <c r="AB73" i="1" s="1"/>
  <c r="AB77" i="1" a="1"/>
  <c r="AB77" i="1" s="1"/>
  <c r="AB81" i="1" a="1"/>
  <c r="AB81" i="1" s="1"/>
  <c r="AB85" i="1" a="1"/>
  <c r="AB85" i="1" s="1"/>
  <c r="AB89" i="1" a="1"/>
  <c r="AB89" i="1" s="1"/>
  <c r="AB93" i="1" a="1"/>
  <c r="AB93" i="1" s="1"/>
  <c r="AB97" i="1" a="1"/>
  <c r="AB97" i="1" s="1"/>
  <c r="AB101" i="1" a="1"/>
  <c r="AB101" i="1" s="1"/>
  <c r="AB105" i="1" a="1"/>
  <c r="AB105" i="1" s="1"/>
  <c r="AB109" i="1" a="1"/>
  <c r="AB109" i="1" s="1"/>
  <c r="AB113" i="1" a="1"/>
  <c r="AB113" i="1" s="1"/>
  <c r="AB117" i="1" a="1"/>
  <c r="AB117" i="1" s="1"/>
  <c r="AB121" i="1" a="1"/>
  <c r="AB121" i="1" s="1"/>
  <c r="AB125" i="1" a="1"/>
  <c r="AB125" i="1" s="1"/>
  <c r="AB129" i="1" a="1"/>
  <c r="AB129" i="1" s="1"/>
  <c r="AB133" i="1" a="1"/>
  <c r="AB133" i="1" s="1"/>
  <c r="AB137" i="1" a="1"/>
  <c r="AB137" i="1" s="1"/>
  <c r="AB141" i="1" a="1"/>
  <c r="AB141" i="1" s="1"/>
  <c r="AB145" i="1" a="1"/>
  <c r="AB145" i="1" s="1"/>
  <c r="AB149" i="1" a="1"/>
  <c r="AB149" i="1" s="1"/>
  <c r="AB153" i="1" a="1"/>
  <c r="AB153" i="1" s="1"/>
  <c r="AB157" i="1" a="1"/>
  <c r="AB157" i="1" s="1"/>
  <c r="AB161" i="1" a="1"/>
  <c r="AB161" i="1" s="1"/>
  <c r="AB165" i="1" a="1"/>
  <c r="AB165" i="1" s="1"/>
  <c r="AB169" i="1" a="1"/>
  <c r="AB169" i="1" s="1"/>
  <c r="AB173" i="1" a="1"/>
  <c r="AB173" i="1" s="1"/>
  <c r="AB176" i="1" a="1"/>
  <c r="AB176" i="1" s="1"/>
  <c r="AB180" i="1" a="1"/>
  <c r="AB180" i="1" s="1"/>
  <c r="AB186" i="1" a="1"/>
  <c r="AB186" i="1" s="1"/>
  <c r="AB189" i="1" a="1"/>
  <c r="AB189" i="1" s="1"/>
  <c r="AB193" i="1" a="1"/>
  <c r="AB193" i="1" s="1"/>
  <c r="AB200" i="1" a="1"/>
  <c r="AB200" i="1" s="1"/>
  <c r="AB204" i="1" a="1"/>
  <c r="AB204" i="1" s="1"/>
  <c r="AB207" i="1" a="1"/>
  <c r="AB207" i="1" s="1"/>
  <c r="AB211" i="1" a="1"/>
  <c r="AB211" i="1" s="1"/>
  <c r="AB214" i="1" a="1"/>
  <c r="AB214" i="1" s="1"/>
  <c r="AB218" i="1" a="1"/>
  <c r="AB218" i="1" s="1"/>
  <c r="AB221" i="1" a="1"/>
  <c r="AB221" i="1" s="1"/>
  <c r="AB225" i="1" a="1"/>
  <c r="AB225" i="1" s="1"/>
  <c r="AB232" i="1" a="1"/>
  <c r="AB232" i="1" s="1"/>
  <c r="AB236" i="1" a="1"/>
  <c r="AB236" i="1" s="1"/>
  <c r="AB239" i="1" a="1"/>
  <c r="AB239" i="1" s="1"/>
  <c r="AB243" i="1" a="1"/>
  <c r="AB243" i="1" s="1"/>
  <c r="AB246" i="1" a="1"/>
  <c r="AB246" i="1" s="1"/>
  <c r="AB250" i="1" a="1"/>
  <c r="AB250" i="1" s="1"/>
  <c r="AB253" i="1" a="1"/>
  <c r="AB253" i="1" s="1"/>
  <c r="AB257" i="1" a="1"/>
  <c r="AB257" i="1" s="1"/>
  <c r="AB264" i="1" a="1"/>
  <c r="AB264" i="1" s="1"/>
  <c r="AB268" i="1" a="1"/>
  <c r="AB268" i="1" s="1"/>
  <c r="AB271" i="1" a="1"/>
  <c r="AB271" i="1" s="1"/>
  <c r="AB275" i="1" a="1"/>
  <c r="AB275" i="1" s="1"/>
  <c r="AB278" i="1" a="1"/>
  <c r="AB278" i="1" s="1"/>
  <c r="AB282" i="1" a="1"/>
  <c r="AB282" i="1" s="1"/>
  <c r="AB285" i="1" a="1"/>
  <c r="AB285" i="1" s="1"/>
  <c r="AB289" i="1" a="1"/>
  <c r="AB289" i="1" s="1"/>
  <c r="AB296" i="1" a="1"/>
  <c r="AB296" i="1" s="1"/>
  <c r="AB300" i="1" a="1"/>
  <c r="AB300" i="1" s="1"/>
  <c r="AB303" i="1" a="1"/>
  <c r="AB303" i="1" s="1"/>
  <c r="AB306" i="1" a="1"/>
  <c r="AB306" i="1" s="1"/>
  <c r="AB309" i="1" a="1"/>
  <c r="AB309" i="1" s="1"/>
  <c r="AB316" i="1" a="1"/>
  <c r="AB316" i="1" s="1"/>
  <c r="AB319" i="1" a="1"/>
  <c r="AB319" i="1" s="1"/>
  <c r="AB22" i="1" a="1"/>
  <c r="AB22" i="1" s="1"/>
  <c r="AB26" i="1" a="1"/>
  <c r="AB26" i="1" s="1"/>
  <c r="AB30" i="1" a="1"/>
  <c r="AB30" i="1" s="1"/>
  <c r="AB34" i="1" a="1"/>
  <c r="AB34" i="1" s="1"/>
  <c r="AB38" i="1" a="1"/>
  <c r="AB38" i="1" s="1"/>
  <c r="AB42" i="1" a="1"/>
  <c r="AB42" i="1" s="1"/>
  <c r="AB46" i="1" a="1"/>
  <c r="AB46" i="1" s="1"/>
  <c r="AB50" i="1" a="1"/>
  <c r="AB50" i="1" s="1"/>
  <c r="AB54" i="1" a="1"/>
  <c r="AB54" i="1" s="1"/>
  <c r="AB58" i="1" a="1"/>
  <c r="AB58" i="1" s="1"/>
  <c r="AB62" i="1" a="1"/>
  <c r="AB62" i="1" s="1"/>
  <c r="AB66" i="1" a="1"/>
  <c r="AB66" i="1" s="1"/>
  <c r="AB70" i="1" a="1"/>
  <c r="AB70" i="1" s="1"/>
  <c r="AB74" i="1" a="1"/>
  <c r="AB74" i="1" s="1"/>
  <c r="AB78" i="1" a="1"/>
  <c r="AB78" i="1" s="1"/>
  <c r="AB82" i="1" a="1"/>
  <c r="AB82" i="1" s="1"/>
  <c r="AB86" i="1" a="1"/>
  <c r="AB86" i="1" s="1"/>
  <c r="AB90" i="1" a="1"/>
  <c r="AB90" i="1" s="1"/>
  <c r="AB94" i="1" a="1"/>
  <c r="AB94" i="1" s="1"/>
  <c r="AB98" i="1" a="1"/>
  <c r="AB98" i="1" s="1"/>
  <c r="AB102" i="1" a="1"/>
  <c r="AB102" i="1" s="1"/>
  <c r="AB106" i="1" a="1"/>
  <c r="AB106" i="1" s="1"/>
  <c r="AB110" i="1" a="1"/>
  <c r="AB110" i="1" s="1"/>
  <c r="AB114" i="1" a="1"/>
  <c r="AB114" i="1" s="1"/>
  <c r="AB118" i="1" a="1"/>
  <c r="AB118" i="1" s="1"/>
  <c r="AB122" i="1" a="1"/>
  <c r="AB122" i="1" s="1"/>
  <c r="AB126" i="1" a="1"/>
  <c r="AB126" i="1" s="1"/>
  <c r="AB130" i="1" a="1"/>
  <c r="AB130" i="1" s="1"/>
  <c r="AB134" i="1" a="1"/>
  <c r="AB134" i="1" s="1"/>
  <c r="AB138" i="1" a="1"/>
  <c r="AB138" i="1" s="1"/>
  <c r="AB142" i="1" a="1"/>
  <c r="AB142" i="1" s="1"/>
  <c r="AB146" i="1" a="1"/>
  <c r="AB146" i="1" s="1"/>
  <c r="AB150" i="1" a="1"/>
  <c r="AB150" i="1" s="1"/>
  <c r="AB154" i="1" a="1"/>
  <c r="AB154" i="1" s="1"/>
  <c r="AB158" i="1" a="1"/>
  <c r="AB158" i="1" s="1"/>
  <c r="AB162" i="1" a="1"/>
  <c r="AB162" i="1" s="1"/>
  <c r="AB166" i="1" a="1"/>
  <c r="AB166" i="1" s="1"/>
  <c r="AB170" i="1" a="1"/>
  <c r="AB170" i="1" s="1"/>
  <c r="AB174" i="1" a="1"/>
  <c r="AB174" i="1" s="1"/>
  <c r="AB177" i="1" a="1"/>
  <c r="AB177" i="1" s="1"/>
  <c r="AB183" i="1" a="1"/>
  <c r="AB183" i="1" s="1"/>
  <c r="AB187" i="1" a="1"/>
  <c r="AB187" i="1" s="1"/>
  <c r="AB190" i="1" a="1"/>
  <c r="AB190" i="1" s="1"/>
  <c r="AB194" i="1" a="1"/>
  <c r="AB194" i="1" s="1"/>
  <c r="AB197" i="1" a="1"/>
  <c r="AB197" i="1" s="1"/>
  <c r="AB201" i="1" a="1"/>
  <c r="AB201" i="1" s="1"/>
  <c r="AB208" i="1" a="1"/>
  <c r="AB208" i="1" s="1"/>
  <c r="AB212" i="1" a="1"/>
  <c r="AB212" i="1" s="1"/>
  <c r="AB215" i="1" a="1"/>
  <c r="AB215" i="1" s="1"/>
  <c r="AB219" i="1" a="1"/>
  <c r="AB219" i="1" s="1"/>
  <c r="AB222" i="1" a="1"/>
  <c r="AB222" i="1" s="1"/>
  <c r="AB226" i="1" a="1"/>
  <c r="AB226" i="1" s="1"/>
  <c r="AB229" i="1" a="1"/>
  <c r="AB229" i="1" s="1"/>
  <c r="AB233" i="1" a="1"/>
  <c r="AB233" i="1" s="1"/>
  <c r="AB240" i="1" a="1"/>
  <c r="AB240" i="1" s="1"/>
  <c r="AB244" i="1" a="1"/>
  <c r="AB244" i="1" s="1"/>
  <c r="AB247" i="1" a="1"/>
  <c r="AB247" i="1" s="1"/>
  <c r="AB251" i="1" a="1"/>
  <c r="AB251" i="1" s="1"/>
  <c r="AB254" i="1" a="1"/>
  <c r="AB254" i="1" s="1"/>
  <c r="AB258" i="1" a="1"/>
  <c r="AB258" i="1" s="1"/>
  <c r="AB261" i="1" a="1"/>
  <c r="AB261" i="1" s="1"/>
  <c r="AB265" i="1" a="1"/>
  <c r="AB265" i="1" s="1"/>
  <c r="AB272" i="1" a="1"/>
  <c r="AB272" i="1" s="1"/>
  <c r="AB276" i="1" a="1"/>
  <c r="AB276" i="1" s="1"/>
  <c r="AB279" i="1" a="1"/>
  <c r="AB279" i="1" s="1"/>
  <c r="AB283" i="1" a="1"/>
  <c r="AB283" i="1" s="1"/>
  <c r="AB286" i="1" a="1"/>
  <c r="AB286" i="1" s="1"/>
  <c r="AB290" i="1" a="1"/>
  <c r="AB290" i="1" s="1"/>
  <c r="AB293" i="1" a="1"/>
  <c r="AB293" i="1" s="1"/>
  <c r="AB297" i="1" a="1"/>
  <c r="AB297" i="1" s="1"/>
  <c r="AB304" i="1" a="1"/>
  <c r="AB304" i="1" s="1"/>
  <c r="AB307" i="1" a="1"/>
  <c r="AB307" i="1" s="1"/>
  <c r="AB310" i="1" a="1"/>
  <c r="AB310" i="1" s="1"/>
  <c r="AB313" i="1" a="1"/>
  <c r="AB313" i="1" s="1"/>
  <c r="AB23" i="1" a="1"/>
  <c r="AB23" i="1" s="1"/>
  <c r="AB27" i="1" a="1"/>
  <c r="AB27" i="1" s="1"/>
  <c r="AB31" i="1" a="1"/>
  <c r="AB31" i="1" s="1"/>
  <c r="AB35" i="1" a="1"/>
  <c r="AB35" i="1" s="1"/>
  <c r="AB39" i="1" a="1"/>
  <c r="AB39" i="1" s="1"/>
  <c r="AB43" i="1" a="1"/>
  <c r="AB43" i="1" s="1"/>
  <c r="AB47" i="1" a="1"/>
  <c r="AB47" i="1" s="1"/>
  <c r="AB51" i="1" a="1"/>
  <c r="AB51" i="1" s="1"/>
  <c r="AB55" i="1" a="1"/>
  <c r="AB55" i="1" s="1"/>
  <c r="AB59" i="1" a="1"/>
  <c r="AB59" i="1" s="1"/>
  <c r="AB63" i="1" a="1"/>
  <c r="AB63" i="1" s="1"/>
  <c r="AB67" i="1" a="1"/>
  <c r="AB67" i="1" s="1"/>
  <c r="AB71" i="1" a="1"/>
  <c r="AB71" i="1" s="1"/>
  <c r="AB75" i="1" a="1"/>
  <c r="AB75" i="1" s="1"/>
  <c r="AB79" i="1" a="1"/>
  <c r="AB79" i="1" s="1"/>
  <c r="AB83" i="1" a="1"/>
  <c r="AB83" i="1" s="1"/>
  <c r="AB87" i="1" a="1"/>
  <c r="AB87" i="1" s="1"/>
  <c r="AB91" i="1" a="1"/>
  <c r="AB91" i="1" s="1"/>
  <c r="AB95" i="1" a="1"/>
  <c r="AB95" i="1" s="1"/>
  <c r="AB99" i="1" a="1"/>
  <c r="AB99" i="1" s="1"/>
  <c r="AB103" i="1" a="1"/>
  <c r="AB103" i="1" s="1"/>
  <c r="AB107" i="1" a="1"/>
  <c r="AB107" i="1" s="1"/>
  <c r="AB111" i="1" a="1"/>
  <c r="AB111" i="1" s="1"/>
  <c r="AB115" i="1" a="1"/>
  <c r="AB115" i="1" s="1"/>
  <c r="AB119" i="1" a="1"/>
  <c r="AB119" i="1" s="1"/>
  <c r="AB123" i="1" a="1"/>
  <c r="AB123" i="1" s="1"/>
  <c r="AB127" i="1" a="1"/>
  <c r="AB127" i="1" s="1"/>
  <c r="AB131" i="1" a="1"/>
  <c r="AB131" i="1" s="1"/>
  <c r="AB135" i="1" a="1"/>
  <c r="AB135" i="1" s="1"/>
  <c r="AB139" i="1" a="1"/>
  <c r="AB139" i="1" s="1"/>
  <c r="AB143" i="1" a="1"/>
  <c r="AB143" i="1" s="1"/>
  <c r="AB147" i="1" a="1"/>
  <c r="AB147" i="1" s="1"/>
  <c r="AB151" i="1" a="1"/>
  <c r="AB151" i="1" s="1"/>
  <c r="AB155" i="1" a="1"/>
  <c r="AB155" i="1" s="1"/>
  <c r="AB159" i="1" a="1"/>
  <c r="AB159" i="1" s="1"/>
  <c r="AB163" i="1" a="1"/>
  <c r="AB163" i="1" s="1"/>
  <c r="AB167" i="1" a="1"/>
  <c r="AB167" i="1" s="1"/>
  <c r="AB171" i="1" a="1"/>
  <c r="AB171" i="1" s="1"/>
  <c r="AB178" i="1" a="1"/>
  <c r="AB178" i="1" s="1"/>
  <c r="AB181" i="1" a="1"/>
  <c r="AB181" i="1" s="1"/>
  <c r="AB184" i="1" a="1"/>
  <c r="AB184" i="1" s="1"/>
  <c r="AB188" i="1" a="1"/>
  <c r="AB188" i="1" s="1"/>
  <c r="AB191" i="1" a="1"/>
  <c r="AB191" i="1" s="1"/>
  <c r="AB195" i="1" a="1"/>
  <c r="AB195" i="1" s="1"/>
  <c r="AB198" i="1" a="1"/>
  <c r="AB198" i="1" s="1"/>
  <c r="AB202" i="1" a="1"/>
  <c r="AB202" i="1" s="1"/>
  <c r="AB205" i="1" a="1"/>
  <c r="AB205" i="1" s="1"/>
  <c r="AB209" i="1" a="1"/>
  <c r="AB209" i="1" s="1"/>
  <c r="AB216" i="1" a="1"/>
  <c r="AB216" i="1" s="1"/>
  <c r="AB220" i="1" a="1"/>
  <c r="AB220" i="1" s="1"/>
  <c r="AB223" i="1" a="1"/>
  <c r="AB223" i="1" s="1"/>
  <c r="AB227" i="1" a="1"/>
  <c r="AB227" i="1" s="1"/>
  <c r="AB230" i="1" a="1"/>
  <c r="AB230" i="1" s="1"/>
  <c r="AB234" i="1" a="1"/>
  <c r="AB234" i="1" s="1"/>
  <c r="AB237" i="1" a="1"/>
  <c r="AB237" i="1" s="1"/>
  <c r="AB241" i="1" a="1"/>
  <c r="AB241" i="1" s="1"/>
  <c r="AB248" i="1" a="1"/>
  <c r="AB248" i="1" s="1"/>
  <c r="AB252" i="1" a="1"/>
  <c r="AB252" i="1" s="1"/>
  <c r="AB255" i="1" a="1"/>
  <c r="AB255" i="1" s="1"/>
  <c r="AB259" i="1" a="1"/>
  <c r="AB259" i="1" s="1"/>
  <c r="AB262" i="1" a="1"/>
  <c r="AB262" i="1" s="1"/>
  <c r="AB266" i="1" a="1"/>
  <c r="AB266" i="1" s="1"/>
  <c r="AB269" i="1" a="1"/>
  <c r="AB269" i="1" s="1"/>
  <c r="AB273" i="1" a="1"/>
  <c r="AB273" i="1" s="1"/>
  <c r="AB280" i="1" a="1"/>
  <c r="AB280" i="1" s="1"/>
  <c r="AB284" i="1" a="1"/>
  <c r="AB284" i="1" s="1"/>
  <c r="AB287" i="1" a="1"/>
  <c r="AB287" i="1" s="1"/>
  <c r="AB291" i="1" a="1"/>
  <c r="AB291" i="1" s="1"/>
  <c r="AB294" i="1" a="1"/>
  <c r="AB294" i="1" s="1"/>
  <c r="AB298" i="1" a="1"/>
  <c r="AB298" i="1" s="1"/>
  <c r="AB301" i="1" a="1"/>
  <c r="AB301" i="1" s="1"/>
  <c r="AB308" i="1" a="1"/>
  <c r="AB308" i="1" s="1"/>
  <c r="AB311" i="1" a="1"/>
  <c r="AB311" i="1" s="1"/>
  <c r="AB314" i="1" a="1"/>
  <c r="AB314" i="1" s="1"/>
  <c r="AB24" i="1" a="1"/>
  <c r="AB24" i="1" s="1"/>
  <c r="AB28" i="1" a="1"/>
  <c r="AB28" i="1" s="1"/>
  <c r="AB32" i="1" a="1"/>
  <c r="AB32" i="1" s="1"/>
  <c r="AB36" i="1" a="1"/>
  <c r="AB36" i="1" s="1"/>
  <c r="AB40" i="1" a="1"/>
  <c r="AB40" i="1" s="1"/>
  <c r="AB44" i="1" a="1"/>
  <c r="AB44" i="1" s="1"/>
  <c r="AB48" i="1" a="1"/>
  <c r="AB48" i="1" s="1"/>
  <c r="AB52" i="1" a="1"/>
  <c r="AB52" i="1" s="1"/>
  <c r="AB56" i="1" a="1"/>
  <c r="AB56" i="1" s="1"/>
  <c r="AB60" i="1" a="1"/>
  <c r="AB60" i="1" s="1"/>
  <c r="AB64" i="1" a="1"/>
  <c r="AB64" i="1" s="1"/>
  <c r="AB68" i="1" a="1"/>
  <c r="AB68" i="1" s="1"/>
  <c r="AB72" i="1" a="1"/>
  <c r="AB72" i="1" s="1"/>
  <c r="AB76" i="1" a="1"/>
  <c r="AB76" i="1" s="1"/>
  <c r="AB80" i="1" a="1"/>
  <c r="AB80" i="1" s="1"/>
  <c r="AB84" i="1" a="1"/>
  <c r="AB84" i="1" s="1"/>
  <c r="AB88" i="1" a="1"/>
  <c r="AB88" i="1" s="1"/>
  <c r="AB92" i="1" a="1"/>
  <c r="AB92" i="1" s="1"/>
  <c r="AB96" i="1" a="1"/>
  <c r="AB96" i="1" s="1"/>
  <c r="AB100" i="1" a="1"/>
  <c r="AB100" i="1" s="1"/>
  <c r="AB104" i="1" a="1"/>
  <c r="AB104" i="1" s="1"/>
  <c r="AB108" i="1" a="1"/>
  <c r="AB108" i="1" s="1"/>
  <c r="AB112" i="1" a="1"/>
  <c r="AB112" i="1" s="1"/>
  <c r="AB116" i="1" a="1"/>
  <c r="AB116" i="1" s="1"/>
  <c r="AB120" i="1" a="1"/>
  <c r="AB120" i="1" s="1"/>
  <c r="AB124" i="1" a="1"/>
  <c r="AB124" i="1" s="1"/>
  <c r="AB128" i="1" a="1"/>
  <c r="AB128" i="1" s="1"/>
  <c r="AB132" i="1" a="1"/>
  <c r="AB132" i="1" s="1"/>
  <c r="AB136" i="1" a="1"/>
  <c r="AB136" i="1" s="1"/>
  <c r="AB140" i="1" a="1"/>
  <c r="AB140" i="1" s="1"/>
  <c r="AB144" i="1" a="1"/>
  <c r="AB144" i="1" s="1"/>
  <c r="AB148" i="1" a="1"/>
  <c r="AB148" i="1" s="1"/>
  <c r="AB152" i="1" a="1"/>
  <c r="AB152" i="1" s="1"/>
  <c r="AB156" i="1" a="1"/>
  <c r="AB156" i="1" s="1"/>
  <c r="AB160" i="1" a="1"/>
  <c r="AB160" i="1" s="1"/>
  <c r="AB164" i="1" a="1"/>
  <c r="AB164" i="1" s="1"/>
  <c r="AB168" i="1" a="1"/>
  <c r="AB168" i="1" s="1"/>
  <c r="AB172" i="1" a="1"/>
  <c r="AB172" i="1" s="1"/>
  <c r="AB175" i="1" a="1"/>
  <c r="AB175" i="1" s="1"/>
  <c r="AB179" i="1" a="1"/>
  <c r="AB179" i="1" s="1"/>
  <c r="AB182" i="1" a="1"/>
  <c r="AB182" i="1" s="1"/>
  <c r="AB185" i="1" a="1"/>
  <c r="AB185" i="1" s="1"/>
  <c r="AB192" i="1" a="1"/>
  <c r="AB192" i="1" s="1"/>
  <c r="AB196" i="1" a="1"/>
  <c r="AB196" i="1" s="1"/>
  <c r="AB199" i="1" a="1"/>
  <c r="AB199" i="1" s="1"/>
  <c r="AB203" i="1" a="1"/>
  <c r="AB203" i="1" s="1"/>
  <c r="AB206" i="1" a="1"/>
  <c r="AB206" i="1" s="1"/>
  <c r="AB210" i="1" a="1"/>
  <c r="AB210" i="1" s="1"/>
  <c r="AB213" i="1" a="1"/>
  <c r="AB213" i="1" s="1"/>
  <c r="AB217" i="1" a="1"/>
  <c r="AB217" i="1" s="1"/>
  <c r="AB224" i="1" a="1"/>
  <c r="AB224" i="1" s="1"/>
  <c r="AB228" i="1" a="1"/>
  <c r="AB228" i="1" s="1"/>
  <c r="AB231" i="1" a="1"/>
  <c r="AB231" i="1" s="1"/>
  <c r="AB235" i="1" a="1"/>
  <c r="AB235" i="1" s="1"/>
  <c r="AB238" i="1" a="1"/>
  <c r="AB238" i="1" s="1"/>
  <c r="AB242" i="1" a="1"/>
  <c r="AB242" i="1" s="1"/>
  <c r="AB245" i="1" a="1"/>
  <c r="AB245" i="1" s="1"/>
  <c r="AB249" i="1" a="1"/>
  <c r="AB249" i="1" s="1"/>
  <c r="AB256" i="1" a="1"/>
  <c r="AB256" i="1" s="1"/>
  <c r="AB260" i="1" a="1"/>
  <c r="AB260" i="1" s="1"/>
  <c r="AB263" i="1" a="1"/>
  <c r="AB263" i="1" s="1"/>
  <c r="AB267" i="1" a="1"/>
  <c r="AB267" i="1" s="1"/>
  <c r="AB270" i="1" a="1"/>
  <c r="AB270" i="1" s="1"/>
  <c r="AB274" i="1" a="1"/>
  <c r="AB274" i="1" s="1"/>
  <c r="AB277" i="1" a="1"/>
  <c r="AB277" i="1" s="1"/>
  <c r="AB281" i="1" a="1"/>
  <c r="AB281" i="1" s="1"/>
  <c r="AB288" i="1" a="1"/>
  <c r="AB288" i="1" s="1"/>
  <c r="AB292" i="1" a="1"/>
  <c r="AB292" i="1" s="1"/>
  <c r="AB295" i="1" a="1"/>
  <c r="AB295" i="1" s="1"/>
  <c r="AB299" i="1" a="1"/>
  <c r="AB299" i="1" s="1"/>
  <c r="AB302" i="1" a="1"/>
  <c r="AB302" i="1" s="1"/>
  <c r="AB305" i="1" a="1"/>
  <c r="AB305" i="1" s="1"/>
  <c r="AB312" i="1" a="1"/>
  <c r="AB312" i="1" s="1"/>
  <c r="AB315" i="1" a="1"/>
  <c r="AB315" i="1" s="1"/>
  <c r="AB324" i="1" a="1"/>
  <c r="AB324" i="1" s="1"/>
  <c r="AB327" i="1" a="1"/>
  <c r="AB327" i="1" s="1"/>
  <c r="AB330" i="1" a="1"/>
  <c r="AB330" i="1" s="1"/>
  <c r="AB333" i="1" a="1"/>
  <c r="AB333" i="1" s="1"/>
  <c r="AB340" i="1" a="1"/>
  <c r="AB340" i="1" s="1"/>
  <c r="AB343" i="1" a="1"/>
  <c r="AB343" i="1" s="1"/>
  <c r="AB346" i="1" a="1"/>
  <c r="AB346" i="1" s="1"/>
  <c r="AB349" i="1" a="1"/>
  <c r="AB349" i="1" s="1"/>
  <c r="AB356" i="1" a="1"/>
  <c r="AB356" i="1" s="1"/>
  <c r="AB359" i="1" a="1"/>
  <c r="AB359" i="1" s="1"/>
  <c r="AB362" i="1" a="1"/>
  <c r="AB362" i="1" s="1"/>
  <c r="AB365" i="1" a="1"/>
  <c r="AB365" i="1" s="1"/>
  <c r="AB372" i="1" a="1"/>
  <c r="AB372" i="1" s="1"/>
  <c r="AB375" i="1" a="1"/>
  <c r="AB375" i="1" s="1"/>
  <c r="AB378" i="1" a="1"/>
  <c r="AB378" i="1" s="1"/>
  <c r="AB381" i="1" a="1"/>
  <c r="AB381" i="1" s="1"/>
  <c r="AB388" i="1" a="1"/>
  <c r="AB388" i="1" s="1"/>
  <c r="AB391" i="1" a="1"/>
  <c r="AB391" i="1" s="1"/>
  <c r="AB394" i="1" a="1"/>
  <c r="AB394" i="1" s="1"/>
  <c r="AB397" i="1" a="1"/>
  <c r="AB397" i="1" s="1"/>
  <c r="AB404" i="1" a="1"/>
  <c r="AB404" i="1" s="1"/>
  <c r="AB407" i="1" a="1"/>
  <c r="AB407" i="1" s="1"/>
  <c r="AB410" i="1" a="1"/>
  <c r="AB410" i="1" s="1"/>
  <c r="AB413" i="1" a="1"/>
  <c r="AB413" i="1" s="1"/>
  <c r="AB420" i="1" a="1"/>
  <c r="AB420" i="1" s="1"/>
  <c r="AB423" i="1" a="1"/>
  <c r="AB423" i="1" s="1"/>
  <c r="AB426" i="1" a="1"/>
  <c r="AB426" i="1" s="1"/>
  <c r="AB429" i="1" a="1"/>
  <c r="AB429" i="1" s="1"/>
  <c r="AB436" i="1" a="1"/>
  <c r="AB436" i="1" s="1"/>
  <c r="AB439" i="1" a="1"/>
  <c r="AB439" i="1" s="1"/>
  <c r="AB443" i="1" a="1"/>
  <c r="AB443" i="1" s="1"/>
  <c r="AB446" i="1" a="1"/>
  <c r="AB446" i="1" s="1"/>
  <c r="AB450" i="1" a="1"/>
  <c r="AB450" i="1" s="1"/>
  <c r="AB457" i="1" a="1"/>
  <c r="AB457" i="1" s="1"/>
  <c r="AB461" i="1" a="1"/>
  <c r="AB461" i="1" s="1"/>
  <c r="AB464" i="1" a="1"/>
  <c r="AB464" i="1" s="1"/>
  <c r="AB468" i="1" a="1"/>
  <c r="AB468" i="1" s="1"/>
  <c r="AB471" i="1" a="1"/>
  <c r="AB471" i="1" s="1"/>
  <c r="AB475" i="1" a="1"/>
  <c r="AB475" i="1" s="1"/>
  <c r="AB478" i="1" a="1"/>
  <c r="AB478" i="1" s="1"/>
  <c r="AB482" i="1" a="1"/>
  <c r="AB482" i="1" s="1"/>
  <c r="AB489" i="1" a="1"/>
  <c r="AB489" i="1" s="1"/>
  <c r="AB493" i="1" a="1"/>
  <c r="AB493" i="1" s="1"/>
  <c r="AB496" i="1" a="1"/>
  <c r="AB496" i="1" s="1"/>
  <c r="AB500" i="1" a="1"/>
  <c r="AB500" i="1" s="1"/>
  <c r="AB503" i="1" a="1"/>
  <c r="AB503" i="1" s="1"/>
  <c r="AB507" i="1" a="1"/>
  <c r="AB507" i="1" s="1"/>
  <c r="AB510" i="1" a="1"/>
  <c r="AB510" i="1" s="1"/>
  <c r="AB514" i="1" a="1"/>
  <c r="AB514" i="1" s="1"/>
  <c r="AB521" i="1" a="1"/>
  <c r="AB521" i="1" s="1"/>
  <c r="AB525" i="1" a="1"/>
  <c r="AB525" i="1" s="1"/>
  <c r="AB528" i="1" a="1"/>
  <c r="AB528" i="1" s="1"/>
  <c r="AB532" i="1" a="1"/>
  <c r="AB532" i="1" s="1"/>
  <c r="AB535" i="1" a="1"/>
  <c r="AB535" i="1" s="1"/>
  <c r="AB539" i="1" a="1"/>
  <c r="AB539" i="1" s="1"/>
  <c r="AB542" i="1" a="1"/>
  <c r="AB542" i="1" s="1"/>
  <c r="AB546" i="1" a="1"/>
  <c r="AB546" i="1" s="1"/>
  <c r="AB553" i="1" a="1"/>
  <c r="AB553" i="1" s="1"/>
  <c r="AB557" i="1" a="1"/>
  <c r="AB557" i="1" s="1"/>
  <c r="AB560" i="1" a="1"/>
  <c r="AB560" i="1" s="1"/>
  <c r="AB564" i="1" a="1"/>
  <c r="AB564" i="1" s="1"/>
  <c r="AB567" i="1" a="1"/>
  <c r="AB567" i="1" s="1"/>
  <c r="AB571" i="1" a="1"/>
  <c r="AB571" i="1" s="1"/>
  <c r="AB574" i="1" a="1"/>
  <c r="AB574" i="1" s="1"/>
  <c r="AB578" i="1" a="1"/>
  <c r="AB578" i="1" s="1"/>
  <c r="AB585" i="1" a="1"/>
  <c r="AB585" i="1" s="1"/>
  <c r="AB589" i="1" a="1"/>
  <c r="AB589" i="1" s="1"/>
  <c r="AB592" i="1" a="1"/>
  <c r="AB592" i="1" s="1"/>
  <c r="AB596" i="1" a="1"/>
  <c r="AB596" i="1" s="1"/>
  <c r="AB599" i="1" a="1"/>
  <c r="AB599" i="1" s="1"/>
  <c r="AB603" i="1" a="1"/>
  <c r="AB603" i="1" s="1"/>
  <c r="AB606" i="1" a="1"/>
  <c r="AB606" i="1" s="1"/>
  <c r="AB317" i="1" a="1"/>
  <c r="AB317" i="1" s="1"/>
  <c r="AB321" i="1" a="1"/>
  <c r="AB321" i="1" s="1"/>
  <c r="AB328" i="1" a="1"/>
  <c r="AB328" i="1" s="1"/>
  <c r="AB331" i="1" a="1"/>
  <c r="AB331" i="1" s="1"/>
  <c r="AB334" i="1" a="1"/>
  <c r="AB334" i="1" s="1"/>
  <c r="AB337" i="1" a="1"/>
  <c r="AB337" i="1" s="1"/>
  <c r="AB344" i="1" a="1"/>
  <c r="AB344" i="1" s="1"/>
  <c r="AB347" i="1" a="1"/>
  <c r="AB347" i="1" s="1"/>
  <c r="AB350" i="1" a="1"/>
  <c r="AB350" i="1" s="1"/>
  <c r="AB353" i="1" a="1"/>
  <c r="AB353" i="1" s="1"/>
  <c r="AB360" i="1" a="1"/>
  <c r="AB360" i="1" s="1"/>
  <c r="AB363" i="1" a="1"/>
  <c r="AB363" i="1" s="1"/>
  <c r="AB366" i="1" a="1"/>
  <c r="AB366" i="1" s="1"/>
  <c r="AB369" i="1" a="1"/>
  <c r="AB369" i="1" s="1"/>
  <c r="AB376" i="1" a="1"/>
  <c r="AB376" i="1" s="1"/>
  <c r="AB379" i="1" a="1"/>
  <c r="AB379" i="1" s="1"/>
  <c r="AB382" i="1" a="1"/>
  <c r="AB382" i="1" s="1"/>
  <c r="AB385" i="1" a="1"/>
  <c r="AB385" i="1" s="1"/>
  <c r="AB392" i="1" a="1"/>
  <c r="AB392" i="1" s="1"/>
  <c r="AB395" i="1" a="1"/>
  <c r="AB395" i="1" s="1"/>
  <c r="AB398" i="1" a="1"/>
  <c r="AB398" i="1" s="1"/>
  <c r="AB401" i="1" a="1"/>
  <c r="AB401" i="1" s="1"/>
  <c r="AB408" i="1" a="1"/>
  <c r="AB408" i="1" s="1"/>
  <c r="AB411" i="1" a="1"/>
  <c r="AB411" i="1" s="1"/>
  <c r="AB414" i="1" a="1"/>
  <c r="AB414" i="1" s="1"/>
  <c r="AB417" i="1" a="1"/>
  <c r="AB417" i="1" s="1"/>
  <c r="AB424" i="1" a="1"/>
  <c r="AB424" i="1" s="1"/>
  <c r="AB427" i="1" a="1"/>
  <c r="AB427" i="1" s="1"/>
  <c r="AB430" i="1" a="1"/>
  <c r="AB430" i="1" s="1"/>
  <c r="AB433" i="1" a="1"/>
  <c r="AB433" i="1" s="1"/>
  <c r="AB440" i="1" a="1"/>
  <c r="AB440" i="1" s="1"/>
  <c r="AB444" i="1" a="1"/>
  <c r="AB444" i="1" s="1"/>
  <c r="AB447" i="1" a="1"/>
  <c r="AB447" i="1" s="1"/>
  <c r="AB451" i="1" a="1"/>
  <c r="AB451" i="1" s="1"/>
  <c r="AB454" i="1" a="1"/>
  <c r="AB454" i="1" s="1"/>
  <c r="AB458" i="1" a="1"/>
  <c r="AB458" i="1" s="1"/>
  <c r="AB465" i="1" a="1"/>
  <c r="AB465" i="1" s="1"/>
  <c r="AB469" i="1" a="1"/>
  <c r="AB469" i="1" s="1"/>
  <c r="AB472" i="1" a="1"/>
  <c r="AB472" i="1" s="1"/>
  <c r="AB476" i="1" a="1"/>
  <c r="AB476" i="1" s="1"/>
  <c r="AB479" i="1" a="1"/>
  <c r="AB479" i="1" s="1"/>
  <c r="AB483" i="1" a="1"/>
  <c r="AB483" i="1" s="1"/>
  <c r="AB486" i="1" a="1"/>
  <c r="AB486" i="1" s="1"/>
  <c r="AB490" i="1" a="1"/>
  <c r="AB490" i="1" s="1"/>
  <c r="AB497" i="1" a="1"/>
  <c r="AB497" i="1" s="1"/>
  <c r="AB501" i="1" a="1"/>
  <c r="AB501" i="1" s="1"/>
  <c r="AB504" i="1" a="1"/>
  <c r="AB504" i="1" s="1"/>
  <c r="AB508" i="1" a="1"/>
  <c r="AB508" i="1" s="1"/>
  <c r="AB511" i="1" a="1"/>
  <c r="AB511" i="1" s="1"/>
  <c r="AB515" i="1" a="1"/>
  <c r="AB515" i="1" s="1"/>
  <c r="AB518" i="1" a="1"/>
  <c r="AB518" i="1" s="1"/>
  <c r="AB522" i="1" a="1"/>
  <c r="AB522" i="1" s="1"/>
  <c r="AB529" i="1" a="1"/>
  <c r="AB529" i="1" s="1"/>
  <c r="AB533" i="1" a="1"/>
  <c r="AB533" i="1" s="1"/>
  <c r="AB536" i="1" a="1"/>
  <c r="AB536" i="1" s="1"/>
  <c r="AB540" i="1" a="1"/>
  <c r="AB540" i="1" s="1"/>
  <c r="AB543" i="1" a="1"/>
  <c r="AB543" i="1" s="1"/>
  <c r="AB547" i="1" a="1"/>
  <c r="AB547" i="1" s="1"/>
  <c r="AB550" i="1" a="1"/>
  <c r="AB550" i="1" s="1"/>
  <c r="AB554" i="1" a="1"/>
  <c r="AB554" i="1" s="1"/>
  <c r="AB561" i="1" a="1"/>
  <c r="AB561" i="1" s="1"/>
  <c r="AB565" i="1" a="1"/>
  <c r="AB565" i="1" s="1"/>
  <c r="AB568" i="1" a="1"/>
  <c r="AB568" i="1" s="1"/>
  <c r="AB572" i="1" a="1"/>
  <c r="AB572" i="1" s="1"/>
  <c r="AB575" i="1" a="1"/>
  <c r="AB575" i="1" s="1"/>
  <c r="AB579" i="1" a="1"/>
  <c r="AB579" i="1" s="1"/>
  <c r="AB582" i="1" a="1"/>
  <c r="AB582" i="1" s="1"/>
  <c r="AB586" i="1" a="1"/>
  <c r="AB586" i="1" s="1"/>
  <c r="AB593" i="1" a="1"/>
  <c r="AB593" i="1" s="1"/>
  <c r="AB597" i="1" a="1"/>
  <c r="AB597" i="1" s="1"/>
  <c r="AB600" i="1" a="1"/>
  <c r="AB600" i="1" s="1"/>
  <c r="AB604" i="1" a="1"/>
  <c r="AB604" i="1" s="1"/>
  <c r="AB607" i="1" a="1"/>
  <c r="AB607" i="1" s="1"/>
  <c r="AB318" i="1" a="1"/>
  <c r="AB318" i="1" s="1"/>
  <c r="AB322" i="1" a="1"/>
  <c r="AB322" i="1" s="1"/>
  <c r="AB325" i="1" a="1"/>
  <c r="AB325" i="1" s="1"/>
  <c r="AB332" i="1" a="1"/>
  <c r="AB332" i="1" s="1"/>
  <c r="AB335" i="1" a="1"/>
  <c r="AB335" i="1" s="1"/>
  <c r="AB338" i="1" a="1"/>
  <c r="AB338" i="1" s="1"/>
  <c r="AB341" i="1" a="1"/>
  <c r="AB341" i="1" s="1"/>
  <c r="AB348" i="1" a="1"/>
  <c r="AB348" i="1" s="1"/>
  <c r="AB351" i="1" a="1"/>
  <c r="AB351" i="1" s="1"/>
  <c r="AB354" i="1" a="1"/>
  <c r="AB354" i="1" s="1"/>
  <c r="AB357" i="1" a="1"/>
  <c r="AB357" i="1" s="1"/>
  <c r="AB364" i="1" a="1"/>
  <c r="AB364" i="1" s="1"/>
  <c r="AB367" i="1" a="1"/>
  <c r="AB367" i="1" s="1"/>
  <c r="AB370" i="1" a="1"/>
  <c r="AB370" i="1" s="1"/>
  <c r="AB373" i="1" a="1"/>
  <c r="AB373" i="1" s="1"/>
  <c r="AB380" i="1" a="1"/>
  <c r="AB380" i="1" s="1"/>
  <c r="AB383" i="1" a="1"/>
  <c r="AB383" i="1" s="1"/>
  <c r="AB386" i="1" a="1"/>
  <c r="AB386" i="1" s="1"/>
  <c r="AB389" i="1" a="1"/>
  <c r="AB389" i="1" s="1"/>
  <c r="AB396" i="1" a="1"/>
  <c r="AB396" i="1" s="1"/>
  <c r="AB399" i="1" a="1"/>
  <c r="AB399" i="1" s="1"/>
  <c r="AB402" i="1" a="1"/>
  <c r="AB402" i="1" s="1"/>
  <c r="AB405" i="1" a="1"/>
  <c r="AB405" i="1" s="1"/>
  <c r="AB412" i="1" a="1"/>
  <c r="AB412" i="1" s="1"/>
  <c r="AB415" i="1" a="1"/>
  <c r="AB415" i="1" s="1"/>
  <c r="AB418" i="1" a="1"/>
  <c r="AB418" i="1" s="1"/>
  <c r="AB421" i="1" a="1"/>
  <c r="AB421" i="1" s="1"/>
  <c r="AB428" i="1" a="1"/>
  <c r="AB428" i="1" s="1"/>
  <c r="AB431" i="1" a="1"/>
  <c r="AB431" i="1" s="1"/>
  <c r="AB434" i="1" a="1"/>
  <c r="AB434" i="1" s="1"/>
  <c r="AB437" i="1" a="1"/>
  <c r="AB437" i="1" s="1"/>
  <c r="AB441" i="1" a="1"/>
  <c r="AB441" i="1" s="1"/>
  <c r="AB445" i="1" a="1"/>
  <c r="AB445" i="1" s="1"/>
  <c r="AB448" i="1" a="1"/>
  <c r="AB448" i="1" s="1"/>
  <c r="AB452" i="1" a="1"/>
  <c r="AB452" i="1" s="1"/>
  <c r="AB455" i="1" a="1"/>
  <c r="AB455" i="1" s="1"/>
  <c r="AB459" i="1" a="1"/>
  <c r="AB459" i="1" s="1"/>
  <c r="AB462" i="1" a="1"/>
  <c r="AB462" i="1" s="1"/>
  <c r="AB466" i="1" a="1"/>
  <c r="AB466" i="1" s="1"/>
  <c r="AB473" i="1" a="1"/>
  <c r="AB473" i="1" s="1"/>
  <c r="AB477" i="1" a="1"/>
  <c r="AB477" i="1" s="1"/>
  <c r="AB480" i="1" a="1"/>
  <c r="AB480" i="1" s="1"/>
  <c r="AB484" i="1" a="1"/>
  <c r="AB484" i="1" s="1"/>
  <c r="AB487" i="1" a="1"/>
  <c r="AB487" i="1" s="1"/>
  <c r="AB491" i="1" a="1"/>
  <c r="AB491" i="1" s="1"/>
  <c r="AB494" i="1" a="1"/>
  <c r="AB494" i="1" s="1"/>
  <c r="AB498" i="1" a="1"/>
  <c r="AB498" i="1" s="1"/>
  <c r="AB505" i="1" a="1"/>
  <c r="AB505" i="1" s="1"/>
  <c r="AB509" i="1" a="1"/>
  <c r="AB509" i="1" s="1"/>
  <c r="AB512" i="1" a="1"/>
  <c r="AB512" i="1" s="1"/>
  <c r="AB516" i="1" a="1"/>
  <c r="AB516" i="1" s="1"/>
  <c r="AB519" i="1" a="1"/>
  <c r="AB519" i="1" s="1"/>
  <c r="AB523" i="1" a="1"/>
  <c r="AB523" i="1" s="1"/>
  <c r="AB526" i="1" a="1"/>
  <c r="AB526" i="1" s="1"/>
  <c r="AB530" i="1" a="1"/>
  <c r="AB530" i="1" s="1"/>
  <c r="AB537" i="1" a="1"/>
  <c r="AB537" i="1" s="1"/>
  <c r="AB541" i="1" a="1"/>
  <c r="AB541" i="1" s="1"/>
  <c r="AB544" i="1" a="1"/>
  <c r="AB544" i="1" s="1"/>
  <c r="AB548" i="1" a="1"/>
  <c r="AB548" i="1" s="1"/>
  <c r="AB551" i="1" a="1"/>
  <c r="AB551" i="1" s="1"/>
  <c r="AB555" i="1" a="1"/>
  <c r="AB555" i="1" s="1"/>
  <c r="AB558" i="1" a="1"/>
  <c r="AB558" i="1" s="1"/>
  <c r="AB562" i="1" a="1"/>
  <c r="AB562" i="1" s="1"/>
  <c r="AB569" i="1" a="1"/>
  <c r="AB569" i="1" s="1"/>
  <c r="AB573" i="1" a="1"/>
  <c r="AB573" i="1" s="1"/>
  <c r="AB576" i="1" a="1"/>
  <c r="AB576" i="1" s="1"/>
  <c r="AB580" i="1" a="1"/>
  <c r="AB580" i="1" s="1"/>
  <c r="AB583" i="1" a="1"/>
  <c r="AB583" i="1" s="1"/>
  <c r="AB587" i="1" a="1"/>
  <c r="AB587" i="1" s="1"/>
  <c r="AB590" i="1" a="1"/>
  <c r="AB590" i="1" s="1"/>
  <c r="AB594" i="1" a="1"/>
  <c r="AB594" i="1" s="1"/>
  <c r="AB601" i="1" a="1"/>
  <c r="AB601" i="1" s="1"/>
  <c r="AB605" i="1" a="1"/>
  <c r="AB605" i="1" s="1"/>
  <c r="AB320" i="1" a="1"/>
  <c r="AB320" i="1" s="1"/>
  <c r="AB323" i="1" a="1"/>
  <c r="AB323" i="1" s="1"/>
  <c r="AB326" i="1" a="1"/>
  <c r="AB326" i="1" s="1"/>
  <c r="AB329" i="1" a="1"/>
  <c r="AB329" i="1" s="1"/>
  <c r="AB336" i="1" a="1"/>
  <c r="AB336" i="1" s="1"/>
  <c r="AB339" i="1" a="1"/>
  <c r="AB339" i="1" s="1"/>
  <c r="AB342" i="1" a="1"/>
  <c r="AB342" i="1" s="1"/>
  <c r="AB345" i="1" a="1"/>
  <c r="AB345" i="1" s="1"/>
  <c r="AB352" i="1" a="1"/>
  <c r="AB352" i="1" s="1"/>
  <c r="AB355" i="1" a="1"/>
  <c r="AB355" i="1" s="1"/>
  <c r="AB358" i="1" a="1"/>
  <c r="AB358" i="1" s="1"/>
  <c r="AB361" i="1" a="1"/>
  <c r="AB361" i="1" s="1"/>
  <c r="AB368" i="1" a="1"/>
  <c r="AB368" i="1" s="1"/>
  <c r="AB371" i="1" a="1"/>
  <c r="AB371" i="1" s="1"/>
  <c r="AB374" i="1" a="1"/>
  <c r="AB374" i="1" s="1"/>
  <c r="AB377" i="1" a="1"/>
  <c r="AB377" i="1" s="1"/>
  <c r="AB384" i="1" a="1"/>
  <c r="AB384" i="1" s="1"/>
  <c r="AB387" i="1" a="1"/>
  <c r="AB387" i="1" s="1"/>
  <c r="AB390" i="1" a="1"/>
  <c r="AB390" i="1" s="1"/>
  <c r="AB393" i="1" a="1"/>
  <c r="AB393" i="1" s="1"/>
  <c r="AB400" i="1" a="1"/>
  <c r="AB400" i="1" s="1"/>
  <c r="AB403" i="1" a="1"/>
  <c r="AB403" i="1" s="1"/>
  <c r="AB406" i="1" a="1"/>
  <c r="AB406" i="1" s="1"/>
  <c r="AB409" i="1" a="1"/>
  <c r="AB409" i="1" s="1"/>
  <c r="AB416" i="1" a="1"/>
  <c r="AB416" i="1" s="1"/>
  <c r="AB419" i="1" a="1"/>
  <c r="AB419" i="1" s="1"/>
  <c r="AB422" i="1" a="1"/>
  <c r="AB422" i="1" s="1"/>
  <c r="AB425" i="1" a="1"/>
  <c r="AB425" i="1" s="1"/>
  <c r="AB432" i="1" a="1"/>
  <c r="AB432" i="1" s="1"/>
  <c r="AB435" i="1" a="1"/>
  <c r="AB435" i="1" s="1"/>
  <c r="AB438" i="1" a="1"/>
  <c r="AB438" i="1" s="1"/>
  <c r="AB442" i="1" a="1"/>
  <c r="AB442" i="1" s="1"/>
  <c r="AB449" i="1" a="1"/>
  <c r="AB449" i="1" s="1"/>
  <c r="AB453" i="1" a="1"/>
  <c r="AB453" i="1" s="1"/>
  <c r="AB456" i="1" a="1"/>
  <c r="AB456" i="1" s="1"/>
  <c r="AB460" i="1" a="1"/>
  <c r="AB460" i="1" s="1"/>
  <c r="AB463" i="1" a="1"/>
  <c r="AB463" i="1" s="1"/>
  <c r="AB467" i="1" a="1"/>
  <c r="AB467" i="1" s="1"/>
  <c r="AB470" i="1" a="1"/>
  <c r="AB470" i="1" s="1"/>
  <c r="AB474" i="1" a="1"/>
  <c r="AB474" i="1" s="1"/>
  <c r="AB481" i="1" a="1"/>
  <c r="AB481" i="1" s="1"/>
  <c r="AB485" i="1" a="1"/>
  <c r="AB485" i="1" s="1"/>
  <c r="AB488" i="1" a="1"/>
  <c r="AB488" i="1" s="1"/>
  <c r="AB492" i="1" a="1"/>
  <c r="AB492" i="1" s="1"/>
  <c r="AB495" i="1" a="1"/>
  <c r="AB495" i="1" s="1"/>
  <c r="AB499" i="1" a="1"/>
  <c r="AB499" i="1" s="1"/>
  <c r="AB502" i="1" a="1"/>
  <c r="AB502" i="1" s="1"/>
  <c r="AB506" i="1" a="1"/>
  <c r="AB506" i="1" s="1"/>
  <c r="AB513" i="1" a="1"/>
  <c r="AB513" i="1" s="1"/>
  <c r="AB517" i="1" a="1"/>
  <c r="AB517" i="1" s="1"/>
  <c r="AB520" i="1" a="1"/>
  <c r="AB520" i="1" s="1"/>
  <c r="AB524" i="1" a="1"/>
  <c r="AB524" i="1" s="1"/>
  <c r="AB527" i="1" a="1"/>
  <c r="AB527" i="1" s="1"/>
  <c r="AB531" i="1" a="1"/>
  <c r="AB531" i="1" s="1"/>
  <c r="AB534" i="1" a="1"/>
  <c r="AB534" i="1" s="1"/>
  <c r="AB538" i="1" a="1"/>
  <c r="AB538" i="1" s="1"/>
  <c r="AB545" i="1" a="1"/>
  <c r="AB545" i="1" s="1"/>
  <c r="AB549" i="1" a="1"/>
  <c r="AB549" i="1" s="1"/>
  <c r="AB552" i="1" a="1"/>
  <c r="AB552" i="1" s="1"/>
  <c r="AB556" i="1" a="1"/>
  <c r="AB556" i="1" s="1"/>
  <c r="AB559" i="1" a="1"/>
  <c r="AB559" i="1" s="1"/>
  <c r="AB563" i="1" a="1"/>
  <c r="AB563" i="1" s="1"/>
  <c r="AB566" i="1" a="1"/>
  <c r="AB566" i="1" s="1"/>
  <c r="AB570" i="1" a="1"/>
  <c r="AB570" i="1" s="1"/>
  <c r="AB577" i="1" a="1"/>
  <c r="AB577" i="1" s="1"/>
  <c r="AB581" i="1" a="1"/>
  <c r="AB581" i="1" s="1"/>
  <c r="AB584" i="1" a="1"/>
  <c r="AB584" i="1" s="1"/>
  <c r="AB588" i="1" a="1"/>
  <c r="AB588" i="1" s="1"/>
  <c r="AB591" i="1" a="1"/>
  <c r="AB591" i="1" s="1"/>
  <c r="AB595" i="1" a="1"/>
  <c r="AB595" i="1" s="1"/>
  <c r="AB598" i="1" a="1"/>
  <c r="AB598" i="1" s="1"/>
  <c r="AB602" i="1" a="1"/>
  <c r="AB602" i="1" s="1"/>
  <c r="AB5" i="1" l="1" a="1"/>
  <c r="AB5" i="1" s="1"/>
  <c r="AB14" i="1" a="1"/>
  <c r="AB14" i="1" s="1"/>
  <c r="AB7" i="1" a="1"/>
  <c r="AB7" i="1" s="1"/>
  <c r="AB16" i="1" a="1"/>
  <c r="AB16" i="1" s="1"/>
  <c r="AB9" i="1" a="1"/>
  <c r="AB9" i="1" s="1"/>
  <c r="AB18" i="1" a="1"/>
  <c r="AB18" i="1" s="1"/>
  <c r="AB11" i="1" a="1"/>
  <c r="AB11" i="1" s="1"/>
  <c r="AB4" i="1" a="1"/>
  <c r="AB4" i="1" s="1"/>
  <c r="AB20" i="1" a="1"/>
  <c r="AB20" i="1" s="1"/>
  <c r="AB13" i="1" a="1"/>
  <c r="AB13" i="1" s="1"/>
  <c r="AB6" i="1" a="1"/>
  <c r="AB6" i="1" s="1"/>
  <c r="AB15" i="1" a="1"/>
  <c r="AB15" i="1" s="1"/>
  <c r="AB8" i="1" a="1"/>
  <c r="AB8" i="1" s="1"/>
  <c r="AB2" i="1" a="1"/>
  <c r="AB2" i="1" s="1"/>
  <c r="AB17" i="1" a="1"/>
  <c r="AB17" i="1" s="1"/>
  <c r="AB10" i="1" a="1"/>
  <c r="AB10" i="1" s="1"/>
  <c r="AB19" i="1" a="1"/>
  <c r="AB19" i="1" s="1"/>
  <c r="AB12" i="1" a="1"/>
  <c r="AB12" i="1" s="1"/>
  <c r="AB3" i="1" a="1"/>
  <c r="A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<sst xmlns="http://schemas.openxmlformats.org/spreadsheetml/2006/main" count="10616" uniqueCount="88">
  <si>
    <t>Customer_ID</t>
  </si>
  <si>
    <t>Age</t>
  </si>
  <si>
    <t>Income</t>
  </si>
  <si>
    <t>Credit_Score</t>
  </si>
  <si>
    <t>Loan_Amount</t>
  </si>
  <si>
    <t>Loan_Purpose</t>
  </si>
  <si>
    <t>EMI</t>
  </si>
  <si>
    <t>Is_Default</t>
  </si>
  <si>
    <t>Has_Insurance</t>
  </si>
  <si>
    <t>Employment_Status</t>
  </si>
  <si>
    <t>Marital_Status</t>
  </si>
  <si>
    <t>Gender</t>
  </si>
  <si>
    <t>Education_Level</t>
  </si>
  <si>
    <t>No_of_Credit_Cards</t>
  </si>
  <si>
    <t>No_of_Loan_Applications</t>
  </si>
  <si>
    <t>Outstanding_Balance</t>
  </si>
  <si>
    <t>Region</t>
  </si>
  <si>
    <t>Account_Age_Years</t>
  </si>
  <si>
    <t>City</t>
  </si>
  <si>
    <t>Home</t>
  </si>
  <si>
    <t>Employed</t>
  </si>
  <si>
    <t>Divorced</t>
  </si>
  <si>
    <t>Female</t>
  </si>
  <si>
    <t>Master</t>
  </si>
  <si>
    <t>East</t>
  </si>
  <si>
    <t>Delhi</t>
  </si>
  <si>
    <t>West</t>
  </si>
  <si>
    <t>Pune</t>
  </si>
  <si>
    <t>Education</t>
  </si>
  <si>
    <t>Married</t>
  </si>
  <si>
    <t>Male</t>
  </si>
  <si>
    <t>High School</t>
  </si>
  <si>
    <t>South</t>
  </si>
  <si>
    <t>Single</t>
  </si>
  <si>
    <t>Bangalore</t>
  </si>
  <si>
    <t>Medical</t>
  </si>
  <si>
    <t>Unemployed</t>
  </si>
  <si>
    <t>Bachelor</t>
  </si>
  <si>
    <t>North</t>
  </si>
  <si>
    <t>Hyderabad</t>
  </si>
  <si>
    <t>Car</t>
  </si>
  <si>
    <t>PhD</t>
  </si>
  <si>
    <t>Ahmedabad</t>
  </si>
  <si>
    <t>Kolkata</t>
  </si>
  <si>
    <t>Personal</t>
  </si>
  <si>
    <t>Mumbai</t>
  </si>
  <si>
    <t>Q.1</t>
  </si>
  <si>
    <t>Q.2</t>
  </si>
  <si>
    <t>Q.3</t>
  </si>
  <si>
    <t>Row Labels</t>
  </si>
  <si>
    <t>Grand Total</t>
  </si>
  <si>
    <t>Count of Is_Default</t>
  </si>
  <si>
    <t>&lt;30</t>
  </si>
  <si>
    <t>&gt;60</t>
  </si>
  <si>
    <t>30-40</t>
  </si>
  <si>
    <t>41-50</t>
  </si>
  <si>
    <t>51-60</t>
  </si>
  <si>
    <t>Q.5</t>
  </si>
  <si>
    <t>Age Group</t>
  </si>
  <si>
    <t xml:space="preserve">Q.4 </t>
  </si>
  <si>
    <t>Q.6</t>
  </si>
  <si>
    <t>Column Labels</t>
  </si>
  <si>
    <t>Count of Customer_ID</t>
  </si>
  <si>
    <t>Q.7</t>
  </si>
  <si>
    <t>Q.8</t>
  </si>
  <si>
    <t>Risk Level</t>
  </si>
  <si>
    <t>Q.9</t>
  </si>
  <si>
    <t>Q.10</t>
  </si>
  <si>
    <t>Q.11</t>
  </si>
  <si>
    <t>Q.12</t>
  </si>
  <si>
    <t>Q.13</t>
  </si>
  <si>
    <t>Q.14</t>
  </si>
  <si>
    <t>For males</t>
  </si>
  <si>
    <t>For Females</t>
  </si>
  <si>
    <t>Q.15</t>
  </si>
  <si>
    <t>Q.16</t>
  </si>
  <si>
    <t>Q.17</t>
  </si>
  <si>
    <t>Outstandind balance and default avg into "0"</t>
  </si>
  <si>
    <t>Outstandind balance and default avg into "1"</t>
  </si>
  <si>
    <t>Q.18</t>
  </si>
  <si>
    <t>Q.19</t>
  </si>
  <si>
    <t>Sum of Is_Default</t>
  </si>
  <si>
    <t>(All)</t>
  </si>
  <si>
    <t>Average of Is_Default</t>
  </si>
  <si>
    <t xml:space="preserve"> </t>
  </si>
  <si>
    <t>Q 4</t>
  </si>
  <si>
    <t>Average of Credit_Score</t>
  </si>
  <si>
    <t>Q.20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</si>
</sst>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9" fontId="0" fillId="0" borderId="0" xfId="0" applyNumberFormat="1"/>
    <xf numFmtId="9" fontId="0" fillId="0" borderId="0" xfId="1" applyFont="1"/>
    <xf numFmtId="0" fontId="3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DATA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43.586950578705" createdVersion="8" refreshedVersion="8" minRefreshableVersion="3" recordCount="1500" xr:uid="{1A49D018-388B-416B-8CC5-B4D81C0CD4EA}">
  <cacheSource type="worksheet">
    <worksheetSource ref="A1:W1501" sheet="Loan-Banking"/>
  </cacheSource>
  <cacheFields count="23">
    <cacheField name="Customer_ID" numFmtId="0">
      <sharedItems containsSemiMixedTypes="0" containsString="0" containsNumber="1" containsInteger="1" minValue="1" maxValue="1500"/>
    </cacheField>
    <cacheField name="Age" numFmtId="0">
      <sharedItems containsSemiMixedTypes="0" containsString="0" containsNumber="1" containsInteger="1" minValue="21" maxValue="64"/>
    </cacheField>
    <cacheField name="Income" numFmtId="0">
      <sharedItems containsSemiMixedTypes="0" containsString="0" containsNumber="1" containsInteger="1" minValue="-10969" maxValue="99514"/>
    </cacheField>
    <cacheField name="Credit_Score" numFmtId="0">
      <sharedItems containsSemiMixedTypes="0" containsString="0" containsNumber="1" containsInteger="1" minValue="469" maxValue="838"/>
    </cacheField>
    <cacheField name="Loan_Amount" numFmtId="0">
      <sharedItems containsSemiMixedTypes="0" containsString="0" containsNumber="1" containsInteger="1" minValue="22951" maxValue="377822"/>
    </cacheField>
    <cacheField name="Loan_Purpose" numFmtId="0">
      <sharedItems/>
    </cacheField>
    <cacheField name="EMI" numFmtId="0">
      <sharedItems containsSemiMixedTypes="0" containsString="0" containsNumber="1" containsInteger="1" minValue="521" maxValue="9147"/>
    </cacheField>
    <cacheField name="Is_Default" numFmtId="0">
      <sharedItems containsSemiMixedTypes="0" containsString="0" containsNumber="1" containsInteger="1" minValue="0" maxValue="1" count="2">
        <n v="0"/>
        <n v="1"/>
      </sharedItems>
    </cacheField>
    <cacheField name="Has_Insurance" numFmtId="0">
      <sharedItems containsSemiMixedTypes="0" containsString="0" containsNumber="1" containsInteger="1" minValue="0" maxValue="1"/>
    </cacheField>
    <cacheField name="Employment_Status" numFmtId="0">
      <sharedItems/>
    </cacheField>
    <cacheField name="Marital_Status" numFmtId="0">
      <sharedItems/>
    </cacheField>
    <cacheField name="Gender" numFmtId="0">
      <sharedItems/>
    </cacheField>
    <cacheField name="Education_Level" numFmtId="0">
      <sharedItems/>
    </cacheField>
    <cacheField name="No_of_Credit_Cards" numFmtId="0">
      <sharedItems containsSemiMixedTypes="0" containsString="0" containsNumber="1" containsInteger="1" minValue="0" maxValue="5"/>
    </cacheField>
    <cacheField name="No_of_Loan_Applications" numFmtId="0">
      <sharedItems containsSemiMixedTypes="0" containsString="0" containsNumber="1" containsInteger="1" minValue="1" maxValue="4"/>
    </cacheField>
    <cacheField name="Outstanding_Balance" numFmtId="0">
      <sharedItems containsSemiMixedTypes="0" containsString="0" containsNumber="1" containsInteger="1" minValue="12796" maxValue="210748"/>
    </cacheField>
    <cacheField name="Region" numFmtId="0">
      <sharedItems/>
    </cacheField>
    <cacheField name="Account_Age_Years" numFmtId="0">
      <sharedItems containsSemiMixedTypes="0" containsString="0" containsNumber="1" containsInteger="1" minValue="1" maxValue="19"/>
    </cacheField>
    <cacheField name="City" numFmtId="0">
      <sharedItems/>
    </cacheField>
    <cacheField name="Q.1" numFmtId="0">
      <sharedItems containsString="0" containsBlank="1" containsNumber="1" minValue="202007.61533333332" maxValue="202007.61533333332"/>
    </cacheField>
    <cacheField name="Q.2" numFmtId="0">
      <sharedItems containsString="0" containsBlank="1" containsNumber="1" minValue="14.6" maxValue="14.6"/>
    </cacheField>
    <cacheField name="Q.3" numFmtId="0">
      <sharedItems containsString="0" containsBlank="1" containsNumber="1" minValue="2.5744067168475063E-2" maxValue="2.5744067168475063E-2"/>
    </cacheField>
    <cacheField name="Q.4" numFmtId="0">
      <sharedItems count="5">
        <s v="30-40"/>
        <s v="41-50"/>
        <s v="51-60"/>
        <s v="&lt;30"/>
        <s v="&gt;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43.715861574077" createdVersion="8" refreshedVersion="8" minRefreshableVersion="3" recordCount="1500" xr:uid="{EA32529B-1839-407C-AEB3-D0B7555821DC}">
  <cacheSource type="worksheet">
    <worksheetSource ref="A1:Z1501" sheet="Loan-Banking"/>
  </cacheSource>
  <cacheFields count="25">
    <cacheField name="Customer_ID" numFmtId="0">
      <sharedItems containsSemiMixedTypes="0" containsString="0" containsNumber="1" containsInteger="1" minValue="1" maxValue="1500"/>
    </cacheField>
    <cacheField name="Age" numFmtId="0">
      <sharedItems containsSemiMixedTypes="0" containsString="0" containsNumber="1" containsInteger="1" minValue="21" maxValue="64"/>
    </cacheField>
    <cacheField name="Income" numFmtId="0">
      <sharedItems containsSemiMixedTypes="0" containsString="0" containsNumber="1" containsInteger="1" minValue="-10969" maxValue="99514"/>
    </cacheField>
    <cacheField name="Credit_Score" numFmtId="0">
      <sharedItems containsSemiMixedTypes="0" containsString="0" containsNumber="1" containsInteger="1" minValue="469" maxValue="838"/>
    </cacheField>
    <cacheField name="Loan_Amount" numFmtId="0">
      <sharedItems containsSemiMixedTypes="0" containsString="0" containsNumber="1" containsInteger="1" minValue="22951" maxValue="377822"/>
    </cacheField>
    <cacheField name="Loan_Purpose" numFmtId="0">
      <sharedItems/>
    </cacheField>
    <cacheField name="EMI" numFmtId="0">
      <sharedItems containsSemiMixedTypes="0" containsString="0" containsNumber="1" containsInteger="1" minValue="521" maxValue="9147"/>
    </cacheField>
    <cacheField name="Is_Default" numFmtId="0">
      <sharedItems containsSemiMixedTypes="0" containsString="0" containsNumber="1" containsInteger="1" minValue="0" maxValue="1" count="2">
        <n v="0"/>
        <n v="1"/>
      </sharedItems>
    </cacheField>
    <cacheField name="Has_Insurance" numFmtId="0">
      <sharedItems containsSemiMixedTypes="0" containsString="0" containsNumber="1" containsInteger="1" minValue="0" maxValue="1" count="2">
        <n v="0"/>
        <n v="1"/>
      </sharedItems>
    </cacheField>
    <cacheField name="Employment_Status" numFmtId="0">
      <sharedItems/>
    </cacheField>
    <cacheField name="Marital_Status" numFmtId="0">
      <sharedItems/>
    </cacheField>
    <cacheField name="Gender" numFmtId="0">
      <sharedItems/>
    </cacheField>
    <cacheField name="Education_Level" numFmtId="0">
      <sharedItems/>
    </cacheField>
    <cacheField name="No_of_Credit_Cards" numFmtId="0">
      <sharedItems containsSemiMixedTypes="0" containsString="0" containsNumber="1" containsInteger="1" minValue="0" maxValue="5"/>
    </cacheField>
    <cacheField name="No_of_Loan_Applications" numFmtId="0">
      <sharedItems containsSemiMixedTypes="0" containsString="0" containsNumber="1" containsInteger="1" minValue="1" maxValue="4"/>
    </cacheField>
    <cacheField name="Outstanding_Balance" numFmtId="0">
      <sharedItems containsSemiMixedTypes="0" containsString="0" containsNumber="1" containsInteger="1" minValue="12796" maxValue="210748"/>
    </cacheField>
    <cacheField name="Region" numFmtId="0">
      <sharedItems/>
    </cacheField>
    <cacheField name="Account_Age_Years" numFmtId="0">
      <sharedItems containsSemiMixedTypes="0" containsString="0" containsNumber="1" containsInteger="1" minValue="1" maxValue="19"/>
    </cacheField>
    <cacheField name="City" numFmtId="0">
      <sharedItems/>
    </cacheField>
    <cacheField name="Q.1" numFmtId="0">
      <sharedItems containsString="0" containsBlank="1" containsNumber="1" minValue="202007.61533333332" maxValue="202007.61533333332"/>
    </cacheField>
    <cacheField name="Q.2" numFmtId="0">
      <sharedItems containsString="0" containsBlank="1" containsNumber="1" minValue="14.6" maxValue="14.6"/>
    </cacheField>
    <cacheField name="Q.3" numFmtId="0">
      <sharedItems containsString="0" containsBlank="1" containsNumber="1" minValue="2.5744067168475063E-2" maxValue="2.5744067168475063E-2"/>
    </cacheField>
    <cacheField name="Age Group" numFmtId="0">
      <sharedItems/>
    </cacheField>
    <cacheField name="Q.5" numFmtId="0">
      <sharedItems containsString="0" containsBlank="1" containsNumber="1" minValue="49250.141552511413" maxValue="50627.946135831378"/>
    </cacheField>
    <cacheField name="Q.6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43.963690046294" createdVersion="8" refreshedVersion="8" minRefreshableVersion="3" recordCount="1500" xr:uid="{B78113BC-BC65-41CB-807D-816F089A9DA0}">
  <cacheSource type="worksheet">
    <worksheetSource ref="A1:S1501" sheet="Loan-Banking"/>
  </cacheSource>
  <cacheFields count="19">
    <cacheField name="Customer_ID" numFmtId="0">
      <sharedItems containsSemiMixedTypes="0" containsString="0" containsNumber="1" containsInteger="1" minValue="1" maxValue="1500"/>
    </cacheField>
    <cacheField name="Age" numFmtId="0">
      <sharedItems containsSemiMixedTypes="0" containsString="0" containsNumber="1" containsInteger="1" minValue="21" maxValue="64" count="44">
        <n v="39"/>
        <n v="48"/>
        <n v="58"/>
        <n v="24"/>
        <n v="57"/>
        <n v="34"/>
        <n v="51"/>
        <n v="56"/>
        <n v="64"/>
        <n v="62"/>
        <n v="21"/>
        <n v="43"/>
        <n v="61"/>
        <n v="38"/>
        <n v="59"/>
        <n v="45"/>
        <n v="26"/>
        <n v="32"/>
        <n v="55"/>
        <n v="25"/>
        <n v="28"/>
        <n v="63"/>
        <n v="29"/>
        <n v="49"/>
        <n v="50"/>
        <n v="23"/>
        <n v="42"/>
        <n v="40"/>
        <n v="36"/>
        <n v="22"/>
        <n v="37"/>
        <n v="30"/>
        <n v="27"/>
        <n v="44"/>
        <n v="31"/>
        <n v="52"/>
        <n v="33"/>
        <n v="54"/>
        <n v="47"/>
        <n v="41"/>
        <n v="53"/>
        <n v="60"/>
        <n v="46"/>
        <n v="35"/>
      </sharedItems>
    </cacheField>
    <cacheField name="Income" numFmtId="0">
      <sharedItems containsSemiMixedTypes="0" containsString="0" containsNumber="1" containsInteger="1" minValue="-10969" maxValue="99514"/>
    </cacheField>
    <cacheField name="Credit_Score" numFmtId="0">
      <sharedItems containsSemiMixedTypes="0" containsString="0" containsNumber="1" containsInteger="1" minValue="469" maxValue="838"/>
    </cacheField>
    <cacheField name="Loan_Amount" numFmtId="0">
      <sharedItems containsSemiMixedTypes="0" containsString="0" containsNumber="1" containsInteger="1" minValue="22951" maxValue="377822"/>
    </cacheField>
    <cacheField name="Loan_Purpose" numFmtId="0">
      <sharedItems count="5">
        <s v="Home"/>
        <s v="Education"/>
        <s v="Medical"/>
        <s v="Car"/>
        <s v="Personal"/>
      </sharedItems>
    </cacheField>
    <cacheField name="EMI" numFmtId="0">
      <sharedItems containsSemiMixedTypes="0" containsString="0" containsNumber="1" containsInteger="1" minValue="521" maxValue="9147" count="1216">
        <n v="5570"/>
        <n v="5917"/>
        <n v="5197"/>
        <n v="5397"/>
        <n v="4854"/>
        <n v="4973"/>
        <n v="4583"/>
        <n v="6333"/>
        <n v="4288"/>
        <n v="5307"/>
        <n v="4843"/>
        <n v="5951"/>
        <n v="5227"/>
        <n v="5461"/>
        <n v="5207"/>
        <n v="4007"/>
        <n v="5550"/>
        <n v="4900"/>
        <n v="4238"/>
        <n v="3589"/>
        <n v="4182"/>
        <n v="5764"/>
        <n v="6761"/>
        <n v="5118"/>
        <n v="4003"/>
        <n v="5416"/>
        <n v="6077"/>
        <n v="6921"/>
        <n v="6264"/>
        <n v="5224"/>
        <n v="5575"/>
        <n v="4277"/>
        <n v="5796"/>
        <n v="5933"/>
        <n v="2502"/>
        <n v="5142"/>
        <n v="6490"/>
        <n v="4328"/>
        <n v="2874"/>
        <n v="4972"/>
        <n v="6076"/>
        <n v="5400"/>
        <n v="5026"/>
        <n v="4074"/>
        <n v="3901"/>
        <n v="5182"/>
        <n v="4941"/>
        <n v="5852"/>
        <n v="5440"/>
        <n v="4256"/>
        <n v="5256"/>
        <n v="5090"/>
        <n v="3335"/>
        <n v="4580"/>
        <n v="5060"/>
        <n v="4886"/>
        <n v="5315"/>
        <n v="5078"/>
        <n v="5340"/>
        <n v="5166"/>
        <n v="4976"/>
        <n v="5159"/>
        <n v="4638"/>
        <n v="4584"/>
        <n v="5098"/>
        <n v="2990"/>
        <n v="4629"/>
        <n v="4293"/>
        <n v="4170"/>
        <n v="4684"/>
        <n v="3659"/>
        <n v="4689"/>
        <n v="5231"/>
        <n v="6050"/>
        <n v="7199"/>
        <n v="3171"/>
        <n v="4066"/>
        <n v="5138"/>
        <n v="5364"/>
        <n v="4389"/>
        <n v="2472"/>
        <n v="6034"/>
        <n v="5502"/>
        <n v="5713"/>
        <n v="4785"/>
        <n v="5351"/>
        <n v="3000"/>
        <n v="3929"/>
        <n v="6194"/>
        <n v="5030"/>
        <n v="6869"/>
        <n v="4025"/>
        <n v="7552"/>
        <n v="7695"/>
        <n v="4355"/>
        <n v="4545"/>
        <n v="6252"/>
        <n v="4437"/>
        <n v="4734"/>
        <n v="4266"/>
        <n v="5117"/>
        <n v="4726"/>
        <n v="2910"/>
        <n v="6441"/>
        <n v="6599"/>
        <n v="5512"/>
        <n v="5125"/>
        <n v="4064"/>
        <n v="4538"/>
        <n v="6089"/>
        <n v="5597"/>
        <n v="5455"/>
        <n v="5497"/>
        <n v="6062"/>
        <n v="5912"/>
        <n v="5689"/>
        <n v="4651"/>
        <n v="6684"/>
        <n v="4515"/>
        <n v="4131"/>
        <n v="4436"/>
        <n v="3808"/>
        <n v="5583"/>
        <n v="4986"/>
        <n v="6128"/>
        <n v="2553"/>
        <n v="5210"/>
        <n v="4743"/>
        <n v="4654"/>
        <n v="3959"/>
        <n v="5043"/>
        <n v="4235"/>
        <n v="6519"/>
        <n v="5627"/>
        <n v="5981"/>
        <n v="3259"/>
        <n v="5885"/>
        <n v="5791"/>
        <n v="4593"/>
        <n v="4813"/>
        <n v="4017"/>
        <n v="4692"/>
        <n v="5564"/>
        <n v="4330"/>
        <n v="5036"/>
        <n v="7545"/>
        <n v="4021"/>
        <n v="5332"/>
        <n v="3966"/>
        <n v="3514"/>
        <n v="5799"/>
        <n v="5567"/>
        <n v="4214"/>
        <n v="4123"/>
        <n v="5720"/>
        <n v="3947"/>
        <n v="3919"/>
        <n v="3280"/>
        <n v="5623"/>
        <n v="4190"/>
        <n v="5359"/>
        <n v="3697"/>
        <n v="3361"/>
        <n v="5719"/>
        <n v="4841"/>
        <n v="4321"/>
        <n v="4513"/>
        <n v="4517"/>
        <n v="7034"/>
        <n v="5265"/>
        <n v="4246"/>
        <n v="5786"/>
        <n v="3847"/>
        <n v="5518"/>
        <n v="5524"/>
        <n v="6017"/>
        <n v="3031"/>
        <n v="6127"/>
        <n v="5353"/>
        <n v="4245"/>
        <n v="2840"/>
        <n v="5186"/>
        <n v="3479"/>
        <n v="4148"/>
        <n v="3736"/>
        <n v="4565"/>
        <n v="3911"/>
        <n v="7170"/>
        <n v="5863"/>
        <n v="3894"/>
        <n v="4040"/>
        <n v="3519"/>
        <n v="4849"/>
        <n v="6775"/>
        <n v="6197"/>
        <n v="5198"/>
        <n v="4705"/>
        <n v="5551"/>
        <n v="5279"/>
        <n v="5432"/>
        <n v="5444"/>
        <n v="3579"/>
        <n v="4879"/>
        <n v="5233"/>
        <n v="4564"/>
        <n v="3752"/>
        <n v="5005"/>
        <n v="9147"/>
        <n v="4176"/>
        <n v="4857"/>
        <n v="6261"/>
        <n v="6773"/>
        <n v="4416"/>
        <n v="5964"/>
        <n v="4493"/>
        <n v="5624"/>
        <n v="4826"/>
        <n v="4373"/>
        <n v="6719"/>
        <n v="5649"/>
        <n v="3318"/>
        <n v="4872"/>
        <n v="4480"/>
        <n v="4789"/>
        <n v="5515"/>
        <n v="5293"/>
        <n v="6434"/>
        <n v="6221"/>
        <n v="3786"/>
        <n v="4901"/>
        <n v="3053"/>
        <n v="2904"/>
        <n v="3432"/>
        <n v="6400"/>
        <n v="5752"/>
        <n v="5617"/>
        <n v="6175"/>
        <n v="5612"/>
        <n v="4915"/>
        <n v="4410"/>
        <n v="6695"/>
        <n v="6306"/>
        <n v="4780"/>
        <n v="5763"/>
        <n v="2209"/>
        <n v="5814"/>
        <n v="4499"/>
        <n v="7712"/>
        <n v="6150"/>
        <n v="3027"/>
        <n v="4957"/>
        <n v="4912"/>
        <n v="5984"/>
        <n v="4459"/>
        <n v="4927"/>
        <n v="6526"/>
        <n v="6542"/>
        <n v="5977"/>
        <n v="4650"/>
        <n v="4292"/>
        <n v="4958"/>
        <n v="5028"/>
        <n v="4964"/>
        <n v="5556"/>
        <n v="5360"/>
        <n v="5318"/>
        <n v="4533"/>
        <n v="3801"/>
        <n v="5694"/>
        <n v="5408"/>
        <n v="5436"/>
        <n v="2973"/>
        <n v="6721"/>
        <n v="4434"/>
        <n v="6373"/>
        <n v="5424"/>
        <n v="3921"/>
        <n v="4310"/>
        <n v="4368"/>
        <n v="3230"/>
        <n v="4201"/>
        <n v="5967"/>
        <n v="6069"/>
        <n v="4323"/>
        <n v="3127"/>
        <n v="5630"/>
        <n v="3999"/>
        <n v="4717"/>
        <n v="4623"/>
        <n v="4210"/>
        <n v="4300"/>
        <n v="4498"/>
        <n v="4286"/>
        <n v="4348"/>
        <n v="4694"/>
        <n v="5249"/>
        <n v="4457"/>
        <n v="4683"/>
        <n v="6344"/>
        <n v="5986"/>
        <n v="5548"/>
        <n v="3228"/>
        <n v="5107"/>
        <n v="4324"/>
        <n v="4043"/>
        <n v="4640"/>
        <n v="6047"/>
        <n v="5888"/>
        <n v="4380"/>
        <n v="5084"/>
        <n v="4578"/>
        <n v="4759"/>
        <n v="5997"/>
        <n v="4936"/>
        <n v="3242"/>
        <n v="6816"/>
        <n v="6548"/>
        <n v="6176"/>
        <n v="5875"/>
        <n v="5177"/>
        <n v="4386"/>
        <n v="5175"/>
        <n v="5971"/>
        <n v="2748"/>
        <n v="3570"/>
        <n v="5236"/>
        <n v="4132"/>
        <n v="5357"/>
        <n v="5678"/>
        <n v="4805"/>
        <n v="6429"/>
        <n v="6616"/>
        <n v="5121"/>
        <n v="5840"/>
        <n v="3303"/>
        <n v="6073"/>
        <n v="6465"/>
        <n v="3984"/>
        <n v="5616"/>
        <n v="3126"/>
        <n v="4213"/>
        <n v="4479"/>
        <n v="3525"/>
        <n v="4762"/>
        <n v="4696"/>
        <n v="3486"/>
        <n v="3721"/>
        <n v="4803"/>
        <n v="5513"/>
        <n v="5278"/>
        <n v="8134"/>
        <n v="4687"/>
        <n v="4833"/>
        <n v="6107"/>
        <n v="4948"/>
        <n v="5250"/>
        <n v="3243"/>
        <n v="4878"/>
        <n v="4294"/>
        <n v="4520"/>
        <n v="4945"/>
        <n v="5772"/>
        <n v="5953"/>
        <n v="4822"/>
        <n v="5299"/>
        <n v="2966"/>
        <n v="5314"/>
        <n v="6053"/>
        <n v="4090"/>
        <n v="5755"/>
        <n v="4548"/>
        <n v="4423"/>
        <n v="6424"/>
        <n v="4967"/>
        <n v="5866"/>
        <n v="3047"/>
        <n v="4390"/>
        <n v="5711"/>
        <n v="5124"/>
        <n v="4816"/>
        <n v="5603"/>
        <n v="4168"/>
        <n v="6217"/>
        <n v="4787"/>
        <n v="4184"/>
        <n v="4249"/>
        <n v="4918"/>
        <n v="4573"/>
        <n v="5526"/>
        <n v="4953"/>
        <n v="4644"/>
        <n v="4470"/>
        <n v="5491"/>
        <n v="5326"/>
        <n v="5285"/>
        <n v="4642"/>
        <n v="4370"/>
        <n v="5808"/>
        <n v="5614"/>
        <n v="3992"/>
        <n v="4567"/>
        <n v="6339"/>
        <n v="3829"/>
        <n v="5011"/>
        <n v="5419"/>
        <n v="5993"/>
        <n v="5127"/>
        <n v="5483"/>
        <n v="5931"/>
        <n v="6065"/>
        <n v="4819"/>
        <n v="5045"/>
        <n v="4241"/>
        <n v="4592"/>
        <n v="4811"/>
        <n v="4905"/>
        <n v="5813"/>
        <n v="5349"/>
        <n v="3720"/>
        <n v="4451"/>
        <n v="3910"/>
        <n v="3857"/>
        <n v="5169"/>
        <n v="6060"/>
        <n v="5937"/>
        <n v="5085"/>
        <n v="2844"/>
        <n v="4189"/>
        <n v="5133"/>
        <n v="4932"/>
        <n v="5097"/>
        <n v="4152"/>
        <n v="6769"/>
        <n v="5172"/>
        <n v="5158"/>
        <n v="3383"/>
        <n v="4325"/>
        <n v="3776"/>
        <n v="3680"/>
        <n v="3458"/>
        <n v="4364"/>
        <n v="5020"/>
        <n v="3577"/>
        <n v="5699"/>
        <n v="5297"/>
        <n v="4768"/>
        <n v="7162"/>
        <n v="5798"/>
        <n v="5209"/>
        <n v="6438"/>
        <n v="6084"/>
        <n v="4699"/>
        <n v="4736"/>
        <n v="3658"/>
        <n v="5115"/>
        <n v="5654"/>
        <n v="4938"/>
        <n v="5145"/>
        <n v="6247"/>
        <n v="4836"/>
        <n v="3840"/>
        <n v="4375"/>
        <n v="4250"/>
        <n v="3344"/>
        <n v="2997"/>
        <n v="6013"/>
        <n v="5385"/>
        <n v="5275"/>
        <n v="5168"/>
        <n v="4452"/>
        <n v="5794"/>
        <n v="3260"/>
        <n v="2915"/>
        <n v="4798"/>
        <n v="5129"/>
        <n v="4115"/>
        <n v="3406"/>
        <n v="5590"/>
        <n v="4588"/>
        <n v="6305"/>
        <n v="3396"/>
        <n v="5213"/>
        <n v="5744"/>
        <n v="4466"/>
        <n v="5055"/>
        <n v="5733"/>
        <n v="5437"/>
        <n v="6558"/>
        <n v="4913"/>
        <n v="4793"/>
        <n v="5588"/>
        <n v="3934"/>
        <n v="5952"/>
        <n v="6474"/>
        <n v="5727"/>
        <n v="4786"/>
        <n v="4794"/>
        <n v="6035"/>
        <n v="4232"/>
        <n v="4095"/>
        <n v="5220"/>
        <n v="3505"/>
        <n v="5348"/>
        <n v="5469"/>
        <n v="4753"/>
        <n v="6408"/>
        <n v="4221"/>
        <n v="5655"/>
        <n v="5082"/>
        <n v="4568"/>
        <n v="3891"/>
        <n v="4441"/>
        <n v="3913"/>
        <n v="4744"/>
        <n v="5521"/>
        <n v="6260"/>
        <n v="5212"/>
        <n v="6177"/>
        <n v="4649"/>
        <n v="5386"/>
        <n v="5205"/>
        <n v="4298"/>
        <n v="4690"/>
        <n v="6415"/>
        <n v="4655"/>
        <n v="3337"/>
        <n v="4653"/>
        <n v="4247"/>
        <n v="5358"/>
        <n v="4590"/>
        <n v="5059"/>
        <n v="3553"/>
        <n v="4887"/>
        <n v="7636"/>
        <n v="3970"/>
        <n v="3145"/>
        <n v="6423"/>
        <n v="5448"/>
        <n v="4641"/>
        <n v="5226"/>
        <n v="5051"/>
        <n v="6310"/>
        <n v="5916"/>
        <n v="5602"/>
        <n v="4317"/>
        <n v="5228"/>
        <n v="4384"/>
        <n v="6228"/>
        <n v="4285"/>
        <n v="4865"/>
        <n v="4501"/>
        <n v="4490"/>
        <n v="4847"/>
        <n v="4100"/>
        <n v="6215"/>
        <n v="4812"/>
        <n v="5769"/>
        <n v="4595"/>
        <n v="4754"/>
        <n v="4261"/>
        <n v="5662"/>
        <n v="5955"/>
        <n v="4561"/>
        <n v="5533"/>
        <n v="5739"/>
        <n v="6554"/>
        <n v="4417"/>
        <n v="5105"/>
        <n v="3265"/>
        <n v="6522"/>
        <n v="5606"/>
        <n v="5946"/>
        <n v="5596"/>
        <n v="4033"/>
        <n v="5674"/>
        <n v="5496"/>
        <n v="3330"/>
        <n v="6666"/>
        <n v="4622"/>
        <n v="5995"/>
        <n v="4663"/>
        <n v="4921"/>
        <n v="7121"/>
        <n v="7012"/>
        <n v="4465"/>
        <n v="5023"/>
        <n v="7018"/>
        <n v="6152"/>
        <n v="5081"/>
        <n v="5608"/>
        <n v="3897"/>
        <n v="6114"/>
        <n v="5203"/>
        <n v="3788"/>
        <n v="4223"/>
        <n v="4940"/>
        <n v="6685"/>
        <n v="3950"/>
        <n v="5294"/>
        <n v="5407"/>
        <n v="6222"/>
        <n v="6182"/>
        <n v="4222"/>
        <n v="3606"/>
        <n v="5064"/>
        <n v="5972"/>
        <n v="6028"/>
        <n v="5379"/>
        <n v="3767"/>
        <n v="4671"/>
        <n v="6005"/>
        <n v="5992"/>
        <n v="6196"/>
        <n v="4818"/>
        <n v="3034"/>
        <n v="5862"/>
        <n v="3746"/>
        <n v="5762"/>
        <n v="6419"/>
        <n v="5867"/>
        <n v="2269"/>
        <n v="4208"/>
        <n v="4296"/>
        <n v="4528"/>
        <n v="4643"/>
        <n v="6500"/>
        <n v="5543"/>
        <n v="4472"/>
        <n v="7494"/>
        <n v="3378"/>
        <n v="3324"/>
        <n v="3883"/>
        <n v="5095"/>
        <n v="6109"/>
        <n v="6174"/>
        <n v="5565"/>
        <n v="3774"/>
        <n v="5467"/>
        <n v="4851"/>
        <n v="3453"/>
        <n v="3667"/>
        <n v="7541"/>
        <n v="3748"/>
        <n v="3233"/>
        <n v="4279"/>
        <n v="5459"/>
        <n v="5561"/>
        <n v="3976"/>
        <n v="5096"/>
        <n v="4455"/>
        <n v="5190"/>
        <n v="4706"/>
        <n v="4305"/>
        <n v="4350"/>
        <n v="2800"/>
        <n v="4778"/>
        <n v="4923"/>
        <n v="3591"/>
        <n v="3146"/>
        <n v="4228"/>
        <n v="4196"/>
        <n v="5179"/>
        <n v="6245"/>
        <n v="5047"/>
        <n v="6159"/>
        <n v="4777"/>
        <n v="5371"/>
        <n v="5066"/>
        <n v="7411"/>
        <n v="5782"/>
        <n v="5202"/>
        <n v="6125"/>
        <n v="5632"/>
        <n v="3858"/>
        <n v="3946"/>
        <n v="4383"/>
        <n v="4707"/>
        <n v="5111"/>
        <n v="3022"/>
        <n v="6027"/>
        <n v="5447"/>
        <n v="6253"/>
        <n v="4869"/>
        <n v="4204"/>
        <n v="5874"/>
        <n v="5284"/>
        <n v="5829"/>
        <n v="4376"/>
        <n v="5247"/>
        <n v="6979"/>
        <n v="5339"/>
        <n v="6350"/>
        <n v="4430"/>
        <n v="5490"/>
        <n v="6590"/>
        <n v="5273"/>
        <n v="6407"/>
        <n v="4897"/>
        <n v="6220"/>
        <n v="5024"/>
        <n v="4741"/>
        <n v="3610"/>
        <n v="5132"/>
        <n v="6634"/>
        <n v="2739"/>
        <n v="6617"/>
        <n v="6048"/>
        <n v="5685"/>
        <n v="5154"/>
        <n v="3979"/>
        <n v="6950"/>
        <n v="6234"/>
        <n v="4891"/>
        <n v="5594"/>
        <n v="4955"/>
        <n v="7430"/>
        <n v="4089"/>
        <n v="6227"/>
        <n v="5826"/>
        <n v="5677"/>
        <n v="8011"/>
        <n v="6087"/>
        <n v="4260"/>
        <n v="4961"/>
        <n v="4563"/>
        <n v="5079"/>
        <n v="5337"/>
        <n v="2542"/>
        <n v="4244"/>
        <n v="5716"/>
        <n v="6643"/>
        <n v="4596"/>
        <n v="4601"/>
        <n v="4910"/>
        <n v="6724"/>
        <n v="5053"/>
        <n v="2758"/>
        <n v="6787"/>
        <n v="5691"/>
        <n v="3706"/>
        <n v="4488"/>
        <n v="4791"/>
        <n v="6487"/>
        <n v="3132"/>
        <n v="4656"/>
        <n v="4930"/>
        <n v="4203"/>
        <n v="6189"/>
        <n v="4712"/>
        <n v="5346"/>
        <n v="4719"/>
        <n v="4446"/>
        <n v="7190"/>
        <n v="5793"/>
        <n v="4617"/>
        <n v="6271"/>
        <n v="5523"/>
        <n v="5038"/>
        <n v="4172"/>
        <n v="5968"/>
        <n v="3627"/>
        <n v="5679"/>
        <n v="6112"/>
        <n v="5514"/>
        <n v="4543"/>
        <n v="5381"/>
        <n v="6478"/>
        <n v="4217"/>
        <n v="5280"/>
        <n v="4903"/>
        <n v="4737"/>
        <n v="4860"/>
        <n v="6313"/>
        <n v="5579"/>
        <n v="3210"/>
        <n v="2695"/>
        <n v="5500"/>
        <n v="4715"/>
        <n v="5387"/>
        <n v="5260"/>
        <n v="4549"/>
        <n v="6551"/>
        <n v="2980"/>
        <n v="4850"/>
        <n v="6345"/>
        <n v="3854"/>
        <n v="4316"/>
        <n v="4732"/>
        <n v="3226"/>
        <n v="5150"/>
        <n v="3555"/>
        <n v="5418"/>
        <n v="5208"/>
        <n v="4311"/>
        <n v="6968"/>
        <n v="5516"/>
        <n v="6290"/>
        <n v="4838"/>
        <n v="3374"/>
        <n v="2676"/>
        <n v="3986"/>
        <n v="6347"/>
        <n v="6041"/>
        <n v="3833"/>
        <n v="4337"/>
        <n v="4481"/>
        <n v="5225"/>
        <n v="3647"/>
        <n v="4205"/>
        <n v="4766"/>
        <n v="3657"/>
        <n v="3240"/>
        <n v="3672"/>
        <n v="6214"/>
        <n v="6242"/>
        <n v="5069"/>
        <n v="6067"/>
        <n v="4541"/>
        <n v="5510"/>
        <n v="5311"/>
        <n v="6185"/>
        <n v="4585"/>
        <n v="4340"/>
        <n v="4760"/>
        <n v="5449"/>
        <n v="5783"/>
        <n v="5128"/>
        <n v="6416"/>
        <n v="3204"/>
        <n v="3845"/>
        <n v="5700"/>
        <n v="4674"/>
        <n v="4606"/>
        <n v="4035"/>
        <n v="4599"/>
        <n v="4614"/>
        <n v="4755"/>
        <n v="6276"/>
        <n v="4345"/>
        <n v="5204"/>
        <n v="5658"/>
        <n v="3159"/>
        <n v="5837"/>
        <n v="6564"/>
        <n v="2283"/>
        <n v="6829"/>
        <n v="3967"/>
        <n v="6477"/>
        <n v="5585"/>
        <n v="5110"/>
        <n v="3082"/>
        <n v="7095"/>
        <n v="5262"/>
        <n v="6461"/>
        <n v="4083"/>
        <n v="3906"/>
        <n v="4026"/>
        <n v="4620"/>
        <n v="5640"/>
        <n v="5303"/>
        <n v="4397"/>
        <n v="6209"/>
        <n v="5492"/>
        <n v="5576"/>
        <n v="6925"/>
        <n v="5672"/>
        <n v="4575"/>
        <n v="6141"/>
        <n v="5568"/>
        <n v="5200"/>
        <n v="4031"/>
        <n v="2959"/>
        <n v="6134"/>
        <n v="4489"/>
        <n v="4714"/>
        <n v="6396"/>
        <n v="5670"/>
        <n v="5489"/>
        <n v="5139"/>
        <n v="5724"/>
        <n v="4970"/>
        <n v="6529"/>
        <n v="4880"/>
        <n v="4864"/>
        <n v="2944"/>
        <n v="6058"/>
        <n v="4037"/>
        <n v="2629"/>
        <n v="4821"/>
        <n v="4661"/>
        <n v="7719"/>
        <n v="3311"/>
        <n v="6582"/>
        <n v="5728"/>
        <n v="2831"/>
        <n v="4728"/>
        <n v="7456"/>
        <n v="4045"/>
        <n v="5176"/>
        <n v="3315"/>
        <n v="3734"/>
        <n v="5427"/>
        <n v="5215"/>
        <n v="5088"/>
        <n v="5123"/>
        <n v="5174"/>
        <n v="5853"/>
        <n v="6565"/>
        <n v="4693"/>
        <n v="5563"/>
        <n v="6924"/>
        <n v="3960"/>
        <n v="7293"/>
        <n v="4433"/>
        <n v="6211"/>
        <n v="5429"/>
        <n v="5194"/>
        <n v="4572"/>
        <n v="5015"/>
        <n v="4289"/>
        <n v="5945"/>
        <n v="6117"/>
        <n v="4349"/>
        <n v="3359"/>
        <n v="4672"/>
        <n v="6988"/>
        <n v="6153"/>
        <n v="4072"/>
        <n v="3828"/>
        <n v="4181"/>
        <n v="5948"/>
        <n v="5089"/>
        <n v="6480"/>
        <n v="3322"/>
        <n v="4468"/>
        <n v="5463"/>
        <n v="4577"/>
        <n v="6722"/>
        <n v="4815"/>
        <n v="4094"/>
        <n v="4839"/>
        <n v="5928"/>
        <n v="5022"/>
        <n v="4867"/>
        <n v="4779"/>
        <n v="4421"/>
        <n v="5822"/>
        <n v="6749"/>
        <n v="4505"/>
        <n v="6129"/>
        <n v="5536"/>
        <n v="5140"/>
        <n v="5336"/>
        <n v="5507"/>
        <n v="4985"/>
        <n v="5737"/>
        <n v="4015"/>
        <n v="7058"/>
        <n v="5877"/>
        <n v="4088"/>
        <n v="4668"/>
        <n v="6916"/>
        <n v="3668"/>
        <n v="5327"/>
        <n v="5899"/>
        <n v="3772"/>
        <n v="5431"/>
        <n v="4126"/>
        <n v="4558"/>
        <n v="3735"/>
        <n v="5722"/>
        <n v="5857"/>
        <n v="5929"/>
        <n v="6311"/>
        <n v="4071"/>
        <n v="6200"/>
        <n v="5102"/>
        <n v="6348"/>
        <n v="3817"/>
        <n v="5688"/>
        <n v="4678"/>
        <n v="3889"/>
        <n v="5663"/>
        <n v="4607"/>
        <n v="5211"/>
        <n v="6932"/>
        <n v="4463"/>
        <n v="4702"/>
        <n v="4837"/>
        <n v="4605"/>
        <n v="4636"/>
        <n v="5697"/>
        <n v="6323"/>
        <n v="4827"/>
        <n v="4802"/>
        <n v="4600"/>
        <n v="6236"/>
        <n v="5611"/>
        <n v="4162"/>
        <n v="4999"/>
        <n v="3931"/>
        <n v="5016"/>
        <n v="3239"/>
        <n v="4942"/>
        <n v="5650"/>
        <n v="4987"/>
        <n v="4299"/>
        <n v="6208"/>
        <n v="5844"/>
        <n v="5942"/>
        <n v="4554"/>
        <n v="3998"/>
        <n v="5646"/>
        <n v="4142"/>
        <n v="4409"/>
        <n v="5103"/>
        <n v="4748"/>
        <n v="2685"/>
        <n v="3765"/>
        <n v="6008"/>
        <n v="5732"/>
        <n v="4188"/>
        <n v="3888"/>
        <n v="6296"/>
        <n v="4127"/>
        <n v="4023"/>
        <n v="3363"/>
        <n v="3789"/>
        <n v="3811"/>
        <n v="4652"/>
        <n v="3299"/>
        <n v="5481"/>
        <n v="5480"/>
        <n v="6207"/>
        <n v="5970"/>
        <n v="4092"/>
        <n v="6111"/>
        <n v="5889"/>
        <n v="4351"/>
        <n v="4765"/>
        <n v="4301"/>
        <n v="6003"/>
        <n v="5823"/>
        <n v="3551"/>
        <n v="4553"/>
        <n v="3974"/>
        <n v="3935"/>
        <n v="4626"/>
        <n v="4028"/>
        <n v="4546"/>
        <n v="5528"/>
        <n v="5681"/>
        <n v="5295"/>
        <n v="5817"/>
        <n v="3943"/>
        <n v="5446"/>
        <n v="3971"/>
        <n v="5870"/>
        <n v="4733"/>
        <n v="5195"/>
        <n v="6972"/>
        <n v="4358"/>
        <n v="4308"/>
        <n v="4625"/>
        <n v="6160"/>
        <n v="5149"/>
        <n v="5375"/>
        <n v="5806"/>
        <n v="5522"/>
        <n v="3985"/>
        <n v="5451"/>
        <n v="4186"/>
        <n v="4510"/>
        <n v="3703"/>
        <n v="5816"/>
        <n v="5675"/>
        <n v="4602"/>
        <n v="5075"/>
        <n v="4157"/>
        <n v="5383"/>
        <n v="5119"/>
        <n v="4898"/>
        <n v="5659"/>
        <n v="5604"/>
        <n v="7161"/>
        <n v="6600"/>
        <n v="5936"/>
        <n v="4461"/>
        <n v="4114"/>
        <n v="4274"/>
        <n v="5509"/>
        <n v="6294"/>
        <n v="4156"/>
        <n v="5033"/>
        <n v="3864"/>
        <n v="6244"/>
        <n v="5721"/>
        <n v="3254"/>
        <n v="4570"/>
        <n v="2672"/>
        <n v="5452"/>
        <n v="5747"/>
        <n v="5582"/>
        <n v="3878"/>
        <n v="4532"/>
        <n v="5932"/>
        <n v="5572"/>
        <n v="4438"/>
        <n v="6365"/>
        <n v="5181"/>
        <n v="5495"/>
        <n v="6730"/>
        <n v="3266"/>
        <n v="3433"/>
        <n v="5855"/>
        <n v="3024"/>
        <n v="6011"/>
        <n v="5803"/>
        <n v="4135"/>
        <n v="5091"/>
        <n v="6231"/>
        <n v="3607"/>
        <n v="5504"/>
        <n v="4391"/>
        <n v="3261"/>
        <n v="3839"/>
        <n v="4475"/>
        <n v="4098"/>
        <n v="4604"/>
        <n v="4120"/>
        <n v="6648"/>
        <n v="5131"/>
        <n v="4919"/>
        <n v="4609"/>
        <n v="5983"/>
        <n v="3838"/>
        <n v="6038"/>
        <n v="6625"/>
        <n v="5920"/>
        <n v="6635"/>
        <n v="5715"/>
        <n v="4824"/>
        <n v="5778"/>
        <n v="4187"/>
        <n v="4267"/>
        <n v="3652"/>
        <n v="5041"/>
        <n v="5304"/>
        <n v="521"/>
        <n v="3909"/>
        <n v="4555"/>
        <n v="5754"/>
        <n v="4982"/>
        <n v="5892"/>
        <n v="7314"/>
        <n v="4757"/>
        <n v="5246"/>
        <n v="4108"/>
        <n v="7144"/>
        <n v="4460"/>
        <n v="3192"/>
        <n v="5621"/>
        <n v="3389"/>
        <n v="6295"/>
        <n v="5589"/>
        <n v="3972"/>
        <n v="4666"/>
        <n v="5426"/>
        <n v="3718"/>
        <n v="5317"/>
        <n v="6883"/>
        <n v="4354"/>
        <n v="3676"/>
        <n v="5552"/>
        <n v="5902"/>
        <n v="5482"/>
        <n v="4830"/>
        <n v="3975"/>
        <n v="7063"/>
        <n v="4118"/>
        <n v="3208"/>
        <n v="3578"/>
        <n v="4136"/>
        <n v="4202"/>
        <n v="4486"/>
        <n v="4335"/>
        <n v="6402"/>
        <n v="4628"/>
        <n v="5093"/>
        <n v="4525"/>
        <n v="5643"/>
        <n v="5219"/>
        <n v="2140"/>
        <n v="4393"/>
        <n v="3639"/>
        <n v="4076"/>
        <n v="3677"/>
        <n v="5758"/>
        <n v="4334"/>
        <n v="5914"/>
        <n v="5868"/>
        <n v="4662"/>
        <n v="6428"/>
        <n v="3648"/>
        <n v="4220"/>
        <n v="4796"/>
        <n v="4751"/>
        <n v="5980"/>
        <n v="4052"/>
        <n v="3914"/>
        <n v="5080"/>
        <n v="2924"/>
        <n v="6331"/>
        <n v="3678"/>
        <n v="4207"/>
        <n v="3573"/>
      </sharedItems>
    </cacheField>
    <cacheField name="Is_Default" numFmtId="0">
      <sharedItems containsSemiMixedTypes="0" containsString="0" containsNumber="1" containsInteger="1" minValue="0" maxValue="1" count="2">
        <n v="0"/>
        <n v="1"/>
      </sharedItems>
    </cacheField>
    <cacheField name="Has_Insurance" numFmtId="0">
      <sharedItems containsSemiMixedTypes="0" containsString="0" containsNumber="1" containsInteger="1" minValue="0" maxValue="1"/>
    </cacheField>
    <cacheField name="Employment_Status" numFmtId="0">
      <sharedItems/>
    </cacheField>
    <cacheField name="Marital_Status" numFmtId="0">
      <sharedItems count="3">
        <s v="Divorced"/>
        <s v="Married"/>
        <s v="Single"/>
      </sharedItems>
    </cacheField>
    <cacheField name="Gender" numFmtId="0">
      <sharedItems count="2">
        <s v="Female"/>
        <s v="Male"/>
      </sharedItems>
    </cacheField>
    <cacheField name="Education_Level" numFmtId="0">
      <sharedItems count="4">
        <s v="Master"/>
        <s v="High School"/>
        <s v="Bachelor"/>
        <s v="PhD"/>
      </sharedItems>
    </cacheField>
    <cacheField name="No_of_Credit_Cards" numFmtId="0">
      <sharedItems containsSemiMixedTypes="0" containsString="0" containsNumber="1" containsInteger="1" minValue="0" maxValue="5" count="6">
        <n v="5"/>
        <n v="3"/>
        <n v="0"/>
        <n v="1"/>
        <n v="4"/>
        <n v="2"/>
      </sharedItems>
    </cacheField>
    <cacheField name="No_of_Loan_Applications" numFmtId="0">
      <sharedItems containsSemiMixedTypes="0" containsString="0" containsNumber="1" containsInteger="1" minValue="1" maxValue="4"/>
    </cacheField>
    <cacheField name="Outstanding_Balance" numFmtId="0">
      <sharedItems containsSemiMixedTypes="0" containsString="0" containsNumber="1" containsInteger="1" minValue="12796" maxValue="210748"/>
    </cacheField>
    <cacheField name="Region" numFmtId="0">
      <sharedItems count="4">
        <s v="East"/>
        <s v="West"/>
        <s v="South"/>
        <s v="North"/>
      </sharedItems>
    </cacheField>
    <cacheField name="Account_Age_Years" numFmtId="0">
      <sharedItems containsSemiMixedTypes="0" containsString="0" containsNumber="1" containsInteger="1" minValue="1" maxValue="19" count="19">
        <n v="16"/>
        <n v="1"/>
        <n v="13"/>
        <n v="18"/>
        <n v="7"/>
        <n v="4"/>
        <n v="10"/>
        <n v="8"/>
        <n v="3"/>
        <n v="12"/>
        <n v="14"/>
        <n v="11"/>
        <n v="17"/>
        <n v="9"/>
        <n v="5"/>
        <n v="6"/>
        <n v="19"/>
        <n v="2"/>
        <n v="15"/>
      </sharedItems>
    </cacheField>
    <cacheField name="City" numFmtId="0">
      <sharedItems count="7">
        <s v="Delhi"/>
        <s v="Pune"/>
        <s v="Bangalore"/>
        <s v="Hyderabad"/>
        <s v="Ahmedabad"/>
        <s v="Kolkata"/>
        <s v="Mumb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43.990262037034" createdVersion="8" refreshedVersion="8" minRefreshableVersion="3" recordCount="1500" xr:uid="{9F4EE43A-A0D0-4D2F-A9B3-1505C2F64E63}">
  <cacheSource type="worksheet">
    <worksheetSource ref="A1:S1501" sheet="Sheet1" r:id="rId2"/>
  </cacheSource>
  <cacheFields count="19">
    <cacheField name="Customer_ID" numFmtId="0">
      <sharedItems containsSemiMixedTypes="0" containsString="0" containsNumber="1" containsInteger="1" minValue="1" maxValue="1500"/>
    </cacheField>
    <cacheField name="Age" numFmtId="0">
      <sharedItems containsSemiMixedTypes="0" containsString="0" containsNumber="1" containsInteger="1" minValue="21" maxValue="64"/>
    </cacheField>
    <cacheField name="Income" numFmtId="0">
      <sharedItems containsSemiMixedTypes="0" containsString="0" containsNumber="1" containsInteger="1" minValue="-10969" maxValue="99514"/>
    </cacheField>
    <cacheField name="Credit_Score" numFmtId="0">
      <sharedItems containsSemiMixedTypes="0" containsString="0" containsNumber="1" containsInteger="1" minValue="469" maxValue="838"/>
    </cacheField>
    <cacheField name="Loan_Amount" numFmtId="0">
      <sharedItems containsSemiMixedTypes="0" containsString="0" containsNumber="1" containsInteger="1" minValue="22951" maxValue="377822"/>
    </cacheField>
    <cacheField name="Loan_Purpose" numFmtId="0">
      <sharedItems/>
    </cacheField>
    <cacheField name="EMI" numFmtId="0">
      <sharedItems containsSemiMixedTypes="0" containsString="0" containsNumber="1" containsInteger="1" minValue="521" maxValue="9147"/>
    </cacheField>
    <cacheField name="Is_Default" numFmtId="0">
      <sharedItems containsSemiMixedTypes="0" containsString="0" containsNumber="1" containsInteger="1" minValue="0" maxValue="1"/>
    </cacheField>
    <cacheField name="Has_Insurance" numFmtId="0">
      <sharedItems containsSemiMixedTypes="0" containsString="0" containsNumber="1" containsInteger="1" minValue="0" maxValue="1"/>
    </cacheField>
    <cacheField name="Employment_Status" numFmtId="0">
      <sharedItems/>
    </cacheField>
    <cacheField name="Marital_Status" numFmtId="0">
      <sharedItems/>
    </cacheField>
    <cacheField name="Gender" numFmtId="0">
      <sharedItems/>
    </cacheField>
    <cacheField name="Education_Level" numFmtId="0">
      <sharedItems/>
    </cacheField>
    <cacheField name="No_of_Credit_Cards" numFmtId="0">
      <sharedItems containsSemiMixedTypes="0" containsString="0" containsNumber="1" containsInteger="1" minValue="0" maxValue="5"/>
    </cacheField>
    <cacheField name="No_of_Loan_Applications" numFmtId="0">
      <sharedItems containsSemiMixedTypes="0" containsString="0" containsNumber="1" containsInteger="1" minValue="1" maxValue="4"/>
    </cacheField>
    <cacheField name="Outstanding_Balance" numFmtId="0">
      <sharedItems containsSemiMixedTypes="0" containsString="0" containsNumber="1" containsInteger="1" minValue="12796" maxValue="210748"/>
    </cacheField>
    <cacheField name="Region" numFmtId="0">
      <sharedItems count="4">
        <s v="East"/>
        <s v="West"/>
        <s v="South"/>
        <s v="North"/>
      </sharedItems>
    </cacheField>
    <cacheField name="Account_Age_Years" numFmtId="0">
      <sharedItems containsSemiMixedTypes="0" containsString="0" containsNumber="1" containsInteger="1" minValue="1" maxValue="19"/>
    </cacheField>
    <cacheField name="C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n v="39"/>
    <n v="47794"/>
    <n v="612"/>
    <n v="246028"/>
    <s v="Home"/>
    <n v="5570"/>
    <x v="0"/>
    <n v="0"/>
    <s v="Employed"/>
    <s v="Divorced"/>
    <s v="Female"/>
    <s v="Master"/>
    <n v="5"/>
    <n v="3"/>
    <n v="130474"/>
    <s v="East"/>
    <n v="16"/>
    <s v="Delhi"/>
    <n v="202007.61533333332"/>
    <n v="14.6"/>
    <n v="2.5744067168475063E-2"/>
    <x v="0"/>
  </r>
  <r>
    <n v="2"/>
    <n v="48"/>
    <n v="53965"/>
    <n v="674"/>
    <n v="267161"/>
    <s v="Home"/>
    <n v="5917"/>
    <x v="0"/>
    <n v="1"/>
    <s v="Employed"/>
    <s v="Divorced"/>
    <s v="Female"/>
    <s v="Master"/>
    <n v="3"/>
    <n v="2"/>
    <n v="130238"/>
    <s v="West"/>
    <n v="1"/>
    <s v="Pune"/>
    <m/>
    <m/>
    <m/>
    <x v="1"/>
  </r>
  <r>
    <n v="3"/>
    <n v="58"/>
    <n v="38566"/>
    <n v="702"/>
    <n v="173627"/>
    <s v="Education"/>
    <n v="5197"/>
    <x v="1"/>
    <n v="1"/>
    <s v="Employed"/>
    <s v="Married"/>
    <s v="Male"/>
    <s v="High School"/>
    <n v="0"/>
    <n v="1"/>
    <n v="40631"/>
    <s v="South"/>
    <n v="13"/>
    <s v="Pune"/>
    <m/>
    <m/>
    <m/>
    <x v="2"/>
  </r>
  <r>
    <n v="4"/>
    <n v="24"/>
    <n v="34882"/>
    <n v="705"/>
    <n v="171750"/>
    <s v="Home"/>
    <n v="5397"/>
    <x v="0"/>
    <n v="0"/>
    <s v="Employed"/>
    <s v="Single"/>
    <s v="Female"/>
    <s v="High School"/>
    <n v="1"/>
    <n v="4"/>
    <n v="78973"/>
    <s v="East"/>
    <n v="18"/>
    <s v="Bangalore"/>
    <m/>
    <m/>
    <m/>
    <x v="3"/>
  </r>
  <r>
    <n v="5"/>
    <n v="57"/>
    <n v="22231"/>
    <n v="594"/>
    <n v="164000"/>
    <s v="Medical"/>
    <n v="4854"/>
    <x v="0"/>
    <n v="1"/>
    <s v="Unemployed"/>
    <s v="Married"/>
    <s v="Female"/>
    <s v="Bachelor"/>
    <n v="4"/>
    <n v="1"/>
    <n v="113074"/>
    <s v="North"/>
    <n v="1"/>
    <s v="Hyderabad"/>
    <m/>
    <m/>
    <m/>
    <x v="2"/>
  </r>
  <r>
    <n v="6"/>
    <n v="39"/>
    <n v="41230"/>
    <n v="643"/>
    <n v="172080"/>
    <s v="Medical"/>
    <n v="4973"/>
    <x v="1"/>
    <n v="1"/>
    <s v="Employed"/>
    <s v="Divorced"/>
    <s v="Female"/>
    <s v="Master"/>
    <n v="1"/>
    <n v="1"/>
    <n v="115726"/>
    <s v="East"/>
    <n v="7"/>
    <s v="Hyderabad"/>
    <m/>
    <m/>
    <m/>
    <x v="0"/>
  </r>
  <r>
    <n v="7"/>
    <n v="57"/>
    <n v="71317"/>
    <n v="593"/>
    <n v="257132"/>
    <s v="Car"/>
    <n v="4583"/>
    <x v="0"/>
    <n v="1"/>
    <s v="Employed"/>
    <s v="Divorced"/>
    <s v="Male"/>
    <s v="High School"/>
    <n v="1"/>
    <n v="1"/>
    <n v="99858"/>
    <s v="North"/>
    <n v="4"/>
    <s v="Bangalore"/>
    <m/>
    <m/>
    <m/>
    <x v="2"/>
  </r>
  <r>
    <n v="8"/>
    <n v="34"/>
    <n v="27772"/>
    <n v="591"/>
    <n v="281460"/>
    <s v="Education"/>
    <n v="6333"/>
    <x v="0"/>
    <n v="1"/>
    <s v="Employed"/>
    <s v="Married"/>
    <s v="Female"/>
    <s v="PhD"/>
    <n v="3"/>
    <n v="1"/>
    <n v="100534"/>
    <s v="South"/>
    <n v="10"/>
    <s v="Bangalore"/>
    <m/>
    <m/>
    <m/>
    <x v="0"/>
  </r>
  <r>
    <n v="9"/>
    <n v="51"/>
    <n v="61835"/>
    <n v="616"/>
    <n v="115576"/>
    <s v="Education"/>
    <n v="4288"/>
    <x v="1"/>
    <n v="1"/>
    <s v="Employed"/>
    <s v="Divorced"/>
    <s v="Female"/>
    <s v="PhD"/>
    <n v="4"/>
    <n v="3"/>
    <n v="71842"/>
    <s v="South"/>
    <n v="8"/>
    <s v="Ahmedabad"/>
    <m/>
    <m/>
    <m/>
    <x v="2"/>
  </r>
  <r>
    <n v="10"/>
    <n v="48"/>
    <n v="63190"/>
    <n v="667"/>
    <n v="159426"/>
    <s v="Home"/>
    <n v="5307"/>
    <x v="1"/>
    <n v="1"/>
    <s v="Employed"/>
    <s v="Divorced"/>
    <s v="Male"/>
    <s v="Bachelor"/>
    <n v="1"/>
    <n v="1"/>
    <n v="28004"/>
    <s v="East"/>
    <n v="3"/>
    <s v="Kolkata"/>
    <m/>
    <m/>
    <m/>
    <x v="1"/>
  </r>
  <r>
    <n v="11"/>
    <n v="56"/>
    <n v="86792"/>
    <n v="675"/>
    <n v="106826"/>
    <s v="Personal"/>
    <n v="4843"/>
    <x v="0"/>
    <n v="0"/>
    <s v="Employed"/>
    <s v="Divorced"/>
    <s v="Female"/>
    <s v="PhD"/>
    <n v="2"/>
    <n v="4"/>
    <n v="161485"/>
    <s v="West"/>
    <n v="7"/>
    <s v="Pune"/>
    <m/>
    <m/>
    <m/>
    <x v="2"/>
  </r>
  <r>
    <n v="12"/>
    <n v="64"/>
    <n v="65575"/>
    <n v="682"/>
    <n v="198568"/>
    <s v="Personal"/>
    <n v="5951"/>
    <x v="0"/>
    <n v="1"/>
    <s v="Employed"/>
    <s v="Divorced"/>
    <s v="Male"/>
    <s v="High School"/>
    <n v="0"/>
    <n v="4"/>
    <n v="70939"/>
    <s v="North"/>
    <n v="16"/>
    <s v="Ahmedabad"/>
    <m/>
    <m/>
    <m/>
    <x v="4"/>
  </r>
  <r>
    <n v="13"/>
    <n v="58"/>
    <n v="64318"/>
    <n v="679"/>
    <n v="175581"/>
    <s v="Personal"/>
    <n v="5227"/>
    <x v="0"/>
    <n v="1"/>
    <s v="Employed"/>
    <s v="Divorced"/>
    <s v="Male"/>
    <s v="Master"/>
    <n v="5"/>
    <n v="3"/>
    <n v="105295"/>
    <s v="South"/>
    <n v="10"/>
    <s v="Delhi"/>
    <m/>
    <m/>
    <m/>
    <x v="2"/>
  </r>
  <r>
    <n v="14"/>
    <n v="39"/>
    <n v="55515"/>
    <n v="607"/>
    <n v="217946"/>
    <s v="Car"/>
    <n v="5461"/>
    <x v="0"/>
    <n v="0"/>
    <s v="Employed"/>
    <s v="Single"/>
    <s v="Male"/>
    <s v="High School"/>
    <n v="3"/>
    <n v="4"/>
    <n v="95234"/>
    <s v="East"/>
    <n v="13"/>
    <s v="Pune"/>
    <m/>
    <m/>
    <m/>
    <x v="0"/>
  </r>
  <r>
    <n v="15"/>
    <n v="62"/>
    <n v="50012"/>
    <n v="709"/>
    <n v="233160"/>
    <s v="Education"/>
    <n v="5207"/>
    <x v="0"/>
    <n v="1"/>
    <s v="Employed"/>
    <s v="Married"/>
    <s v="Male"/>
    <s v="PhD"/>
    <n v="4"/>
    <n v="1"/>
    <n v="126915"/>
    <s v="South"/>
    <n v="1"/>
    <s v="Hyderabad"/>
    <m/>
    <m/>
    <m/>
    <x v="4"/>
  </r>
  <r>
    <n v="16"/>
    <n v="21"/>
    <n v="62782"/>
    <n v="690"/>
    <n v="227613"/>
    <s v="Home"/>
    <n v="4007"/>
    <x v="1"/>
    <n v="1"/>
    <s v="Employed"/>
    <s v="Married"/>
    <s v="Male"/>
    <s v="PhD"/>
    <n v="4"/>
    <n v="4"/>
    <n v="103446"/>
    <s v="East"/>
    <n v="7"/>
    <s v="Bangalore"/>
    <m/>
    <m/>
    <m/>
    <x v="3"/>
  </r>
  <r>
    <n v="17"/>
    <n v="43"/>
    <n v="68730"/>
    <n v="629"/>
    <n v="117703"/>
    <s v="Car"/>
    <n v="5550"/>
    <x v="0"/>
    <n v="0"/>
    <s v="Employed"/>
    <s v="Married"/>
    <s v="Male"/>
    <s v="High School"/>
    <n v="3"/>
    <n v="2"/>
    <n v="104603"/>
    <s v="North"/>
    <n v="10"/>
    <s v="Bangalore"/>
    <m/>
    <m/>
    <m/>
    <x v="1"/>
  </r>
  <r>
    <n v="18"/>
    <n v="48"/>
    <n v="52557"/>
    <n v="631"/>
    <n v="198714"/>
    <s v="Medical"/>
    <n v="4900"/>
    <x v="1"/>
    <n v="0"/>
    <s v="Employed"/>
    <s v="Single"/>
    <s v="Male"/>
    <s v="Bachelor"/>
    <n v="1"/>
    <n v="1"/>
    <n v="20970"/>
    <s v="East"/>
    <n v="12"/>
    <s v="Kolkata"/>
    <m/>
    <m/>
    <m/>
    <x v="1"/>
  </r>
  <r>
    <n v="19"/>
    <n v="24"/>
    <n v="69378"/>
    <n v="617"/>
    <n v="115214"/>
    <s v="Medical"/>
    <n v="4238"/>
    <x v="0"/>
    <n v="0"/>
    <s v="Employed"/>
    <s v="Single"/>
    <s v="Male"/>
    <s v="High School"/>
    <n v="3"/>
    <n v="3"/>
    <n v="74999"/>
    <s v="North"/>
    <n v="14"/>
    <s v="Pune"/>
    <m/>
    <m/>
    <m/>
    <x v="3"/>
  </r>
  <r>
    <n v="20"/>
    <n v="61"/>
    <n v="93248"/>
    <n v="585"/>
    <n v="286843"/>
    <s v="Medical"/>
    <n v="3589"/>
    <x v="0"/>
    <n v="1"/>
    <s v="Employed"/>
    <s v="Married"/>
    <s v="Male"/>
    <s v="Bachelor"/>
    <n v="4"/>
    <n v="2"/>
    <n v="122338"/>
    <s v="South"/>
    <n v="11"/>
    <s v="Mumbai"/>
    <m/>
    <m/>
    <m/>
    <x v="4"/>
  </r>
  <r>
    <n v="21"/>
    <n v="38"/>
    <n v="51062"/>
    <n v="683"/>
    <n v="182266"/>
    <s v="Education"/>
    <n v="4182"/>
    <x v="1"/>
    <n v="0"/>
    <s v="Employed"/>
    <s v="Married"/>
    <s v="Male"/>
    <s v="PhD"/>
    <n v="2"/>
    <n v="4"/>
    <n v="119640"/>
    <s v="North"/>
    <n v="17"/>
    <s v="Kolkata"/>
    <m/>
    <m/>
    <m/>
    <x v="0"/>
  </r>
  <r>
    <n v="22"/>
    <n v="59"/>
    <n v="51485"/>
    <n v="691"/>
    <n v="131676"/>
    <s v="Medical"/>
    <n v="5764"/>
    <x v="0"/>
    <n v="0"/>
    <s v="Employed"/>
    <s v="Married"/>
    <s v="Male"/>
    <s v="Master"/>
    <n v="1"/>
    <n v="2"/>
    <n v="71450"/>
    <s v="North"/>
    <n v="9"/>
    <s v="Kolkata"/>
    <m/>
    <m/>
    <m/>
    <x v="2"/>
  </r>
  <r>
    <n v="23"/>
    <n v="45"/>
    <n v="48618"/>
    <n v="603"/>
    <n v="172786"/>
    <s v="Personal"/>
    <n v="6761"/>
    <x v="0"/>
    <n v="0"/>
    <s v="Employed"/>
    <s v="Divorced"/>
    <s v="Male"/>
    <s v="Master"/>
    <n v="5"/>
    <n v="4"/>
    <n v="52659"/>
    <s v="West"/>
    <n v="8"/>
    <s v="Ahmedabad"/>
    <m/>
    <m/>
    <m/>
    <x v="1"/>
  </r>
  <r>
    <n v="24"/>
    <n v="38"/>
    <n v="52006"/>
    <n v="588"/>
    <n v="210394"/>
    <s v="Medical"/>
    <n v="5118"/>
    <x v="0"/>
    <n v="1"/>
    <s v="Unemployed"/>
    <s v="Single"/>
    <s v="Male"/>
    <s v="High School"/>
    <n v="3"/>
    <n v="4"/>
    <n v="103797"/>
    <s v="South"/>
    <n v="10"/>
    <s v="Pune"/>
    <m/>
    <m/>
    <m/>
    <x v="0"/>
  </r>
  <r>
    <n v="25"/>
    <n v="26"/>
    <n v="68346"/>
    <n v="603"/>
    <n v="236662"/>
    <s v="Car"/>
    <n v="4003"/>
    <x v="0"/>
    <n v="1"/>
    <s v="Employed"/>
    <s v="Single"/>
    <s v="Male"/>
    <s v="Bachelor"/>
    <n v="4"/>
    <n v="4"/>
    <n v="12796"/>
    <s v="North"/>
    <n v="4"/>
    <s v="Pune"/>
    <m/>
    <m/>
    <m/>
    <x v="3"/>
  </r>
  <r>
    <n v="26"/>
    <n v="39"/>
    <n v="51305"/>
    <n v="655"/>
    <n v="265015"/>
    <s v="Medical"/>
    <n v="5416"/>
    <x v="0"/>
    <n v="1"/>
    <s v="Employed"/>
    <s v="Divorced"/>
    <s v="Female"/>
    <s v="PhD"/>
    <n v="5"/>
    <n v="3"/>
    <n v="65539"/>
    <s v="West"/>
    <n v="5"/>
    <s v="Mumbai"/>
    <m/>
    <m/>
    <m/>
    <x v="0"/>
  </r>
  <r>
    <n v="27"/>
    <n v="32"/>
    <n v="52837"/>
    <n v="580"/>
    <n v="203145"/>
    <s v="Personal"/>
    <n v="6077"/>
    <x v="0"/>
    <n v="0"/>
    <s v="Employed"/>
    <s v="Single"/>
    <s v="Male"/>
    <s v="Master"/>
    <n v="4"/>
    <n v="2"/>
    <n v="152804"/>
    <s v="West"/>
    <n v="18"/>
    <s v="Bangalore"/>
    <m/>
    <m/>
    <m/>
    <x v="0"/>
  </r>
  <r>
    <n v="28"/>
    <n v="45"/>
    <n v="46255"/>
    <n v="706"/>
    <n v="183308"/>
    <s v="Medical"/>
    <n v="6921"/>
    <x v="0"/>
    <n v="1"/>
    <s v="Employed"/>
    <s v="Married"/>
    <s v="Female"/>
    <s v="High School"/>
    <n v="4"/>
    <n v="3"/>
    <n v="143352"/>
    <s v="North"/>
    <n v="6"/>
    <s v="Hyderabad"/>
    <m/>
    <m/>
    <m/>
    <x v="1"/>
  </r>
  <r>
    <n v="29"/>
    <n v="55"/>
    <n v="57335"/>
    <n v="703"/>
    <n v="234253"/>
    <s v="Home"/>
    <n v="6264"/>
    <x v="0"/>
    <n v="1"/>
    <s v="Employed"/>
    <s v="Single"/>
    <s v="Female"/>
    <s v="High School"/>
    <n v="2"/>
    <n v="4"/>
    <n v="114617"/>
    <s v="East"/>
    <n v="10"/>
    <s v="Hyderabad"/>
    <m/>
    <m/>
    <m/>
    <x v="2"/>
  </r>
  <r>
    <n v="30"/>
    <n v="21"/>
    <n v="42452"/>
    <n v="671"/>
    <n v="232881"/>
    <s v="Personal"/>
    <n v="5224"/>
    <x v="0"/>
    <n v="1"/>
    <s v="Employed"/>
    <s v="Divorced"/>
    <s v="Female"/>
    <s v="PhD"/>
    <n v="1"/>
    <n v="1"/>
    <n v="109220"/>
    <s v="North"/>
    <n v="18"/>
    <s v="Mumbai"/>
    <m/>
    <m/>
    <m/>
    <x v="3"/>
  </r>
  <r>
    <n v="31"/>
    <n v="25"/>
    <n v="31607"/>
    <n v="690"/>
    <n v="205938"/>
    <s v="Education"/>
    <n v="5575"/>
    <x v="0"/>
    <n v="1"/>
    <s v="Employed"/>
    <s v="Married"/>
    <s v="Female"/>
    <s v="PhD"/>
    <n v="3"/>
    <n v="1"/>
    <n v="41494"/>
    <s v="East"/>
    <n v="11"/>
    <s v="Kolkata"/>
    <m/>
    <m/>
    <m/>
    <x v="3"/>
  </r>
  <r>
    <n v="32"/>
    <n v="21"/>
    <n v="56715"/>
    <n v="652"/>
    <n v="240481"/>
    <s v="Medical"/>
    <n v="4277"/>
    <x v="0"/>
    <n v="0"/>
    <s v="Unemployed"/>
    <s v="Single"/>
    <s v="Female"/>
    <s v="High School"/>
    <n v="1"/>
    <n v="3"/>
    <n v="77779"/>
    <s v="North"/>
    <n v="5"/>
    <s v="Ahmedabad"/>
    <m/>
    <m/>
    <m/>
    <x v="3"/>
  </r>
  <r>
    <n v="33"/>
    <n v="28"/>
    <n v="79690"/>
    <n v="673"/>
    <n v="169487"/>
    <s v="Car"/>
    <n v="5796"/>
    <x v="0"/>
    <n v="0"/>
    <s v="Employed"/>
    <s v="Married"/>
    <s v="Female"/>
    <s v="High School"/>
    <n v="4"/>
    <n v="1"/>
    <n v="91144"/>
    <s v="South"/>
    <n v="3"/>
    <s v="Delhi"/>
    <m/>
    <m/>
    <m/>
    <x v="3"/>
  </r>
  <r>
    <n v="34"/>
    <n v="59"/>
    <n v="45650"/>
    <n v="584"/>
    <n v="198798"/>
    <s v="Medical"/>
    <n v="5933"/>
    <x v="0"/>
    <n v="0"/>
    <s v="Employed"/>
    <s v="Single"/>
    <s v="Male"/>
    <s v="High School"/>
    <n v="2"/>
    <n v="2"/>
    <n v="78417"/>
    <s v="West"/>
    <n v="18"/>
    <s v="Pune"/>
    <m/>
    <m/>
    <m/>
    <x v="2"/>
  </r>
  <r>
    <n v="35"/>
    <n v="63"/>
    <n v="34381"/>
    <n v="719"/>
    <n v="98351"/>
    <s v="Car"/>
    <n v="2502"/>
    <x v="0"/>
    <n v="1"/>
    <s v="Employed"/>
    <s v="Married"/>
    <s v="Female"/>
    <s v="Bachelor"/>
    <n v="5"/>
    <n v="1"/>
    <n v="89492"/>
    <s v="North"/>
    <n v="4"/>
    <s v="Hyderabad"/>
    <m/>
    <m/>
    <m/>
    <x v="4"/>
  </r>
  <r>
    <n v="36"/>
    <n v="38"/>
    <n v="78734"/>
    <n v="625"/>
    <n v="269493"/>
    <s v="Home"/>
    <n v="5142"/>
    <x v="0"/>
    <n v="1"/>
    <s v="Employed"/>
    <s v="Divorced"/>
    <s v="Male"/>
    <s v="PhD"/>
    <n v="2"/>
    <n v="1"/>
    <n v="138976"/>
    <s v="North"/>
    <n v="8"/>
    <s v="Delhi"/>
    <m/>
    <m/>
    <m/>
    <x v="0"/>
  </r>
  <r>
    <n v="37"/>
    <n v="29"/>
    <n v="50683"/>
    <n v="643"/>
    <n v="175415"/>
    <s v="Education"/>
    <n v="6490"/>
    <x v="0"/>
    <n v="1"/>
    <s v="Employed"/>
    <s v="Divorced"/>
    <s v="Male"/>
    <s v="High School"/>
    <n v="4"/>
    <n v="4"/>
    <n v="83745"/>
    <s v="North"/>
    <n v="17"/>
    <s v="Pune"/>
    <m/>
    <m/>
    <m/>
    <x v="3"/>
  </r>
  <r>
    <n v="38"/>
    <n v="25"/>
    <n v="64168"/>
    <n v="774"/>
    <n v="269778"/>
    <s v="Personal"/>
    <n v="4328"/>
    <x v="0"/>
    <n v="1"/>
    <s v="Unemployed"/>
    <s v="Single"/>
    <s v="Female"/>
    <s v="PhD"/>
    <n v="1"/>
    <n v="2"/>
    <n v="89771"/>
    <s v="East"/>
    <n v="10"/>
    <s v="Ahmedabad"/>
    <m/>
    <m/>
    <m/>
    <x v="3"/>
  </r>
  <r>
    <n v="39"/>
    <n v="24"/>
    <n v="39065"/>
    <n v="638"/>
    <n v="167190"/>
    <s v="Personal"/>
    <n v="2874"/>
    <x v="0"/>
    <n v="1"/>
    <s v="Employed"/>
    <s v="Single"/>
    <s v="Male"/>
    <s v="High School"/>
    <n v="5"/>
    <n v="2"/>
    <n v="122185"/>
    <s v="South"/>
    <n v="19"/>
    <s v="Mumbai"/>
    <m/>
    <m/>
    <m/>
    <x v="3"/>
  </r>
  <r>
    <n v="40"/>
    <n v="64"/>
    <n v="50146"/>
    <n v="686"/>
    <n v="215111"/>
    <s v="Education"/>
    <n v="4972"/>
    <x v="0"/>
    <n v="0"/>
    <s v="Employed"/>
    <s v="Married"/>
    <s v="Male"/>
    <s v="High School"/>
    <n v="1"/>
    <n v="1"/>
    <n v="57415"/>
    <s v="South"/>
    <n v="1"/>
    <s v="Kolkata"/>
    <m/>
    <m/>
    <m/>
    <x v="4"/>
  </r>
  <r>
    <n v="41"/>
    <n v="49"/>
    <n v="71008"/>
    <n v="675"/>
    <n v="202737"/>
    <s v="Home"/>
    <n v="6076"/>
    <x v="0"/>
    <n v="0"/>
    <s v="Employed"/>
    <s v="Divorced"/>
    <s v="Female"/>
    <s v="High School"/>
    <n v="2"/>
    <n v="4"/>
    <n v="74793"/>
    <s v="North"/>
    <n v="2"/>
    <s v="Ahmedabad"/>
    <m/>
    <m/>
    <m/>
    <x v="1"/>
  </r>
  <r>
    <n v="42"/>
    <n v="21"/>
    <n v="51961"/>
    <n v="583"/>
    <n v="169900"/>
    <s v="Home"/>
    <n v="5400"/>
    <x v="1"/>
    <n v="1"/>
    <s v="Employed"/>
    <s v="Married"/>
    <s v="Male"/>
    <s v="PhD"/>
    <n v="5"/>
    <n v="1"/>
    <n v="77868"/>
    <s v="West"/>
    <n v="11"/>
    <s v="Bangalore"/>
    <m/>
    <m/>
    <m/>
    <x v="3"/>
  </r>
  <r>
    <n v="43"/>
    <n v="50"/>
    <n v="52148"/>
    <n v="600"/>
    <n v="223980"/>
    <s v="Medical"/>
    <n v="5026"/>
    <x v="1"/>
    <n v="1"/>
    <s v="Employed"/>
    <s v="Divorced"/>
    <s v="Female"/>
    <s v="High School"/>
    <n v="0"/>
    <n v="1"/>
    <n v="101667"/>
    <s v="West"/>
    <n v="15"/>
    <s v="Ahmedabad"/>
    <m/>
    <m/>
    <m/>
    <x v="1"/>
  </r>
  <r>
    <n v="44"/>
    <n v="21"/>
    <n v="27671"/>
    <n v="751"/>
    <n v="263847"/>
    <s v="Home"/>
    <n v="4074"/>
    <x v="0"/>
    <n v="1"/>
    <s v="Employed"/>
    <s v="Married"/>
    <s v="Female"/>
    <s v="High School"/>
    <n v="2"/>
    <n v="3"/>
    <n v="89651"/>
    <s v="North"/>
    <n v="1"/>
    <s v="Mumbai"/>
    <m/>
    <m/>
    <m/>
    <x v="3"/>
  </r>
  <r>
    <n v="45"/>
    <n v="23"/>
    <n v="61805"/>
    <n v="678"/>
    <n v="289489"/>
    <s v="Medical"/>
    <n v="3901"/>
    <x v="0"/>
    <n v="1"/>
    <s v="Employed"/>
    <s v="Married"/>
    <s v="Female"/>
    <s v="PhD"/>
    <n v="5"/>
    <n v="4"/>
    <n v="90599"/>
    <s v="East"/>
    <n v="9"/>
    <s v="Mumbai"/>
    <m/>
    <m/>
    <m/>
    <x v="3"/>
  </r>
  <r>
    <n v="46"/>
    <n v="42"/>
    <n v="38211"/>
    <n v="649"/>
    <n v="237136"/>
    <s v="Car"/>
    <n v="5182"/>
    <x v="1"/>
    <n v="0"/>
    <s v="Employed"/>
    <s v="Married"/>
    <s v="Female"/>
    <s v="High School"/>
    <n v="2"/>
    <n v="3"/>
    <n v="80054"/>
    <s v="West"/>
    <n v="8"/>
    <s v="Ahmedabad"/>
    <m/>
    <m/>
    <m/>
    <x v="1"/>
  </r>
  <r>
    <n v="47"/>
    <n v="28"/>
    <n v="66795"/>
    <n v="623"/>
    <n v="139498"/>
    <s v="Education"/>
    <n v="4941"/>
    <x v="0"/>
    <n v="0"/>
    <s v="Employed"/>
    <s v="Single"/>
    <s v="Female"/>
    <s v="Master"/>
    <n v="3"/>
    <n v="1"/>
    <n v="67875"/>
    <s v="South"/>
    <n v="1"/>
    <s v="Pune"/>
    <m/>
    <m/>
    <m/>
    <x v="3"/>
  </r>
  <r>
    <n v="48"/>
    <n v="38"/>
    <n v="53035"/>
    <n v="666"/>
    <n v="129721"/>
    <s v="Car"/>
    <n v="5852"/>
    <x v="0"/>
    <n v="1"/>
    <s v="Employed"/>
    <s v="Divorced"/>
    <s v="Male"/>
    <s v="Master"/>
    <n v="2"/>
    <n v="1"/>
    <n v="118274"/>
    <s v="West"/>
    <n v="10"/>
    <s v="Mumbai"/>
    <m/>
    <m/>
    <m/>
    <x v="0"/>
  </r>
  <r>
    <n v="49"/>
    <n v="45"/>
    <n v="54368"/>
    <n v="670"/>
    <n v="256946"/>
    <s v="Car"/>
    <n v="5440"/>
    <x v="0"/>
    <n v="1"/>
    <s v="Employed"/>
    <s v="Single"/>
    <s v="Female"/>
    <s v="High School"/>
    <n v="0"/>
    <n v="4"/>
    <n v="89865"/>
    <s v="West"/>
    <n v="17"/>
    <s v="Bangalore"/>
    <m/>
    <m/>
    <m/>
    <x v="1"/>
  </r>
  <r>
    <n v="50"/>
    <n v="40"/>
    <n v="61588"/>
    <n v="661"/>
    <n v="150135"/>
    <s v="Car"/>
    <n v="4256"/>
    <x v="1"/>
    <n v="1"/>
    <s v="Employed"/>
    <s v="Single"/>
    <s v="Female"/>
    <s v="Bachelor"/>
    <n v="5"/>
    <n v="2"/>
    <n v="118570"/>
    <s v="North"/>
    <n v="18"/>
    <s v="Delhi"/>
    <m/>
    <m/>
    <m/>
    <x v="0"/>
  </r>
  <r>
    <n v="51"/>
    <n v="51"/>
    <n v="55629"/>
    <n v="703"/>
    <n v="230797"/>
    <s v="Car"/>
    <n v="5256"/>
    <x v="0"/>
    <n v="1"/>
    <s v="Unemployed"/>
    <s v="Married"/>
    <s v="Male"/>
    <s v="PhD"/>
    <n v="5"/>
    <n v="1"/>
    <n v="66651"/>
    <s v="West"/>
    <n v="16"/>
    <s v="Ahmedabad"/>
    <m/>
    <m/>
    <m/>
    <x v="2"/>
  </r>
  <r>
    <n v="52"/>
    <n v="50"/>
    <n v="75776"/>
    <n v="606"/>
    <n v="206697"/>
    <s v="Personal"/>
    <n v="5090"/>
    <x v="0"/>
    <n v="0"/>
    <s v="Employed"/>
    <s v="Divorced"/>
    <s v="Female"/>
    <s v="High School"/>
    <n v="2"/>
    <n v="1"/>
    <n v="80042"/>
    <s v="North"/>
    <n v="2"/>
    <s v="Mumbai"/>
    <m/>
    <m/>
    <m/>
    <x v="1"/>
  </r>
  <r>
    <n v="53"/>
    <n v="36"/>
    <n v="73400"/>
    <n v="599"/>
    <n v="265935"/>
    <s v="Home"/>
    <n v="3335"/>
    <x v="0"/>
    <n v="0"/>
    <s v="Employed"/>
    <s v="Single"/>
    <s v="Female"/>
    <s v="PhD"/>
    <n v="1"/>
    <n v="3"/>
    <n v="93364"/>
    <s v="South"/>
    <n v="17"/>
    <s v="Kolkata"/>
    <m/>
    <m/>
    <m/>
    <x v="0"/>
  </r>
  <r>
    <n v="54"/>
    <n v="22"/>
    <n v="31741"/>
    <n v="702"/>
    <n v="225497"/>
    <s v="Education"/>
    <n v="4580"/>
    <x v="1"/>
    <n v="1"/>
    <s v="Employed"/>
    <s v="Married"/>
    <s v="Female"/>
    <s v="Bachelor"/>
    <n v="3"/>
    <n v="3"/>
    <n v="96163"/>
    <s v="West"/>
    <n v="4"/>
    <s v="Pune"/>
    <m/>
    <m/>
    <m/>
    <x v="3"/>
  </r>
  <r>
    <n v="55"/>
    <n v="37"/>
    <n v="47439"/>
    <n v="755"/>
    <n v="198471"/>
    <s v="Education"/>
    <n v="5060"/>
    <x v="0"/>
    <n v="0"/>
    <s v="Employed"/>
    <s v="Divorced"/>
    <s v="Female"/>
    <s v="Bachelor"/>
    <n v="3"/>
    <n v="4"/>
    <n v="122631"/>
    <s v="North"/>
    <n v="7"/>
    <s v="Pune"/>
    <m/>
    <m/>
    <m/>
    <x v="0"/>
  </r>
  <r>
    <n v="56"/>
    <n v="30"/>
    <n v="62548"/>
    <n v="692"/>
    <n v="303062"/>
    <s v="Car"/>
    <n v="4886"/>
    <x v="0"/>
    <n v="1"/>
    <s v="Employed"/>
    <s v="Divorced"/>
    <s v="Female"/>
    <s v="PhD"/>
    <n v="2"/>
    <n v="3"/>
    <n v="87084"/>
    <s v="North"/>
    <n v="9"/>
    <s v="Pune"/>
    <m/>
    <m/>
    <m/>
    <x v="0"/>
  </r>
  <r>
    <n v="57"/>
    <n v="27"/>
    <n v="35860"/>
    <n v="714"/>
    <n v="241162"/>
    <s v="Education"/>
    <n v="5315"/>
    <x v="0"/>
    <n v="1"/>
    <s v="Employed"/>
    <s v="Single"/>
    <s v="Female"/>
    <s v="Bachelor"/>
    <n v="3"/>
    <n v="2"/>
    <n v="122402"/>
    <s v="South"/>
    <n v="3"/>
    <s v="Delhi"/>
    <m/>
    <m/>
    <m/>
    <x v="3"/>
  </r>
  <r>
    <n v="58"/>
    <n v="62"/>
    <n v="26479"/>
    <n v="646"/>
    <n v="227736"/>
    <s v="Medical"/>
    <n v="5078"/>
    <x v="0"/>
    <n v="1"/>
    <s v="Employed"/>
    <s v="Married"/>
    <s v="Female"/>
    <s v="Bachelor"/>
    <n v="3"/>
    <n v="1"/>
    <n v="111248"/>
    <s v="West"/>
    <n v="5"/>
    <s v="Bangalore"/>
    <m/>
    <m/>
    <m/>
    <x v="4"/>
  </r>
  <r>
    <n v="59"/>
    <n v="29"/>
    <n v="38596"/>
    <n v="663"/>
    <n v="165869"/>
    <s v="Education"/>
    <n v="5340"/>
    <x v="0"/>
    <n v="1"/>
    <s v="Employed"/>
    <s v="Single"/>
    <s v="Male"/>
    <s v="PhD"/>
    <n v="2"/>
    <n v="3"/>
    <n v="96794"/>
    <s v="East"/>
    <n v="18"/>
    <s v="Ahmedabad"/>
    <m/>
    <m/>
    <m/>
    <x v="3"/>
  </r>
  <r>
    <n v="60"/>
    <n v="37"/>
    <n v="48272"/>
    <n v="662"/>
    <n v="142667"/>
    <s v="Car"/>
    <n v="5166"/>
    <x v="0"/>
    <n v="1"/>
    <s v="Employed"/>
    <s v="Divorced"/>
    <s v="Female"/>
    <s v="Bachelor"/>
    <n v="0"/>
    <n v="2"/>
    <n v="71461"/>
    <s v="West"/>
    <n v="17"/>
    <s v="Mumbai"/>
    <m/>
    <m/>
    <m/>
    <x v="0"/>
  </r>
  <r>
    <n v="61"/>
    <n v="29"/>
    <n v="-10969"/>
    <n v="647"/>
    <n v="187026"/>
    <s v="Education"/>
    <n v="4976"/>
    <x v="0"/>
    <n v="1"/>
    <s v="Employed"/>
    <s v="Single"/>
    <s v="Male"/>
    <s v="Master"/>
    <n v="5"/>
    <n v="1"/>
    <n v="122706"/>
    <s v="North"/>
    <n v="7"/>
    <s v="Delhi"/>
    <m/>
    <m/>
    <m/>
    <x v="3"/>
  </r>
  <r>
    <n v="62"/>
    <n v="29"/>
    <n v="33291"/>
    <n v="720"/>
    <n v="125058"/>
    <s v="Home"/>
    <n v="5159"/>
    <x v="0"/>
    <n v="0"/>
    <s v="Employed"/>
    <s v="Married"/>
    <s v="Female"/>
    <s v="High School"/>
    <n v="2"/>
    <n v="1"/>
    <n v="72209"/>
    <s v="North"/>
    <n v="14"/>
    <s v="Bangalore"/>
    <m/>
    <m/>
    <m/>
    <x v="3"/>
  </r>
  <r>
    <n v="63"/>
    <n v="57"/>
    <n v="23321"/>
    <n v="705"/>
    <n v="183901"/>
    <s v="Car"/>
    <n v="4638"/>
    <x v="0"/>
    <n v="0"/>
    <s v="Employed"/>
    <s v="Divorced"/>
    <s v="Female"/>
    <s v="Master"/>
    <n v="1"/>
    <n v="2"/>
    <n v="99361"/>
    <s v="South"/>
    <n v="15"/>
    <s v="Hyderabad"/>
    <m/>
    <m/>
    <m/>
    <x v="2"/>
  </r>
  <r>
    <n v="64"/>
    <n v="44"/>
    <n v="67200"/>
    <n v="630"/>
    <n v="240047"/>
    <s v="Personal"/>
    <n v="4584"/>
    <x v="0"/>
    <n v="1"/>
    <s v="Employed"/>
    <s v="Married"/>
    <s v="Female"/>
    <s v="Master"/>
    <n v="4"/>
    <n v="1"/>
    <n v="98381"/>
    <s v="South"/>
    <n v="14"/>
    <s v="Mumbai"/>
    <m/>
    <m/>
    <m/>
    <x v="1"/>
  </r>
  <r>
    <n v="65"/>
    <n v="59"/>
    <n v="63972"/>
    <n v="567"/>
    <n v="249089"/>
    <s v="Home"/>
    <n v="5098"/>
    <x v="0"/>
    <n v="0"/>
    <s v="Unemployed"/>
    <s v="Married"/>
    <s v="Male"/>
    <s v="High School"/>
    <n v="0"/>
    <n v="2"/>
    <n v="93787"/>
    <s v="East"/>
    <n v="9"/>
    <s v="Pune"/>
    <m/>
    <m/>
    <m/>
    <x v="2"/>
  </r>
  <r>
    <n v="66"/>
    <n v="31"/>
    <n v="54178"/>
    <n v="646"/>
    <n v="182899"/>
    <s v="Education"/>
    <n v="2990"/>
    <x v="0"/>
    <n v="1"/>
    <s v="Employed"/>
    <s v="Divorced"/>
    <s v="Male"/>
    <s v="Master"/>
    <n v="2"/>
    <n v="2"/>
    <n v="88320"/>
    <s v="East"/>
    <n v="16"/>
    <s v="Pune"/>
    <m/>
    <m/>
    <m/>
    <x v="0"/>
  </r>
  <r>
    <n v="67"/>
    <n v="28"/>
    <n v="51500"/>
    <n v="592"/>
    <n v="346798"/>
    <s v="Personal"/>
    <n v="4629"/>
    <x v="0"/>
    <n v="1"/>
    <s v="Unemployed"/>
    <s v="Married"/>
    <s v="Male"/>
    <s v="High School"/>
    <n v="0"/>
    <n v="3"/>
    <n v="75337"/>
    <s v="North"/>
    <n v="19"/>
    <s v="Bangalore"/>
    <m/>
    <m/>
    <m/>
    <x v="3"/>
  </r>
  <r>
    <n v="68"/>
    <n v="45"/>
    <n v="58172"/>
    <n v="651"/>
    <n v="263667"/>
    <s v="Home"/>
    <n v="4293"/>
    <x v="0"/>
    <n v="0"/>
    <s v="Employed"/>
    <s v="Married"/>
    <s v="Female"/>
    <s v="High School"/>
    <n v="4"/>
    <n v="4"/>
    <n v="51491"/>
    <s v="East"/>
    <n v="1"/>
    <s v="Kolkata"/>
    <m/>
    <m/>
    <m/>
    <x v="1"/>
  </r>
  <r>
    <n v="69"/>
    <n v="22"/>
    <n v="35024"/>
    <n v="596"/>
    <n v="198501"/>
    <s v="Medical"/>
    <n v="4170"/>
    <x v="0"/>
    <n v="0"/>
    <s v="Employed"/>
    <s v="Married"/>
    <s v="Female"/>
    <s v="PhD"/>
    <n v="3"/>
    <n v="2"/>
    <n v="142114"/>
    <s v="East"/>
    <n v="8"/>
    <s v="Kolkata"/>
    <m/>
    <m/>
    <m/>
    <x v="3"/>
  </r>
  <r>
    <n v="70"/>
    <n v="30"/>
    <n v="68793"/>
    <n v="712"/>
    <n v="257071"/>
    <s v="Home"/>
    <n v="4684"/>
    <x v="0"/>
    <n v="0"/>
    <s v="Employed"/>
    <s v="Divorced"/>
    <s v="Male"/>
    <s v="High School"/>
    <n v="3"/>
    <n v="3"/>
    <n v="85248"/>
    <s v="East"/>
    <n v="18"/>
    <s v="Delhi"/>
    <m/>
    <m/>
    <m/>
    <x v="0"/>
  </r>
  <r>
    <n v="71"/>
    <n v="44"/>
    <n v="51395"/>
    <n v="684"/>
    <n v="171025"/>
    <s v="Personal"/>
    <n v="3659"/>
    <x v="0"/>
    <n v="1"/>
    <s v="Employed"/>
    <s v="Married"/>
    <s v="Male"/>
    <s v="High School"/>
    <n v="4"/>
    <n v="1"/>
    <n v="96156"/>
    <s v="West"/>
    <n v="2"/>
    <s v="Kolkata"/>
    <m/>
    <m/>
    <m/>
    <x v="1"/>
  </r>
  <r>
    <n v="72"/>
    <n v="36"/>
    <n v="63763"/>
    <n v="683"/>
    <n v="212695"/>
    <s v="Medical"/>
    <n v="4689"/>
    <x v="0"/>
    <n v="1"/>
    <s v="Employed"/>
    <s v="Single"/>
    <s v="Female"/>
    <s v="Bachelor"/>
    <n v="3"/>
    <n v="3"/>
    <n v="95973"/>
    <s v="West"/>
    <n v="4"/>
    <s v="Pune"/>
    <m/>
    <m/>
    <m/>
    <x v="0"/>
  </r>
  <r>
    <n v="73"/>
    <n v="39"/>
    <n v="63146"/>
    <n v="703"/>
    <n v="181971"/>
    <s v="Education"/>
    <n v="5231"/>
    <x v="0"/>
    <n v="1"/>
    <s v="Unemployed"/>
    <s v="Single"/>
    <s v="Female"/>
    <s v="Bachelor"/>
    <n v="0"/>
    <n v="2"/>
    <n v="132868"/>
    <s v="North"/>
    <n v="1"/>
    <s v="Ahmedabad"/>
    <m/>
    <m/>
    <m/>
    <x v="0"/>
  </r>
  <r>
    <n v="74"/>
    <n v="51"/>
    <n v="58011"/>
    <n v="669"/>
    <n v="139411"/>
    <s v="Car"/>
    <n v="6050"/>
    <x v="1"/>
    <n v="0"/>
    <s v="Unemployed"/>
    <s v="Married"/>
    <s v="Female"/>
    <s v="Master"/>
    <n v="3"/>
    <n v="3"/>
    <n v="157995"/>
    <s v="West"/>
    <n v="19"/>
    <s v="Delhi"/>
    <m/>
    <m/>
    <m/>
    <x v="2"/>
  </r>
  <r>
    <n v="75"/>
    <n v="31"/>
    <n v="54693"/>
    <n v="677"/>
    <n v="226631"/>
    <s v="Education"/>
    <n v="7199"/>
    <x v="0"/>
    <n v="0"/>
    <s v="Employed"/>
    <s v="Single"/>
    <s v="Male"/>
    <s v="High School"/>
    <n v="4"/>
    <n v="4"/>
    <n v="104795"/>
    <s v="East"/>
    <n v="11"/>
    <s v="Pune"/>
    <m/>
    <m/>
    <m/>
    <x v="0"/>
  </r>
  <r>
    <n v="76"/>
    <n v="26"/>
    <n v="53576"/>
    <n v="721"/>
    <n v="199704"/>
    <s v="Car"/>
    <n v="3171"/>
    <x v="0"/>
    <n v="0"/>
    <s v="Employed"/>
    <s v="Single"/>
    <s v="Male"/>
    <s v="High School"/>
    <n v="4"/>
    <n v="1"/>
    <n v="95289"/>
    <s v="East"/>
    <n v="6"/>
    <s v="Ahmedabad"/>
    <m/>
    <m/>
    <m/>
    <x v="3"/>
  </r>
  <r>
    <n v="77"/>
    <n v="26"/>
    <n v="49055"/>
    <n v="643"/>
    <n v="203414"/>
    <s v="Car"/>
    <n v="4066"/>
    <x v="0"/>
    <n v="1"/>
    <s v="Employed"/>
    <s v="Divorced"/>
    <s v="Female"/>
    <s v="PhD"/>
    <n v="5"/>
    <n v="3"/>
    <n v="66296"/>
    <s v="East"/>
    <n v="19"/>
    <s v="Bangalore"/>
    <m/>
    <m/>
    <m/>
    <x v="3"/>
  </r>
  <r>
    <n v="78"/>
    <n v="52"/>
    <n v="57244"/>
    <n v="680"/>
    <n v="198643"/>
    <s v="Personal"/>
    <n v="4689"/>
    <x v="0"/>
    <n v="0"/>
    <s v="Employed"/>
    <s v="Married"/>
    <s v="Female"/>
    <s v="High School"/>
    <n v="4"/>
    <n v="1"/>
    <n v="56692"/>
    <s v="West"/>
    <n v="14"/>
    <s v="Bangalore"/>
    <m/>
    <m/>
    <m/>
    <x v="2"/>
  </r>
  <r>
    <n v="79"/>
    <n v="59"/>
    <n v="53093"/>
    <n v="597"/>
    <n v="155094"/>
    <s v="Medical"/>
    <n v="5138"/>
    <x v="0"/>
    <n v="0"/>
    <s v="Employed"/>
    <s v="Divorced"/>
    <s v="Female"/>
    <s v="PhD"/>
    <n v="1"/>
    <n v="2"/>
    <n v="46780"/>
    <s v="South"/>
    <n v="19"/>
    <s v="Delhi"/>
    <m/>
    <m/>
    <m/>
    <x v="2"/>
  </r>
  <r>
    <n v="80"/>
    <n v="33"/>
    <n v="42694"/>
    <n v="653"/>
    <n v="279416"/>
    <s v="Medical"/>
    <n v="5364"/>
    <x v="0"/>
    <n v="0"/>
    <s v="Employed"/>
    <s v="Married"/>
    <s v="Male"/>
    <s v="High School"/>
    <n v="0"/>
    <n v="4"/>
    <n v="76124"/>
    <s v="East"/>
    <n v="13"/>
    <s v="Delhi"/>
    <m/>
    <m/>
    <m/>
    <x v="0"/>
  </r>
  <r>
    <n v="81"/>
    <n v="23"/>
    <n v="59145"/>
    <n v="762"/>
    <n v="212436"/>
    <s v="Home"/>
    <n v="4389"/>
    <x v="1"/>
    <n v="1"/>
    <s v="Employed"/>
    <s v="Single"/>
    <s v="Female"/>
    <s v="Bachelor"/>
    <n v="4"/>
    <n v="4"/>
    <n v="37274"/>
    <s v="East"/>
    <n v="12"/>
    <s v="Ahmedabad"/>
    <m/>
    <m/>
    <m/>
    <x v="3"/>
  </r>
  <r>
    <n v="82"/>
    <n v="61"/>
    <n v="54207"/>
    <n v="690"/>
    <n v="186651"/>
    <s v="Education"/>
    <n v="2472"/>
    <x v="0"/>
    <n v="1"/>
    <s v="Employed"/>
    <s v="Divorced"/>
    <s v="Male"/>
    <s v="Bachelor"/>
    <n v="5"/>
    <n v="3"/>
    <n v="132364"/>
    <s v="South"/>
    <n v="10"/>
    <s v="Kolkata"/>
    <m/>
    <m/>
    <m/>
    <x v="4"/>
  </r>
  <r>
    <n v="83"/>
    <n v="55"/>
    <n v="68146"/>
    <n v="645"/>
    <n v="134539"/>
    <s v="Personal"/>
    <n v="6034"/>
    <x v="0"/>
    <n v="1"/>
    <s v="Employed"/>
    <s v="Divorced"/>
    <s v="Male"/>
    <s v="Bachelor"/>
    <n v="0"/>
    <n v="1"/>
    <n v="112692"/>
    <s v="South"/>
    <n v="19"/>
    <s v="Mumbai"/>
    <m/>
    <m/>
    <m/>
    <x v="2"/>
  </r>
  <r>
    <n v="84"/>
    <n v="58"/>
    <n v="22843"/>
    <n v="663"/>
    <n v="270169"/>
    <s v="Education"/>
    <n v="5502"/>
    <x v="0"/>
    <n v="1"/>
    <s v="Employed"/>
    <s v="Single"/>
    <s v="Male"/>
    <s v="Master"/>
    <n v="5"/>
    <n v="1"/>
    <n v="92450"/>
    <s v="North"/>
    <n v="11"/>
    <s v="Delhi"/>
    <m/>
    <m/>
    <m/>
    <x v="2"/>
  </r>
  <r>
    <n v="85"/>
    <n v="37"/>
    <n v="50543"/>
    <n v="648"/>
    <n v="245865"/>
    <s v="Home"/>
    <n v="5713"/>
    <x v="0"/>
    <n v="1"/>
    <s v="Employed"/>
    <s v="Single"/>
    <s v="Female"/>
    <s v="High School"/>
    <n v="1"/>
    <n v="3"/>
    <n v="133281"/>
    <s v="North"/>
    <n v="12"/>
    <s v="Pune"/>
    <m/>
    <m/>
    <m/>
    <x v="0"/>
  </r>
  <r>
    <n v="86"/>
    <n v="23"/>
    <n v="39126"/>
    <n v="661"/>
    <n v="200075"/>
    <s v="Home"/>
    <n v="4785"/>
    <x v="0"/>
    <n v="0"/>
    <s v="Employed"/>
    <s v="Married"/>
    <s v="Female"/>
    <s v="Bachelor"/>
    <n v="0"/>
    <n v="3"/>
    <n v="67865"/>
    <s v="West"/>
    <n v="7"/>
    <s v="Mumbai"/>
    <m/>
    <m/>
    <m/>
    <x v="3"/>
  </r>
  <r>
    <n v="87"/>
    <n v="54"/>
    <n v="42235"/>
    <n v="630"/>
    <n v="135793"/>
    <s v="Personal"/>
    <n v="5351"/>
    <x v="0"/>
    <n v="0"/>
    <s v="Employed"/>
    <s v="Married"/>
    <s v="Male"/>
    <s v="PhD"/>
    <n v="2"/>
    <n v="3"/>
    <n v="75400"/>
    <s v="South"/>
    <n v="8"/>
    <s v="Mumbai"/>
    <m/>
    <m/>
    <m/>
    <x v="2"/>
  </r>
  <r>
    <n v="88"/>
    <n v="32"/>
    <n v="58396"/>
    <n v="674"/>
    <n v="282946"/>
    <s v="Home"/>
    <n v="3000"/>
    <x v="0"/>
    <n v="1"/>
    <s v="Employed"/>
    <s v="Single"/>
    <s v="Male"/>
    <s v="Bachelor"/>
    <n v="1"/>
    <n v="3"/>
    <n v="41986"/>
    <s v="North"/>
    <n v="17"/>
    <s v="Kolkata"/>
    <m/>
    <m/>
    <m/>
    <x v="0"/>
  </r>
  <r>
    <n v="89"/>
    <n v="44"/>
    <n v="28459"/>
    <n v="676"/>
    <n v="181760"/>
    <s v="Personal"/>
    <n v="3929"/>
    <x v="0"/>
    <n v="0"/>
    <s v="Employed"/>
    <s v="Single"/>
    <s v="Female"/>
    <s v="High School"/>
    <n v="1"/>
    <n v="4"/>
    <n v="123230"/>
    <s v="East"/>
    <n v="3"/>
    <s v="Mumbai"/>
    <m/>
    <m/>
    <m/>
    <x v="1"/>
  </r>
  <r>
    <n v="90"/>
    <n v="26"/>
    <n v="51997"/>
    <n v="650"/>
    <n v="166424"/>
    <s v="Home"/>
    <n v="6194"/>
    <x v="0"/>
    <n v="0"/>
    <s v="Employed"/>
    <s v="Divorced"/>
    <s v="Male"/>
    <s v="Bachelor"/>
    <n v="3"/>
    <n v="3"/>
    <n v="75689"/>
    <s v="North"/>
    <n v="6"/>
    <s v="Bangalore"/>
    <m/>
    <m/>
    <m/>
    <x v="3"/>
  </r>
  <r>
    <n v="91"/>
    <n v="62"/>
    <n v="50456"/>
    <n v="657"/>
    <n v="197543"/>
    <s v="Medical"/>
    <n v="5030"/>
    <x v="0"/>
    <n v="0"/>
    <s v="Employed"/>
    <s v="Divorced"/>
    <s v="Female"/>
    <s v="High School"/>
    <n v="4"/>
    <n v="1"/>
    <n v="100470"/>
    <s v="East"/>
    <n v="12"/>
    <s v="Bangalore"/>
    <m/>
    <m/>
    <m/>
    <x v="4"/>
  </r>
  <r>
    <n v="92"/>
    <n v="31"/>
    <n v="34250"/>
    <n v="667"/>
    <n v="218756"/>
    <s v="Personal"/>
    <n v="6869"/>
    <x v="1"/>
    <n v="0"/>
    <s v="Employed"/>
    <s v="Married"/>
    <s v="Female"/>
    <s v="High School"/>
    <n v="1"/>
    <n v="2"/>
    <n v="130077"/>
    <s v="East"/>
    <n v="15"/>
    <s v="Mumbai"/>
    <m/>
    <m/>
    <m/>
    <x v="0"/>
  </r>
  <r>
    <n v="93"/>
    <n v="47"/>
    <n v="52371"/>
    <n v="623"/>
    <n v="191568"/>
    <s v="Medical"/>
    <n v="4025"/>
    <x v="0"/>
    <n v="0"/>
    <s v="Employed"/>
    <s v="Divorced"/>
    <s v="Female"/>
    <s v="Bachelor"/>
    <n v="0"/>
    <n v="1"/>
    <n v="141125"/>
    <s v="East"/>
    <n v="7"/>
    <s v="Mumbai"/>
    <m/>
    <m/>
    <m/>
    <x v="1"/>
  </r>
  <r>
    <n v="94"/>
    <n v="44"/>
    <n v="38576"/>
    <n v="674"/>
    <n v="30638"/>
    <s v="Medical"/>
    <n v="7552"/>
    <x v="0"/>
    <n v="1"/>
    <s v="Employed"/>
    <s v="Single"/>
    <s v="Female"/>
    <s v="PhD"/>
    <n v="2"/>
    <n v="3"/>
    <n v="99125"/>
    <s v="West"/>
    <n v="6"/>
    <s v="Bangalore"/>
    <m/>
    <m/>
    <m/>
    <x v="1"/>
  </r>
  <r>
    <n v="95"/>
    <n v="38"/>
    <n v="82962"/>
    <n v="689"/>
    <n v="212481"/>
    <s v="Personal"/>
    <n v="7695"/>
    <x v="0"/>
    <n v="0"/>
    <s v="Employed"/>
    <s v="Single"/>
    <s v="Male"/>
    <s v="Master"/>
    <n v="0"/>
    <n v="4"/>
    <n v="111527"/>
    <s v="South"/>
    <n v="12"/>
    <s v="Ahmedabad"/>
    <m/>
    <m/>
    <m/>
    <x v="0"/>
  </r>
  <r>
    <n v="96"/>
    <n v="47"/>
    <n v="68029"/>
    <n v="723"/>
    <n v="246129"/>
    <s v="Education"/>
    <n v="4355"/>
    <x v="0"/>
    <n v="0"/>
    <s v="Unemployed"/>
    <s v="Single"/>
    <s v="Female"/>
    <s v="High School"/>
    <n v="0"/>
    <n v="3"/>
    <n v="72884"/>
    <s v="West"/>
    <n v="12"/>
    <s v="Kolkata"/>
    <m/>
    <m/>
    <m/>
    <x v="1"/>
  </r>
  <r>
    <n v="97"/>
    <n v="61"/>
    <n v="51008"/>
    <n v="665"/>
    <n v="155447"/>
    <s v="Car"/>
    <n v="4545"/>
    <x v="0"/>
    <n v="0"/>
    <s v="Employed"/>
    <s v="Single"/>
    <s v="Male"/>
    <s v="Master"/>
    <n v="2"/>
    <n v="2"/>
    <n v="150501"/>
    <s v="North"/>
    <n v="4"/>
    <s v="Kolkata"/>
    <m/>
    <m/>
    <m/>
    <x v="4"/>
  </r>
  <r>
    <n v="98"/>
    <n v="41"/>
    <n v="43523"/>
    <n v="622"/>
    <n v="278027"/>
    <s v="Home"/>
    <n v="6252"/>
    <x v="0"/>
    <n v="1"/>
    <s v="Employed"/>
    <s v="Married"/>
    <s v="Male"/>
    <s v="Bachelor"/>
    <n v="5"/>
    <n v="3"/>
    <n v="95015"/>
    <s v="North"/>
    <n v="9"/>
    <s v="Pune"/>
    <m/>
    <m/>
    <m/>
    <x v="1"/>
  </r>
  <r>
    <n v="99"/>
    <n v="54"/>
    <n v="57560"/>
    <n v="644"/>
    <n v="243743"/>
    <s v="Home"/>
    <n v="4437"/>
    <x v="0"/>
    <n v="1"/>
    <s v="Unemployed"/>
    <s v="Single"/>
    <s v="Male"/>
    <s v="High School"/>
    <n v="3"/>
    <n v="2"/>
    <n v="102408"/>
    <s v="South"/>
    <n v="17"/>
    <s v="Kolkata"/>
    <m/>
    <m/>
    <m/>
    <x v="2"/>
  </r>
  <r>
    <n v="100"/>
    <n v="53"/>
    <n v="61512"/>
    <n v="592"/>
    <n v="223438"/>
    <s v="Education"/>
    <n v="4734"/>
    <x v="0"/>
    <n v="0"/>
    <s v="Employed"/>
    <s v="Single"/>
    <s v="Female"/>
    <s v="High School"/>
    <n v="4"/>
    <n v="3"/>
    <n v="87794"/>
    <s v="South"/>
    <n v="2"/>
    <s v="Hyderabad"/>
    <m/>
    <m/>
    <m/>
    <x v="2"/>
  </r>
  <r>
    <n v="101"/>
    <n v="38"/>
    <n v="53817"/>
    <n v="686"/>
    <n v="149295"/>
    <s v="Car"/>
    <n v="4266"/>
    <x v="0"/>
    <n v="1"/>
    <s v="Employed"/>
    <s v="Single"/>
    <s v="Female"/>
    <s v="Bachelor"/>
    <n v="1"/>
    <n v="4"/>
    <n v="135977"/>
    <s v="North"/>
    <n v="5"/>
    <s v="Delhi"/>
    <m/>
    <m/>
    <m/>
    <x v="0"/>
  </r>
  <r>
    <n v="102"/>
    <n v="23"/>
    <n v="34772"/>
    <n v="547"/>
    <n v="213943"/>
    <s v="Education"/>
    <n v="4293"/>
    <x v="0"/>
    <n v="0"/>
    <s v="Employed"/>
    <s v="Single"/>
    <s v="Male"/>
    <s v="Master"/>
    <n v="4"/>
    <n v="1"/>
    <n v="105987"/>
    <s v="South"/>
    <n v="10"/>
    <s v="Mumbai"/>
    <m/>
    <m/>
    <m/>
    <x v="3"/>
  </r>
  <r>
    <n v="103"/>
    <n v="44"/>
    <n v="46856"/>
    <n v="701"/>
    <n v="217746"/>
    <s v="Car"/>
    <n v="5117"/>
    <x v="0"/>
    <n v="1"/>
    <s v="Employed"/>
    <s v="Married"/>
    <s v="Female"/>
    <s v="PhD"/>
    <n v="3"/>
    <n v="2"/>
    <n v="122828"/>
    <s v="South"/>
    <n v="6"/>
    <s v="Bangalore"/>
    <m/>
    <m/>
    <m/>
    <x v="1"/>
  </r>
  <r>
    <n v="104"/>
    <n v="21"/>
    <n v="51170"/>
    <n v="707"/>
    <n v="195903"/>
    <s v="Personal"/>
    <n v="4726"/>
    <x v="0"/>
    <n v="1"/>
    <s v="Employed"/>
    <s v="Married"/>
    <s v="Female"/>
    <s v="Bachelor"/>
    <n v="5"/>
    <n v="1"/>
    <n v="110618"/>
    <s v="East"/>
    <n v="6"/>
    <s v="Kolkata"/>
    <m/>
    <m/>
    <m/>
    <x v="3"/>
  </r>
  <r>
    <n v="105"/>
    <n v="26"/>
    <n v="54354"/>
    <n v="503"/>
    <n v="244566"/>
    <s v="Personal"/>
    <n v="2910"/>
    <x v="1"/>
    <n v="1"/>
    <s v="Employed"/>
    <s v="Divorced"/>
    <s v="Female"/>
    <s v="Bachelor"/>
    <n v="2"/>
    <n v="3"/>
    <n v="93387"/>
    <s v="West"/>
    <n v="5"/>
    <s v="Mumbai"/>
    <m/>
    <m/>
    <m/>
    <x v="3"/>
  </r>
  <r>
    <n v="106"/>
    <n v="39"/>
    <n v="54700"/>
    <n v="713"/>
    <n v="181963"/>
    <s v="Medical"/>
    <n v="6441"/>
    <x v="0"/>
    <n v="1"/>
    <s v="Employed"/>
    <s v="Married"/>
    <s v="Female"/>
    <s v="PhD"/>
    <n v="4"/>
    <n v="1"/>
    <n v="127884"/>
    <s v="West"/>
    <n v="8"/>
    <s v="Mumbai"/>
    <m/>
    <m/>
    <m/>
    <x v="0"/>
  </r>
  <r>
    <n v="107"/>
    <n v="42"/>
    <n v="60962"/>
    <n v="701"/>
    <n v="186418"/>
    <s v="Medical"/>
    <n v="6599"/>
    <x v="0"/>
    <n v="0"/>
    <s v="Employed"/>
    <s v="Married"/>
    <s v="Female"/>
    <s v="PhD"/>
    <n v="0"/>
    <n v="4"/>
    <n v="110359"/>
    <s v="West"/>
    <n v="3"/>
    <s v="Mumbai"/>
    <m/>
    <m/>
    <m/>
    <x v="1"/>
  </r>
  <r>
    <n v="108"/>
    <n v="63"/>
    <n v="70125"/>
    <n v="635"/>
    <n v="166681"/>
    <s v="Personal"/>
    <n v="5512"/>
    <x v="0"/>
    <n v="1"/>
    <s v="Employed"/>
    <s v="Married"/>
    <s v="Male"/>
    <s v="PhD"/>
    <n v="1"/>
    <n v="4"/>
    <n v="71170"/>
    <s v="East"/>
    <n v="14"/>
    <s v="Kolkata"/>
    <m/>
    <m/>
    <m/>
    <x v="4"/>
  </r>
  <r>
    <n v="109"/>
    <n v="28"/>
    <n v="65188"/>
    <n v="590"/>
    <n v="177438"/>
    <s v="Medical"/>
    <n v="5125"/>
    <x v="0"/>
    <n v="0"/>
    <s v="Employed"/>
    <s v="Divorced"/>
    <s v="Female"/>
    <s v="PhD"/>
    <n v="1"/>
    <n v="1"/>
    <n v="70323"/>
    <s v="East"/>
    <n v="5"/>
    <s v="Mumbai"/>
    <m/>
    <m/>
    <m/>
    <x v="3"/>
  </r>
  <r>
    <n v="110"/>
    <n v="25"/>
    <n v="58854"/>
    <n v="608"/>
    <n v="192500"/>
    <s v="Personal"/>
    <n v="4064"/>
    <x v="0"/>
    <n v="1"/>
    <s v="Employed"/>
    <s v="Single"/>
    <s v="Female"/>
    <s v="Bachelor"/>
    <n v="5"/>
    <n v="1"/>
    <n v="104464"/>
    <s v="South"/>
    <n v="15"/>
    <s v="Ahmedabad"/>
    <m/>
    <m/>
    <m/>
    <x v="3"/>
  </r>
  <r>
    <n v="111"/>
    <n v="29"/>
    <n v="31134"/>
    <n v="612"/>
    <n v="190694"/>
    <s v="Education"/>
    <n v="4538"/>
    <x v="0"/>
    <n v="0"/>
    <s v="Employed"/>
    <s v="Divorced"/>
    <s v="Male"/>
    <s v="PhD"/>
    <n v="3"/>
    <n v="4"/>
    <n v="127223"/>
    <s v="South"/>
    <n v="9"/>
    <s v="Delhi"/>
    <m/>
    <m/>
    <m/>
    <x v="3"/>
  </r>
  <r>
    <n v="112"/>
    <n v="41"/>
    <n v="67795"/>
    <n v="715"/>
    <n v="188448"/>
    <s v="Home"/>
    <n v="6089"/>
    <x v="0"/>
    <n v="1"/>
    <s v="Employed"/>
    <s v="Single"/>
    <s v="Female"/>
    <s v="Master"/>
    <n v="3"/>
    <n v="2"/>
    <n v="149182"/>
    <s v="East"/>
    <n v="15"/>
    <s v="Delhi"/>
    <m/>
    <m/>
    <m/>
    <x v="1"/>
  </r>
  <r>
    <n v="113"/>
    <n v="48"/>
    <n v="62282"/>
    <n v="627"/>
    <n v="246204"/>
    <s v="Personal"/>
    <n v="5597"/>
    <x v="0"/>
    <n v="0"/>
    <s v="Employed"/>
    <s v="Married"/>
    <s v="Male"/>
    <s v="PhD"/>
    <n v="2"/>
    <n v="2"/>
    <n v="46683"/>
    <s v="East"/>
    <n v="19"/>
    <s v="Bangalore"/>
    <m/>
    <m/>
    <m/>
    <x v="1"/>
  </r>
  <r>
    <n v="114"/>
    <n v="24"/>
    <n v="46163"/>
    <n v="695"/>
    <n v="275134"/>
    <s v="Personal"/>
    <n v="5455"/>
    <x v="0"/>
    <n v="0"/>
    <s v="Employed"/>
    <s v="Single"/>
    <s v="Male"/>
    <s v="High School"/>
    <n v="3"/>
    <n v="4"/>
    <n v="100769"/>
    <s v="North"/>
    <n v="16"/>
    <s v="Ahmedabad"/>
    <m/>
    <m/>
    <m/>
    <x v="3"/>
  </r>
  <r>
    <n v="115"/>
    <n v="44"/>
    <n v="50446"/>
    <n v="643"/>
    <n v="135907"/>
    <s v="Personal"/>
    <n v="5497"/>
    <x v="0"/>
    <n v="1"/>
    <s v="Employed"/>
    <s v="Divorced"/>
    <s v="Female"/>
    <s v="High School"/>
    <n v="4"/>
    <n v="4"/>
    <n v="114689"/>
    <s v="East"/>
    <n v="8"/>
    <s v="Ahmedabad"/>
    <m/>
    <m/>
    <m/>
    <x v="1"/>
  </r>
  <r>
    <n v="116"/>
    <n v="28"/>
    <n v="50983"/>
    <n v="652"/>
    <n v="273973"/>
    <s v="Medical"/>
    <n v="6062"/>
    <x v="0"/>
    <n v="1"/>
    <s v="Employed"/>
    <s v="Single"/>
    <s v="Male"/>
    <s v="PhD"/>
    <n v="1"/>
    <n v="2"/>
    <n v="108870"/>
    <s v="East"/>
    <n v="15"/>
    <s v="Delhi"/>
    <m/>
    <m/>
    <m/>
    <x v="3"/>
  </r>
  <r>
    <n v="117"/>
    <n v="37"/>
    <n v="43432"/>
    <n v="571"/>
    <n v="233723"/>
    <s v="Medical"/>
    <n v="5912"/>
    <x v="0"/>
    <n v="0"/>
    <s v="Employed"/>
    <s v="Single"/>
    <s v="Male"/>
    <s v="Bachelor"/>
    <n v="2"/>
    <n v="1"/>
    <n v="130279"/>
    <s v="West"/>
    <n v="11"/>
    <s v="Bangalore"/>
    <m/>
    <m/>
    <m/>
    <x v="0"/>
  </r>
  <r>
    <n v="118"/>
    <n v="54"/>
    <n v="23779"/>
    <n v="592"/>
    <n v="155346"/>
    <s v="Medical"/>
    <n v="5689"/>
    <x v="1"/>
    <n v="0"/>
    <s v="Employed"/>
    <s v="Married"/>
    <s v="Female"/>
    <s v="Bachelor"/>
    <n v="3"/>
    <n v="1"/>
    <n v="119666"/>
    <s v="North"/>
    <n v="4"/>
    <s v="Ahmedabad"/>
    <m/>
    <m/>
    <m/>
    <x v="2"/>
  </r>
  <r>
    <n v="119"/>
    <n v="40"/>
    <n v="33251"/>
    <n v="714"/>
    <n v="183505"/>
    <s v="Medical"/>
    <n v="4651"/>
    <x v="0"/>
    <n v="1"/>
    <s v="Employed"/>
    <s v="Single"/>
    <s v="Male"/>
    <s v="Master"/>
    <n v="0"/>
    <n v="3"/>
    <n v="70434"/>
    <s v="West"/>
    <n v="10"/>
    <s v="Bangalore"/>
    <m/>
    <m/>
    <m/>
    <x v="0"/>
  </r>
  <r>
    <n v="120"/>
    <n v="36"/>
    <n v="36402"/>
    <n v="642"/>
    <n v="214199"/>
    <s v="Education"/>
    <n v="6684"/>
    <x v="1"/>
    <n v="0"/>
    <s v="Employed"/>
    <s v="Single"/>
    <s v="Female"/>
    <s v="Bachelor"/>
    <n v="1"/>
    <n v="2"/>
    <n v="69556"/>
    <s v="West"/>
    <n v="10"/>
    <s v="Delhi"/>
    <m/>
    <m/>
    <m/>
    <x v="0"/>
  </r>
  <r>
    <n v="121"/>
    <n v="30"/>
    <n v="20482"/>
    <n v="665"/>
    <n v="117249"/>
    <s v="Personal"/>
    <n v="4515"/>
    <x v="0"/>
    <n v="1"/>
    <s v="Employed"/>
    <s v="Married"/>
    <s v="Male"/>
    <s v="Master"/>
    <n v="2"/>
    <n v="4"/>
    <n v="109373"/>
    <s v="North"/>
    <n v="2"/>
    <s v="Mumbai"/>
    <m/>
    <m/>
    <m/>
    <x v="0"/>
  </r>
  <r>
    <n v="122"/>
    <n v="54"/>
    <n v="33301"/>
    <n v="740"/>
    <n v="195662"/>
    <s v="Education"/>
    <n v="4131"/>
    <x v="0"/>
    <n v="1"/>
    <s v="Employed"/>
    <s v="Divorced"/>
    <s v="Female"/>
    <s v="Master"/>
    <n v="1"/>
    <n v="3"/>
    <n v="129715"/>
    <s v="North"/>
    <n v="8"/>
    <s v="Pune"/>
    <m/>
    <m/>
    <m/>
    <x v="2"/>
  </r>
  <r>
    <n v="123"/>
    <n v="63"/>
    <n v="67117"/>
    <n v="643"/>
    <n v="226277"/>
    <s v="Medical"/>
    <n v="4436"/>
    <x v="0"/>
    <n v="1"/>
    <s v="Employed"/>
    <s v="Married"/>
    <s v="Male"/>
    <s v="Master"/>
    <n v="4"/>
    <n v="1"/>
    <n v="104302"/>
    <s v="North"/>
    <n v="8"/>
    <s v="Pune"/>
    <m/>
    <m/>
    <m/>
    <x v="4"/>
  </r>
  <r>
    <n v="124"/>
    <n v="30"/>
    <n v="57288"/>
    <n v="640"/>
    <n v="162781"/>
    <s v="Education"/>
    <n v="3808"/>
    <x v="0"/>
    <n v="0"/>
    <s v="Employed"/>
    <s v="Single"/>
    <s v="Female"/>
    <s v="PhD"/>
    <n v="5"/>
    <n v="2"/>
    <n v="52662"/>
    <s v="South"/>
    <n v="9"/>
    <s v="Pune"/>
    <m/>
    <m/>
    <m/>
    <x v="0"/>
  </r>
  <r>
    <n v="125"/>
    <n v="50"/>
    <n v="35435"/>
    <n v="710"/>
    <n v="126007"/>
    <s v="Personal"/>
    <n v="5583"/>
    <x v="0"/>
    <n v="1"/>
    <s v="Unemployed"/>
    <s v="Married"/>
    <s v="Female"/>
    <s v="Bachelor"/>
    <n v="3"/>
    <n v="3"/>
    <n v="68584"/>
    <s v="North"/>
    <n v="2"/>
    <s v="Ahmedabad"/>
    <m/>
    <m/>
    <m/>
    <x v="1"/>
  </r>
  <r>
    <n v="126"/>
    <n v="50"/>
    <n v="39676"/>
    <n v="650"/>
    <n v="209932"/>
    <s v="Personal"/>
    <n v="4986"/>
    <x v="0"/>
    <n v="0"/>
    <s v="Employed"/>
    <s v="Married"/>
    <s v="Male"/>
    <s v="High School"/>
    <n v="5"/>
    <n v="1"/>
    <n v="120745"/>
    <s v="West"/>
    <n v="14"/>
    <s v="Bangalore"/>
    <m/>
    <m/>
    <m/>
    <x v="1"/>
  </r>
  <r>
    <n v="127"/>
    <n v="45"/>
    <n v="68437"/>
    <n v="666"/>
    <n v="310412"/>
    <s v="Medical"/>
    <n v="6128"/>
    <x v="1"/>
    <n v="0"/>
    <s v="Employed"/>
    <s v="Single"/>
    <s v="Male"/>
    <s v="Master"/>
    <n v="3"/>
    <n v="4"/>
    <n v="89540"/>
    <s v="North"/>
    <n v="2"/>
    <s v="Mumbai"/>
    <m/>
    <m/>
    <m/>
    <x v="1"/>
  </r>
  <r>
    <n v="128"/>
    <n v="63"/>
    <n v="68067"/>
    <n v="699"/>
    <n v="164338"/>
    <s v="Personal"/>
    <n v="2553"/>
    <x v="0"/>
    <n v="1"/>
    <s v="Employed"/>
    <s v="Divorced"/>
    <s v="Female"/>
    <s v="High School"/>
    <n v="3"/>
    <n v="1"/>
    <n v="103538"/>
    <s v="South"/>
    <n v="4"/>
    <s v="Delhi"/>
    <m/>
    <m/>
    <m/>
    <x v="4"/>
  </r>
  <r>
    <n v="129"/>
    <n v="61"/>
    <n v="51048"/>
    <n v="650"/>
    <n v="165647"/>
    <s v="Education"/>
    <n v="5210"/>
    <x v="0"/>
    <n v="0"/>
    <s v="Employed"/>
    <s v="Married"/>
    <s v="Male"/>
    <s v="Master"/>
    <n v="0"/>
    <n v="1"/>
    <n v="131962"/>
    <s v="West"/>
    <n v="3"/>
    <s v="Kolkata"/>
    <m/>
    <m/>
    <m/>
    <x v="4"/>
  </r>
  <r>
    <n v="130"/>
    <n v="27"/>
    <n v="67621"/>
    <n v="689"/>
    <n v="189975"/>
    <s v="Car"/>
    <n v="4743"/>
    <x v="0"/>
    <n v="0"/>
    <s v="Employed"/>
    <s v="Divorced"/>
    <s v="Male"/>
    <s v="Bachelor"/>
    <n v="4"/>
    <n v="2"/>
    <n v="63933"/>
    <s v="North"/>
    <n v="14"/>
    <s v="Hyderabad"/>
    <m/>
    <m/>
    <m/>
    <x v="3"/>
  </r>
  <r>
    <n v="131"/>
    <n v="40"/>
    <n v="38511"/>
    <n v="644"/>
    <n v="278486"/>
    <s v="Personal"/>
    <n v="4654"/>
    <x v="0"/>
    <n v="1"/>
    <s v="Employed"/>
    <s v="Married"/>
    <s v="Male"/>
    <s v="PhD"/>
    <n v="0"/>
    <n v="4"/>
    <n v="87572"/>
    <s v="North"/>
    <n v="16"/>
    <s v="Pune"/>
    <m/>
    <m/>
    <m/>
    <x v="0"/>
  </r>
  <r>
    <n v="132"/>
    <n v="37"/>
    <n v="53410"/>
    <n v="699"/>
    <n v="117379"/>
    <s v="Education"/>
    <n v="3959"/>
    <x v="0"/>
    <n v="1"/>
    <s v="Employed"/>
    <s v="Single"/>
    <s v="Female"/>
    <s v="Master"/>
    <n v="4"/>
    <n v="2"/>
    <n v="84313"/>
    <s v="West"/>
    <n v="15"/>
    <s v="Ahmedabad"/>
    <m/>
    <m/>
    <m/>
    <x v="0"/>
  </r>
  <r>
    <n v="133"/>
    <n v="23"/>
    <n v="27884"/>
    <n v="671"/>
    <n v="238491"/>
    <s v="Education"/>
    <n v="5043"/>
    <x v="1"/>
    <n v="1"/>
    <s v="Employed"/>
    <s v="Single"/>
    <s v="Female"/>
    <s v="Master"/>
    <n v="4"/>
    <n v="4"/>
    <n v="110662"/>
    <s v="West"/>
    <n v="7"/>
    <s v="Kolkata"/>
    <m/>
    <m/>
    <m/>
    <x v="3"/>
  </r>
  <r>
    <n v="134"/>
    <n v="60"/>
    <n v="44535"/>
    <n v="638"/>
    <n v="176453"/>
    <s v="Education"/>
    <n v="4235"/>
    <x v="0"/>
    <n v="0"/>
    <s v="Employed"/>
    <s v="Married"/>
    <s v="Female"/>
    <s v="High School"/>
    <n v="4"/>
    <n v="3"/>
    <n v="123186"/>
    <s v="North"/>
    <n v="18"/>
    <s v="Ahmedabad"/>
    <m/>
    <m/>
    <m/>
    <x v="2"/>
  </r>
  <r>
    <n v="135"/>
    <n v="56"/>
    <n v="50421"/>
    <n v="653"/>
    <n v="180764"/>
    <s v="Personal"/>
    <n v="6519"/>
    <x v="0"/>
    <n v="0"/>
    <s v="Employed"/>
    <s v="Married"/>
    <s v="Male"/>
    <s v="PhD"/>
    <n v="3"/>
    <n v="1"/>
    <n v="55591"/>
    <s v="South"/>
    <n v="6"/>
    <s v="Bangalore"/>
    <m/>
    <m/>
    <m/>
    <x v="2"/>
  </r>
  <r>
    <n v="136"/>
    <n v="46"/>
    <n v="24724"/>
    <n v="527"/>
    <n v="149491"/>
    <s v="Car"/>
    <n v="5627"/>
    <x v="0"/>
    <n v="1"/>
    <s v="Employed"/>
    <s v="Married"/>
    <s v="Male"/>
    <s v="Bachelor"/>
    <n v="3"/>
    <n v="2"/>
    <n v="99833"/>
    <s v="West"/>
    <n v="16"/>
    <s v="Delhi"/>
    <m/>
    <m/>
    <m/>
    <x v="1"/>
  </r>
  <r>
    <n v="137"/>
    <n v="30"/>
    <n v="58896"/>
    <n v="709"/>
    <n v="187551"/>
    <s v="Medical"/>
    <n v="5981"/>
    <x v="1"/>
    <n v="1"/>
    <s v="Employed"/>
    <s v="Single"/>
    <s v="Male"/>
    <s v="Master"/>
    <n v="3"/>
    <n v="4"/>
    <n v="126079"/>
    <s v="East"/>
    <n v="11"/>
    <s v="Pune"/>
    <m/>
    <m/>
    <m/>
    <x v="0"/>
  </r>
  <r>
    <n v="138"/>
    <n v="54"/>
    <n v="61403"/>
    <n v="587"/>
    <n v="150935"/>
    <s v="Medical"/>
    <n v="3259"/>
    <x v="0"/>
    <n v="0"/>
    <s v="Employed"/>
    <s v="Married"/>
    <s v="Female"/>
    <s v="Bachelor"/>
    <n v="0"/>
    <n v="2"/>
    <n v="44356"/>
    <s v="North"/>
    <n v="2"/>
    <s v="Delhi"/>
    <m/>
    <m/>
    <m/>
    <x v="2"/>
  </r>
  <r>
    <n v="139"/>
    <n v="34"/>
    <n v="65166"/>
    <n v="596"/>
    <n v="172884"/>
    <s v="Personal"/>
    <n v="5885"/>
    <x v="1"/>
    <n v="1"/>
    <s v="Employed"/>
    <s v="Single"/>
    <s v="Female"/>
    <s v="PhD"/>
    <n v="2"/>
    <n v="1"/>
    <n v="98068"/>
    <s v="West"/>
    <n v="2"/>
    <s v="Ahmedabad"/>
    <m/>
    <m/>
    <m/>
    <x v="0"/>
  </r>
  <r>
    <n v="140"/>
    <n v="28"/>
    <n v="85013"/>
    <n v="628"/>
    <n v="76725"/>
    <s v="Personal"/>
    <n v="5791"/>
    <x v="0"/>
    <n v="0"/>
    <s v="Employed"/>
    <s v="Married"/>
    <s v="Female"/>
    <s v="High School"/>
    <n v="5"/>
    <n v="1"/>
    <n v="63526"/>
    <s v="West"/>
    <n v="14"/>
    <s v="Ahmedabad"/>
    <m/>
    <m/>
    <m/>
    <x v="3"/>
  </r>
  <r>
    <n v="141"/>
    <n v="47"/>
    <n v="56250"/>
    <n v="560"/>
    <n v="113304"/>
    <s v="Home"/>
    <n v="4593"/>
    <x v="0"/>
    <n v="0"/>
    <s v="Employed"/>
    <s v="Single"/>
    <s v="Female"/>
    <s v="PhD"/>
    <n v="4"/>
    <n v="3"/>
    <n v="80752"/>
    <s v="North"/>
    <n v="9"/>
    <s v="Pune"/>
    <m/>
    <m/>
    <m/>
    <x v="1"/>
  </r>
  <r>
    <n v="142"/>
    <n v="30"/>
    <n v="49038"/>
    <n v="673"/>
    <n v="216836"/>
    <s v="Car"/>
    <n v="4813"/>
    <x v="0"/>
    <n v="0"/>
    <s v="Employed"/>
    <s v="Married"/>
    <s v="Male"/>
    <s v="PhD"/>
    <n v="0"/>
    <n v="4"/>
    <n v="24848"/>
    <s v="North"/>
    <n v="12"/>
    <s v="Pune"/>
    <m/>
    <m/>
    <m/>
    <x v="0"/>
  </r>
  <r>
    <n v="143"/>
    <n v="35"/>
    <n v="25968"/>
    <n v="668"/>
    <n v="263111"/>
    <s v="Education"/>
    <n v="4017"/>
    <x v="0"/>
    <n v="1"/>
    <s v="Employed"/>
    <s v="Divorced"/>
    <s v="Male"/>
    <s v="PhD"/>
    <n v="3"/>
    <n v="4"/>
    <n v="141782"/>
    <s v="North"/>
    <n v="3"/>
    <s v="Bangalore"/>
    <m/>
    <m/>
    <m/>
    <x v="0"/>
  </r>
  <r>
    <n v="144"/>
    <n v="57"/>
    <n v="55879"/>
    <n v="625"/>
    <n v="361491"/>
    <s v="Education"/>
    <n v="4692"/>
    <x v="0"/>
    <n v="0"/>
    <s v="Unemployed"/>
    <s v="Divorced"/>
    <s v="Male"/>
    <s v="PhD"/>
    <n v="5"/>
    <n v="3"/>
    <n v="89325"/>
    <s v="South"/>
    <n v="5"/>
    <s v="Bangalore"/>
    <m/>
    <m/>
    <m/>
    <x v="2"/>
  </r>
  <r>
    <n v="145"/>
    <n v="42"/>
    <n v="58391"/>
    <n v="616"/>
    <n v="246227"/>
    <s v="Medical"/>
    <n v="5564"/>
    <x v="0"/>
    <n v="0"/>
    <s v="Unemployed"/>
    <s v="Single"/>
    <s v="Female"/>
    <s v="Bachelor"/>
    <n v="3"/>
    <n v="3"/>
    <n v="75784"/>
    <s v="East"/>
    <n v="9"/>
    <s v="Hyderabad"/>
    <m/>
    <m/>
    <m/>
    <x v="1"/>
  </r>
  <r>
    <n v="146"/>
    <n v="51"/>
    <n v="29659"/>
    <n v="615"/>
    <n v="174265"/>
    <s v="Personal"/>
    <n v="4330"/>
    <x v="0"/>
    <n v="0"/>
    <s v="Employed"/>
    <s v="Married"/>
    <s v="Male"/>
    <s v="Bachelor"/>
    <n v="2"/>
    <n v="4"/>
    <n v="109848"/>
    <s v="West"/>
    <n v="3"/>
    <s v="Mumbai"/>
    <m/>
    <m/>
    <m/>
    <x v="2"/>
  </r>
  <r>
    <n v="147"/>
    <n v="22"/>
    <n v="46398"/>
    <n v="680"/>
    <n v="100818"/>
    <s v="Car"/>
    <n v="5036"/>
    <x v="1"/>
    <n v="1"/>
    <s v="Employed"/>
    <s v="Divorced"/>
    <s v="Male"/>
    <s v="High School"/>
    <n v="3"/>
    <n v="4"/>
    <n v="68730"/>
    <s v="North"/>
    <n v="18"/>
    <s v="Bangalore"/>
    <m/>
    <m/>
    <m/>
    <x v="3"/>
  </r>
  <r>
    <n v="148"/>
    <n v="51"/>
    <n v="50166"/>
    <n v="570"/>
    <n v="226988"/>
    <s v="Medical"/>
    <n v="7545"/>
    <x v="0"/>
    <n v="1"/>
    <s v="Employed"/>
    <s v="Married"/>
    <s v="Female"/>
    <s v="Master"/>
    <n v="4"/>
    <n v="2"/>
    <n v="65882"/>
    <s v="North"/>
    <n v="2"/>
    <s v="Mumbai"/>
    <m/>
    <m/>
    <m/>
    <x v="2"/>
  </r>
  <r>
    <n v="149"/>
    <n v="34"/>
    <n v="57942"/>
    <n v="629"/>
    <n v="127373"/>
    <s v="Car"/>
    <n v="4021"/>
    <x v="1"/>
    <n v="0"/>
    <s v="Employed"/>
    <s v="Married"/>
    <s v="Female"/>
    <s v="Master"/>
    <n v="1"/>
    <n v="4"/>
    <n v="145309"/>
    <s v="South"/>
    <n v="4"/>
    <s v="Ahmedabad"/>
    <m/>
    <m/>
    <m/>
    <x v="0"/>
  </r>
  <r>
    <n v="150"/>
    <n v="30"/>
    <n v="62843"/>
    <n v="573"/>
    <n v="159641"/>
    <s v="Personal"/>
    <n v="5332"/>
    <x v="0"/>
    <n v="1"/>
    <s v="Unemployed"/>
    <s v="Married"/>
    <s v="Male"/>
    <s v="PhD"/>
    <n v="5"/>
    <n v="2"/>
    <n v="154259"/>
    <s v="East"/>
    <n v="13"/>
    <s v="Hyderabad"/>
    <m/>
    <m/>
    <m/>
    <x v="0"/>
  </r>
  <r>
    <n v="151"/>
    <n v="50"/>
    <n v="41951"/>
    <n v="688"/>
    <n v="244301"/>
    <s v="Education"/>
    <n v="3966"/>
    <x v="0"/>
    <n v="0"/>
    <s v="Employed"/>
    <s v="Divorced"/>
    <s v="Female"/>
    <s v="PhD"/>
    <n v="3"/>
    <n v="2"/>
    <n v="82238"/>
    <s v="West"/>
    <n v="17"/>
    <s v="Hyderabad"/>
    <m/>
    <m/>
    <m/>
    <x v="1"/>
  </r>
  <r>
    <n v="152"/>
    <n v="56"/>
    <n v="53020"/>
    <n v="633"/>
    <n v="214710"/>
    <s v="Home"/>
    <n v="3514"/>
    <x v="1"/>
    <n v="1"/>
    <s v="Employed"/>
    <s v="Single"/>
    <s v="Male"/>
    <s v="Bachelor"/>
    <n v="2"/>
    <n v="2"/>
    <n v="132020"/>
    <s v="East"/>
    <n v="9"/>
    <s v="Kolkata"/>
    <m/>
    <m/>
    <m/>
    <x v="2"/>
  </r>
  <r>
    <n v="153"/>
    <n v="60"/>
    <n v="58606"/>
    <n v="677"/>
    <n v="153546"/>
    <s v="Car"/>
    <n v="5799"/>
    <x v="0"/>
    <n v="1"/>
    <s v="Employed"/>
    <s v="Divorced"/>
    <s v="Male"/>
    <s v="Master"/>
    <n v="5"/>
    <n v="2"/>
    <n v="110681"/>
    <s v="East"/>
    <n v="19"/>
    <s v="Kolkata"/>
    <m/>
    <m/>
    <m/>
    <x v="2"/>
  </r>
  <r>
    <n v="154"/>
    <n v="35"/>
    <n v="47273"/>
    <n v="712"/>
    <n v="114680"/>
    <s v="Education"/>
    <n v="4593"/>
    <x v="0"/>
    <n v="1"/>
    <s v="Employed"/>
    <s v="Single"/>
    <s v="Female"/>
    <s v="High School"/>
    <n v="1"/>
    <n v="1"/>
    <n v="57585"/>
    <s v="North"/>
    <n v="14"/>
    <s v="Kolkata"/>
    <m/>
    <m/>
    <m/>
    <x v="0"/>
  </r>
  <r>
    <n v="155"/>
    <n v="34"/>
    <n v="43678"/>
    <n v="713"/>
    <n v="210612"/>
    <s v="Car"/>
    <n v="6599"/>
    <x v="0"/>
    <n v="0"/>
    <s v="Employed"/>
    <s v="Divorced"/>
    <s v="Female"/>
    <s v="PhD"/>
    <n v="5"/>
    <n v="3"/>
    <n v="72156"/>
    <s v="North"/>
    <n v="13"/>
    <s v="Hyderabad"/>
    <m/>
    <m/>
    <m/>
    <x v="0"/>
  </r>
  <r>
    <n v="156"/>
    <n v="51"/>
    <n v="60688"/>
    <n v="598"/>
    <n v="216784"/>
    <s v="Car"/>
    <n v="5567"/>
    <x v="1"/>
    <n v="1"/>
    <s v="Employed"/>
    <s v="Married"/>
    <s v="Male"/>
    <s v="Bachelor"/>
    <n v="4"/>
    <n v="3"/>
    <n v="146532"/>
    <s v="North"/>
    <n v="5"/>
    <s v="Delhi"/>
    <m/>
    <m/>
    <m/>
    <x v="2"/>
  </r>
  <r>
    <n v="157"/>
    <n v="49"/>
    <n v="47334"/>
    <n v="665"/>
    <n v="275193"/>
    <s v="Car"/>
    <n v="4214"/>
    <x v="0"/>
    <n v="1"/>
    <s v="Employed"/>
    <s v="Married"/>
    <s v="Female"/>
    <s v="PhD"/>
    <n v="4"/>
    <n v="4"/>
    <n v="57196"/>
    <s v="South"/>
    <n v="18"/>
    <s v="Pune"/>
    <m/>
    <m/>
    <m/>
    <x v="1"/>
  </r>
  <r>
    <n v="158"/>
    <n v="47"/>
    <n v="32043"/>
    <n v="706"/>
    <n v="75393"/>
    <s v="Personal"/>
    <n v="4123"/>
    <x v="0"/>
    <n v="1"/>
    <s v="Employed"/>
    <s v="Married"/>
    <s v="Female"/>
    <s v="PhD"/>
    <n v="4"/>
    <n v="3"/>
    <n v="168429"/>
    <s v="South"/>
    <n v="15"/>
    <s v="Kolkata"/>
    <m/>
    <m/>
    <m/>
    <x v="1"/>
  </r>
  <r>
    <n v="159"/>
    <n v="41"/>
    <n v="70595"/>
    <n v="684"/>
    <n v="205910"/>
    <s v="Medical"/>
    <n v="5720"/>
    <x v="0"/>
    <n v="1"/>
    <s v="Unemployed"/>
    <s v="Divorced"/>
    <s v="Male"/>
    <s v="Bachelor"/>
    <n v="2"/>
    <n v="3"/>
    <n v="82859"/>
    <s v="South"/>
    <n v="11"/>
    <s v="Pune"/>
    <m/>
    <m/>
    <m/>
    <x v="1"/>
  </r>
  <r>
    <n v="160"/>
    <n v="29"/>
    <n v="33705"/>
    <n v="689"/>
    <n v="245838"/>
    <s v="Car"/>
    <n v="3947"/>
    <x v="0"/>
    <n v="1"/>
    <s v="Unemployed"/>
    <s v="Divorced"/>
    <s v="Male"/>
    <s v="Master"/>
    <n v="1"/>
    <n v="1"/>
    <n v="147424"/>
    <s v="North"/>
    <n v="19"/>
    <s v="Ahmedabad"/>
    <m/>
    <m/>
    <m/>
    <x v="3"/>
  </r>
  <r>
    <n v="161"/>
    <n v="40"/>
    <n v="48582"/>
    <n v="560"/>
    <n v="178987"/>
    <s v="Personal"/>
    <n v="3919"/>
    <x v="1"/>
    <n v="1"/>
    <s v="Employed"/>
    <s v="Single"/>
    <s v="Male"/>
    <s v="Master"/>
    <n v="4"/>
    <n v="2"/>
    <n v="90833"/>
    <s v="North"/>
    <n v="5"/>
    <s v="Delhi"/>
    <m/>
    <m/>
    <m/>
    <x v="0"/>
  </r>
  <r>
    <n v="162"/>
    <n v="55"/>
    <n v="54826"/>
    <n v="684"/>
    <n v="120167"/>
    <s v="Home"/>
    <n v="3280"/>
    <x v="0"/>
    <n v="0"/>
    <s v="Employed"/>
    <s v="Divorced"/>
    <s v="Female"/>
    <s v="PhD"/>
    <n v="3"/>
    <n v="2"/>
    <n v="123997"/>
    <s v="North"/>
    <n v="7"/>
    <s v="Delhi"/>
    <m/>
    <m/>
    <m/>
    <x v="2"/>
  </r>
  <r>
    <n v="163"/>
    <n v="35"/>
    <n v="56828"/>
    <n v="610"/>
    <n v="153760"/>
    <s v="Medical"/>
    <n v="5623"/>
    <x v="0"/>
    <n v="1"/>
    <s v="Employed"/>
    <s v="Single"/>
    <s v="Female"/>
    <s v="Master"/>
    <n v="1"/>
    <n v="2"/>
    <n v="141850"/>
    <s v="East"/>
    <n v="2"/>
    <s v="Hyderabad"/>
    <m/>
    <m/>
    <m/>
    <x v="0"/>
  </r>
  <r>
    <n v="164"/>
    <n v="44"/>
    <n v="52544"/>
    <n v="683"/>
    <n v="201870"/>
    <s v="Personal"/>
    <n v="4190"/>
    <x v="0"/>
    <n v="1"/>
    <s v="Employed"/>
    <s v="Divorced"/>
    <s v="Female"/>
    <s v="Bachelor"/>
    <n v="4"/>
    <n v="3"/>
    <n v="141698"/>
    <s v="South"/>
    <n v="19"/>
    <s v="Delhi"/>
    <m/>
    <m/>
    <m/>
    <x v="1"/>
  </r>
  <r>
    <n v="165"/>
    <n v="36"/>
    <n v="5868"/>
    <n v="682"/>
    <n v="175649"/>
    <s v="Home"/>
    <n v="5359"/>
    <x v="0"/>
    <n v="1"/>
    <s v="Employed"/>
    <s v="Married"/>
    <s v="Male"/>
    <s v="Master"/>
    <n v="1"/>
    <n v="3"/>
    <n v="82469"/>
    <s v="South"/>
    <n v="16"/>
    <s v="Ahmedabad"/>
    <m/>
    <m/>
    <m/>
    <x v="0"/>
  </r>
  <r>
    <n v="166"/>
    <n v="56"/>
    <n v="39462"/>
    <n v="679"/>
    <n v="215194"/>
    <s v="Medical"/>
    <n v="3697"/>
    <x v="0"/>
    <n v="0"/>
    <s v="Employed"/>
    <s v="Divorced"/>
    <s v="Female"/>
    <s v="PhD"/>
    <n v="5"/>
    <n v="4"/>
    <n v="74278"/>
    <s v="East"/>
    <n v="3"/>
    <s v="Ahmedabad"/>
    <m/>
    <m/>
    <m/>
    <x v="2"/>
  </r>
  <r>
    <n v="167"/>
    <n v="31"/>
    <n v="54444"/>
    <n v="644"/>
    <n v="263967"/>
    <s v="Personal"/>
    <n v="3361"/>
    <x v="0"/>
    <n v="1"/>
    <s v="Employed"/>
    <s v="Married"/>
    <s v="Male"/>
    <s v="PhD"/>
    <n v="3"/>
    <n v="1"/>
    <n v="97563"/>
    <s v="West"/>
    <n v="10"/>
    <s v="Kolkata"/>
    <m/>
    <m/>
    <m/>
    <x v="0"/>
  </r>
  <r>
    <n v="168"/>
    <n v="28"/>
    <n v="48363"/>
    <n v="715"/>
    <n v="180033"/>
    <s v="Home"/>
    <n v="5719"/>
    <x v="0"/>
    <n v="1"/>
    <s v="Employed"/>
    <s v="Divorced"/>
    <s v="Female"/>
    <s v="Bachelor"/>
    <n v="0"/>
    <n v="1"/>
    <n v="60985"/>
    <s v="East"/>
    <n v="12"/>
    <s v="Delhi"/>
    <m/>
    <m/>
    <m/>
    <x v="3"/>
  </r>
  <r>
    <n v="169"/>
    <n v="23"/>
    <n v="57674"/>
    <n v="675"/>
    <n v="260986"/>
    <s v="Personal"/>
    <n v="4841"/>
    <x v="0"/>
    <n v="1"/>
    <s v="Employed"/>
    <s v="Single"/>
    <s v="Male"/>
    <s v="PhD"/>
    <n v="4"/>
    <n v="4"/>
    <n v="107177"/>
    <s v="East"/>
    <n v="2"/>
    <s v="Pune"/>
    <m/>
    <m/>
    <m/>
    <x v="3"/>
  </r>
  <r>
    <n v="170"/>
    <n v="39"/>
    <n v="65322"/>
    <n v="666"/>
    <n v="194217"/>
    <s v="Home"/>
    <n v="4321"/>
    <x v="0"/>
    <n v="0"/>
    <s v="Employed"/>
    <s v="Divorced"/>
    <s v="Female"/>
    <s v="Master"/>
    <n v="3"/>
    <n v="4"/>
    <n v="75376"/>
    <s v="North"/>
    <n v="8"/>
    <s v="Ahmedabad"/>
    <m/>
    <m/>
    <m/>
    <x v="0"/>
  </r>
  <r>
    <n v="171"/>
    <n v="61"/>
    <n v="57600"/>
    <n v="603"/>
    <n v="216946"/>
    <s v="Car"/>
    <n v="4513"/>
    <x v="0"/>
    <n v="1"/>
    <s v="Employed"/>
    <s v="Married"/>
    <s v="Male"/>
    <s v="Bachelor"/>
    <n v="2"/>
    <n v="4"/>
    <n v="132481"/>
    <s v="West"/>
    <n v="9"/>
    <s v="Pune"/>
    <m/>
    <m/>
    <m/>
    <x v="4"/>
  </r>
  <r>
    <n v="172"/>
    <n v="23"/>
    <n v="39064"/>
    <n v="669"/>
    <n v="194144"/>
    <s v="Car"/>
    <n v="4517"/>
    <x v="0"/>
    <n v="1"/>
    <s v="Employed"/>
    <s v="Divorced"/>
    <s v="Male"/>
    <s v="PhD"/>
    <n v="5"/>
    <n v="2"/>
    <n v="82896"/>
    <s v="East"/>
    <n v="12"/>
    <s v="Mumbai"/>
    <m/>
    <m/>
    <m/>
    <x v="3"/>
  </r>
  <r>
    <n v="173"/>
    <n v="56"/>
    <n v="41922"/>
    <n v="748"/>
    <n v="218241"/>
    <s v="Medical"/>
    <n v="7034"/>
    <x v="0"/>
    <n v="0"/>
    <s v="Unemployed"/>
    <s v="Single"/>
    <s v="Male"/>
    <s v="Bachelor"/>
    <n v="4"/>
    <n v="2"/>
    <n v="47732"/>
    <s v="West"/>
    <n v="5"/>
    <s v="Delhi"/>
    <m/>
    <m/>
    <m/>
    <x v="2"/>
  </r>
  <r>
    <n v="174"/>
    <n v="45"/>
    <n v="74471"/>
    <n v="580"/>
    <n v="226937"/>
    <s v="Home"/>
    <n v="5265"/>
    <x v="0"/>
    <n v="1"/>
    <s v="Employed"/>
    <s v="Single"/>
    <s v="Male"/>
    <s v="Bachelor"/>
    <n v="0"/>
    <n v="2"/>
    <n v="142027"/>
    <s v="West"/>
    <n v="13"/>
    <s v="Hyderabad"/>
    <m/>
    <m/>
    <m/>
    <x v="1"/>
  </r>
  <r>
    <n v="175"/>
    <n v="56"/>
    <n v="47313"/>
    <n v="686"/>
    <n v="232090"/>
    <s v="Car"/>
    <n v="5138"/>
    <x v="0"/>
    <n v="1"/>
    <s v="Employed"/>
    <s v="Single"/>
    <s v="Female"/>
    <s v="Master"/>
    <n v="5"/>
    <n v="2"/>
    <n v="105501"/>
    <s v="North"/>
    <n v="5"/>
    <s v="Kolkata"/>
    <m/>
    <m/>
    <m/>
    <x v="2"/>
  </r>
  <r>
    <n v="176"/>
    <n v="31"/>
    <n v="48568"/>
    <n v="692"/>
    <n v="200162"/>
    <s v="Medical"/>
    <n v="4246"/>
    <x v="1"/>
    <n v="1"/>
    <s v="Employed"/>
    <s v="Single"/>
    <s v="Female"/>
    <s v="Master"/>
    <n v="3"/>
    <n v="4"/>
    <n v="100874"/>
    <s v="West"/>
    <n v="15"/>
    <s v="Hyderabad"/>
    <m/>
    <m/>
    <m/>
    <x v="0"/>
  </r>
  <r>
    <n v="177"/>
    <n v="36"/>
    <n v="57648"/>
    <n v="736"/>
    <n v="33460"/>
    <s v="Education"/>
    <n v="5786"/>
    <x v="0"/>
    <n v="1"/>
    <s v="Employed"/>
    <s v="Divorced"/>
    <s v="Female"/>
    <s v="High School"/>
    <n v="5"/>
    <n v="4"/>
    <n v="132831"/>
    <s v="North"/>
    <n v="5"/>
    <s v="Ahmedabad"/>
    <m/>
    <m/>
    <m/>
    <x v="0"/>
  </r>
  <r>
    <n v="178"/>
    <n v="37"/>
    <n v="68558"/>
    <n v="686"/>
    <n v="229776"/>
    <s v="Car"/>
    <n v="3847"/>
    <x v="0"/>
    <n v="0"/>
    <s v="Employed"/>
    <s v="Single"/>
    <s v="Female"/>
    <s v="Bachelor"/>
    <n v="3"/>
    <n v="4"/>
    <n v="126147"/>
    <s v="South"/>
    <n v="5"/>
    <s v="Ahmedabad"/>
    <m/>
    <m/>
    <m/>
    <x v="0"/>
  </r>
  <r>
    <n v="179"/>
    <n v="62"/>
    <n v="36481"/>
    <n v="650"/>
    <n v="101485"/>
    <s v="Car"/>
    <n v="5518"/>
    <x v="0"/>
    <n v="1"/>
    <s v="Employed"/>
    <s v="Divorced"/>
    <s v="Female"/>
    <s v="Master"/>
    <n v="1"/>
    <n v="2"/>
    <n v="77144"/>
    <s v="East"/>
    <n v="4"/>
    <s v="Hyderabad"/>
    <m/>
    <m/>
    <m/>
    <x v="4"/>
  </r>
  <r>
    <n v="180"/>
    <n v="44"/>
    <n v="42558"/>
    <n v="671"/>
    <n v="169655"/>
    <s v="Personal"/>
    <n v="5524"/>
    <x v="0"/>
    <n v="1"/>
    <s v="Employed"/>
    <s v="Divorced"/>
    <s v="Male"/>
    <s v="PhD"/>
    <n v="4"/>
    <n v="2"/>
    <n v="86506"/>
    <s v="North"/>
    <n v="16"/>
    <s v="Mumbai"/>
    <m/>
    <m/>
    <m/>
    <x v="1"/>
  </r>
  <r>
    <n v="181"/>
    <n v="37"/>
    <n v="25940"/>
    <n v="636"/>
    <n v="80437"/>
    <s v="Education"/>
    <n v="6017"/>
    <x v="0"/>
    <n v="1"/>
    <s v="Employed"/>
    <s v="Divorced"/>
    <s v="Female"/>
    <s v="High School"/>
    <n v="0"/>
    <n v="3"/>
    <n v="66611"/>
    <s v="North"/>
    <n v="18"/>
    <s v="Hyderabad"/>
    <m/>
    <m/>
    <m/>
    <x v="0"/>
  </r>
  <r>
    <n v="182"/>
    <n v="40"/>
    <n v="45554"/>
    <n v="710"/>
    <n v="284927"/>
    <s v="Home"/>
    <n v="3031"/>
    <x v="0"/>
    <n v="1"/>
    <s v="Employed"/>
    <s v="Single"/>
    <s v="Female"/>
    <s v="High School"/>
    <n v="2"/>
    <n v="4"/>
    <n v="56066"/>
    <s v="East"/>
    <n v="10"/>
    <s v="Delhi"/>
    <m/>
    <m/>
    <m/>
    <x v="0"/>
  </r>
  <r>
    <n v="183"/>
    <n v="42"/>
    <n v="58513"/>
    <n v="572"/>
    <n v="220865"/>
    <s v="Medical"/>
    <n v="6127"/>
    <x v="0"/>
    <n v="0"/>
    <s v="Employed"/>
    <s v="Single"/>
    <s v="Male"/>
    <s v="PhD"/>
    <n v="1"/>
    <n v="1"/>
    <n v="117357"/>
    <s v="North"/>
    <n v="3"/>
    <s v="Hyderabad"/>
    <m/>
    <m/>
    <m/>
    <x v="1"/>
  </r>
  <r>
    <n v="184"/>
    <n v="26"/>
    <n v="44536"/>
    <n v="625"/>
    <n v="183709"/>
    <s v="Education"/>
    <n v="5353"/>
    <x v="0"/>
    <n v="1"/>
    <s v="Employed"/>
    <s v="Divorced"/>
    <s v="Female"/>
    <s v="Master"/>
    <n v="4"/>
    <n v="1"/>
    <n v="111765"/>
    <s v="West"/>
    <n v="10"/>
    <s v="Bangalore"/>
    <m/>
    <m/>
    <m/>
    <x v="3"/>
  </r>
  <r>
    <n v="185"/>
    <n v="27"/>
    <n v="76397"/>
    <n v="672"/>
    <n v="270945"/>
    <s v="Home"/>
    <n v="4245"/>
    <x v="0"/>
    <n v="0"/>
    <s v="Unemployed"/>
    <s v="Divorced"/>
    <s v="Female"/>
    <s v="Bachelor"/>
    <n v="0"/>
    <n v="3"/>
    <n v="122824"/>
    <s v="North"/>
    <n v="13"/>
    <s v="Mumbai"/>
    <m/>
    <m/>
    <m/>
    <x v="3"/>
  </r>
  <r>
    <n v="186"/>
    <n v="34"/>
    <n v="51743"/>
    <n v="708"/>
    <n v="226601"/>
    <s v="Car"/>
    <n v="2840"/>
    <x v="0"/>
    <n v="1"/>
    <s v="Employed"/>
    <s v="Divorced"/>
    <s v="Female"/>
    <s v="High School"/>
    <n v="1"/>
    <n v="2"/>
    <n v="138448"/>
    <s v="North"/>
    <n v="3"/>
    <s v="Kolkata"/>
    <m/>
    <m/>
    <m/>
    <x v="0"/>
  </r>
  <r>
    <n v="187"/>
    <n v="31"/>
    <n v="48466"/>
    <n v="649"/>
    <n v="206229"/>
    <s v="Medical"/>
    <n v="4593"/>
    <x v="0"/>
    <n v="1"/>
    <s v="Employed"/>
    <s v="Married"/>
    <s v="Male"/>
    <s v="PhD"/>
    <n v="0"/>
    <n v="4"/>
    <n v="123234"/>
    <s v="West"/>
    <n v="4"/>
    <s v="Mumbai"/>
    <m/>
    <m/>
    <m/>
    <x v="0"/>
  </r>
  <r>
    <n v="188"/>
    <n v="32"/>
    <n v="44717"/>
    <n v="610"/>
    <n v="219757"/>
    <s v="Medical"/>
    <n v="5186"/>
    <x v="0"/>
    <n v="1"/>
    <s v="Employed"/>
    <s v="Married"/>
    <s v="Male"/>
    <s v="PhD"/>
    <n v="5"/>
    <n v="2"/>
    <n v="125903"/>
    <s v="East"/>
    <n v="13"/>
    <s v="Hyderabad"/>
    <m/>
    <m/>
    <m/>
    <x v="0"/>
  </r>
  <r>
    <n v="189"/>
    <n v="25"/>
    <n v="29602"/>
    <n v="639"/>
    <n v="180896"/>
    <s v="Education"/>
    <n v="3479"/>
    <x v="0"/>
    <n v="1"/>
    <s v="Employed"/>
    <s v="Single"/>
    <s v="Female"/>
    <s v="PhD"/>
    <n v="0"/>
    <n v="2"/>
    <n v="37661"/>
    <s v="North"/>
    <n v="14"/>
    <s v="Bangalore"/>
    <m/>
    <m/>
    <m/>
    <x v="3"/>
  </r>
  <r>
    <n v="190"/>
    <n v="25"/>
    <n v="48645"/>
    <n v="631"/>
    <n v="138015"/>
    <s v="Personal"/>
    <n v="4148"/>
    <x v="0"/>
    <n v="1"/>
    <s v="Employed"/>
    <s v="Married"/>
    <s v="Male"/>
    <s v="PhD"/>
    <n v="1"/>
    <n v="1"/>
    <n v="90790"/>
    <s v="South"/>
    <n v="4"/>
    <s v="Delhi"/>
    <m/>
    <m/>
    <m/>
    <x v="3"/>
  </r>
  <r>
    <n v="191"/>
    <n v="40"/>
    <n v="55375"/>
    <n v="633"/>
    <n v="248044"/>
    <s v="Home"/>
    <n v="3736"/>
    <x v="0"/>
    <n v="1"/>
    <s v="Employed"/>
    <s v="Divorced"/>
    <s v="Female"/>
    <s v="High School"/>
    <n v="1"/>
    <n v="1"/>
    <n v="128937"/>
    <s v="East"/>
    <n v="12"/>
    <s v="Hyderabad"/>
    <m/>
    <m/>
    <m/>
    <x v="0"/>
  </r>
  <r>
    <n v="192"/>
    <n v="35"/>
    <n v="48228"/>
    <n v="628"/>
    <n v="196451"/>
    <s v="Education"/>
    <n v="4565"/>
    <x v="0"/>
    <n v="1"/>
    <s v="Employed"/>
    <s v="Divorced"/>
    <s v="Male"/>
    <s v="Bachelor"/>
    <n v="4"/>
    <n v="4"/>
    <n v="64953"/>
    <s v="South"/>
    <n v="16"/>
    <s v="Delhi"/>
    <m/>
    <m/>
    <m/>
    <x v="0"/>
  </r>
  <r>
    <n v="193"/>
    <n v="46"/>
    <n v="53466"/>
    <n v="628"/>
    <n v="112043"/>
    <s v="Personal"/>
    <n v="3911"/>
    <x v="0"/>
    <n v="1"/>
    <s v="Employed"/>
    <s v="Single"/>
    <s v="Male"/>
    <s v="Master"/>
    <n v="1"/>
    <n v="4"/>
    <n v="102750"/>
    <s v="South"/>
    <n v="10"/>
    <s v="Bangalore"/>
    <m/>
    <m/>
    <m/>
    <x v="1"/>
  </r>
  <r>
    <n v="194"/>
    <n v="53"/>
    <n v="39939"/>
    <n v="564"/>
    <n v="225368"/>
    <s v="Personal"/>
    <n v="7170"/>
    <x v="0"/>
    <n v="0"/>
    <s v="Employed"/>
    <s v="Single"/>
    <s v="Female"/>
    <s v="PhD"/>
    <n v="5"/>
    <n v="2"/>
    <n v="115583"/>
    <s v="South"/>
    <n v="17"/>
    <s v="Kolkata"/>
    <m/>
    <m/>
    <m/>
    <x v="2"/>
  </r>
  <r>
    <n v="195"/>
    <n v="50"/>
    <n v="31329"/>
    <n v="665"/>
    <n v="202042"/>
    <s v="Personal"/>
    <n v="5863"/>
    <x v="1"/>
    <n v="1"/>
    <s v="Employed"/>
    <s v="Married"/>
    <s v="Male"/>
    <s v="PhD"/>
    <n v="4"/>
    <n v="2"/>
    <n v="113285"/>
    <s v="North"/>
    <n v="7"/>
    <s v="Hyderabad"/>
    <m/>
    <m/>
    <m/>
    <x v="1"/>
  </r>
  <r>
    <n v="196"/>
    <n v="44"/>
    <n v="48406"/>
    <n v="683"/>
    <n v="284990"/>
    <s v="Medical"/>
    <n v="3894"/>
    <x v="0"/>
    <n v="0"/>
    <s v="Employed"/>
    <s v="Divorced"/>
    <s v="Female"/>
    <s v="Bachelor"/>
    <n v="0"/>
    <n v="3"/>
    <n v="111063"/>
    <s v="West"/>
    <n v="4"/>
    <s v="Hyderabad"/>
    <m/>
    <m/>
    <m/>
    <x v="1"/>
  </r>
  <r>
    <n v="197"/>
    <n v="43"/>
    <n v="53309"/>
    <n v="724"/>
    <n v="213426"/>
    <s v="Home"/>
    <n v="4040"/>
    <x v="0"/>
    <n v="1"/>
    <s v="Employed"/>
    <s v="Single"/>
    <s v="Male"/>
    <s v="Bachelor"/>
    <n v="1"/>
    <n v="2"/>
    <n v="117967"/>
    <s v="North"/>
    <n v="12"/>
    <s v="Delhi"/>
    <m/>
    <m/>
    <m/>
    <x v="1"/>
  </r>
  <r>
    <n v="198"/>
    <n v="29"/>
    <n v="47469"/>
    <n v="693"/>
    <n v="140947"/>
    <s v="Home"/>
    <n v="3519"/>
    <x v="1"/>
    <n v="1"/>
    <s v="Employed"/>
    <s v="Single"/>
    <s v="Female"/>
    <s v="Master"/>
    <n v="4"/>
    <n v="3"/>
    <n v="105422"/>
    <s v="South"/>
    <n v="10"/>
    <s v="Hyderabad"/>
    <m/>
    <m/>
    <m/>
    <x v="3"/>
  </r>
  <r>
    <n v="199"/>
    <n v="23"/>
    <n v="53052"/>
    <n v="690"/>
    <n v="110492"/>
    <s v="Education"/>
    <n v="4849"/>
    <x v="1"/>
    <n v="1"/>
    <s v="Unemployed"/>
    <s v="Married"/>
    <s v="Male"/>
    <s v="High School"/>
    <n v="4"/>
    <n v="2"/>
    <n v="56112"/>
    <s v="South"/>
    <n v="2"/>
    <s v="Bangalore"/>
    <m/>
    <m/>
    <m/>
    <x v="3"/>
  </r>
  <r>
    <n v="200"/>
    <n v="56"/>
    <n v="61649"/>
    <n v="664"/>
    <n v="263214"/>
    <s v="Car"/>
    <n v="6775"/>
    <x v="0"/>
    <n v="0"/>
    <s v="Employed"/>
    <s v="Single"/>
    <s v="Female"/>
    <s v="Bachelor"/>
    <n v="2"/>
    <n v="2"/>
    <n v="115208"/>
    <s v="West"/>
    <n v="14"/>
    <s v="Hyderabad"/>
    <m/>
    <m/>
    <m/>
    <x v="2"/>
  </r>
  <r>
    <n v="201"/>
    <n v="27"/>
    <n v="61592"/>
    <n v="561"/>
    <n v="196818"/>
    <s v="Education"/>
    <n v="6197"/>
    <x v="0"/>
    <n v="0"/>
    <s v="Employed"/>
    <s v="Married"/>
    <s v="Female"/>
    <s v="High School"/>
    <n v="4"/>
    <n v="2"/>
    <n v="108542"/>
    <s v="East"/>
    <n v="8"/>
    <s v="Kolkata"/>
    <m/>
    <m/>
    <m/>
    <x v="3"/>
  </r>
  <r>
    <n v="202"/>
    <n v="42"/>
    <n v="62860"/>
    <n v="664"/>
    <n v="156709"/>
    <s v="Home"/>
    <n v="5198"/>
    <x v="0"/>
    <n v="0"/>
    <s v="Unemployed"/>
    <s v="Divorced"/>
    <s v="Female"/>
    <s v="High School"/>
    <n v="4"/>
    <n v="4"/>
    <n v="56507"/>
    <s v="South"/>
    <n v="10"/>
    <s v="Kolkata"/>
    <m/>
    <m/>
    <m/>
    <x v="1"/>
  </r>
  <r>
    <n v="203"/>
    <n v="34"/>
    <n v="65079"/>
    <n v="655"/>
    <n v="164016"/>
    <s v="Medical"/>
    <n v="4705"/>
    <x v="1"/>
    <n v="1"/>
    <s v="Unemployed"/>
    <s v="Married"/>
    <s v="Female"/>
    <s v="PhD"/>
    <n v="2"/>
    <n v="4"/>
    <n v="141392"/>
    <s v="North"/>
    <n v="6"/>
    <s v="Ahmedabad"/>
    <m/>
    <m/>
    <m/>
    <x v="0"/>
  </r>
  <r>
    <n v="204"/>
    <n v="49"/>
    <n v="57456"/>
    <n v="701"/>
    <n v="264917"/>
    <s v="Education"/>
    <n v="5551"/>
    <x v="0"/>
    <n v="0"/>
    <s v="Employed"/>
    <s v="Single"/>
    <s v="Male"/>
    <s v="High School"/>
    <n v="3"/>
    <n v="4"/>
    <n v="116015"/>
    <s v="South"/>
    <n v="2"/>
    <s v="Bangalore"/>
    <m/>
    <m/>
    <m/>
    <x v="1"/>
  </r>
  <r>
    <n v="205"/>
    <n v="36"/>
    <n v="55344"/>
    <n v="678"/>
    <n v="223590"/>
    <s v="Car"/>
    <n v="5279"/>
    <x v="0"/>
    <n v="0"/>
    <s v="Employed"/>
    <s v="Married"/>
    <s v="Female"/>
    <s v="PhD"/>
    <n v="5"/>
    <n v="3"/>
    <n v="58589"/>
    <s v="South"/>
    <n v="14"/>
    <s v="Mumbai"/>
    <m/>
    <m/>
    <m/>
    <x v="0"/>
  </r>
  <r>
    <n v="206"/>
    <n v="54"/>
    <n v="79144"/>
    <n v="643"/>
    <n v="254858"/>
    <s v="Education"/>
    <n v="5432"/>
    <x v="0"/>
    <n v="0"/>
    <s v="Employed"/>
    <s v="Married"/>
    <s v="Male"/>
    <s v="PhD"/>
    <n v="1"/>
    <n v="3"/>
    <n v="75483"/>
    <s v="East"/>
    <n v="11"/>
    <s v="Delhi"/>
    <m/>
    <m/>
    <m/>
    <x v="2"/>
  </r>
  <r>
    <n v="207"/>
    <n v="30"/>
    <n v="61754"/>
    <n v="747"/>
    <n v="212260"/>
    <s v="Personal"/>
    <n v="5197"/>
    <x v="0"/>
    <n v="0"/>
    <s v="Employed"/>
    <s v="Divorced"/>
    <s v="Male"/>
    <s v="Master"/>
    <n v="2"/>
    <n v="4"/>
    <n v="83078"/>
    <s v="West"/>
    <n v="2"/>
    <s v="Pune"/>
    <m/>
    <m/>
    <m/>
    <x v="0"/>
  </r>
  <r>
    <n v="208"/>
    <n v="27"/>
    <n v="37322"/>
    <n v="692"/>
    <n v="158168"/>
    <s v="Car"/>
    <n v="5444"/>
    <x v="0"/>
    <n v="1"/>
    <s v="Employed"/>
    <s v="Married"/>
    <s v="Female"/>
    <s v="High School"/>
    <n v="4"/>
    <n v="3"/>
    <n v="83057"/>
    <s v="South"/>
    <n v="4"/>
    <s v="Pune"/>
    <m/>
    <m/>
    <m/>
    <x v="3"/>
  </r>
  <r>
    <n v="209"/>
    <n v="45"/>
    <n v="22054"/>
    <n v="666"/>
    <n v="289328"/>
    <s v="Personal"/>
    <n v="3579"/>
    <x v="0"/>
    <n v="1"/>
    <s v="Employed"/>
    <s v="Single"/>
    <s v="Female"/>
    <s v="Bachelor"/>
    <n v="4"/>
    <n v="4"/>
    <n v="108791"/>
    <s v="East"/>
    <n v="6"/>
    <s v="Bangalore"/>
    <m/>
    <m/>
    <m/>
    <x v="1"/>
  </r>
  <r>
    <n v="210"/>
    <n v="47"/>
    <n v="46382"/>
    <n v="672"/>
    <n v="180447"/>
    <s v="Medical"/>
    <n v="4879"/>
    <x v="0"/>
    <n v="1"/>
    <s v="Employed"/>
    <s v="Single"/>
    <s v="Female"/>
    <s v="Bachelor"/>
    <n v="1"/>
    <n v="1"/>
    <n v="70709"/>
    <s v="East"/>
    <n v="4"/>
    <s v="Pune"/>
    <m/>
    <m/>
    <m/>
    <x v="1"/>
  </r>
  <r>
    <n v="211"/>
    <n v="35"/>
    <n v="59371"/>
    <n v="653"/>
    <n v="240220"/>
    <s v="Home"/>
    <n v="5233"/>
    <x v="0"/>
    <n v="1"/>
    <s v="Unemployed"/>
    <s v="Divorced"/>
    <s v="Female"/>
    <s v="Bachelor"/>
    <n v="5"/>
    <n v="4"/>
    <n v="133844"/>
    <s v="South"/>
    <n v="5"/>
    <s v="Mumbai"/>
    <m/>
    <m/>
    <m/>
    <x v="0"/>
  </r>
  <r>
    <n v="212"/>
    <n v="52"/>
    <n v="64384"/>
    <n v="650"/>
    <n v="254210"/>
    <s v="Education"/>
    <n v="4564"/>
    <x v="0"/>
    <n v="1"/>
    <s v="Employed"/>
    <s v="Divorced"/>
    <s v="Male"/>
    <s v="Master"/>
    <n v="0"/>
    <n v="1"/>
    <n v="131374"/>
    <s v="South"/>
    <n v="6"/>
    <s v="Mumbai"/>
    <m/>
    <m/>
    <m/>
    <x v="2"/>
  </r>
  <r>
    <n v="213"/>
    <n v="48"/>
    <n v="31242"/>
    <n v="541"/>
    <n v="200313"/>
    <s v="Education"/>
    <n v="3752"/>
    <x v="0"/>
    <n v="1"/>
    <s v="Employed"/>
    <s v="Divorced"/>
    <s v="Female"/>
    <s v="PhD"/>
    <n v="2"/>
    <n v="2"/>
    <n v="118579"/>
    <s v="West"/>
    <n v="9"/>
    <s v="Bangalore"/>
    <m/>
    <m/>
    <m/>
    <x v="1"/>
  </r>
  <r>
    <n v="214"/>
    <n v="29"/>
    <n v="60941"/>
    <n v="604"/>
    <n v="144338"/>
    <s v="Personal"/>
    <n v="5005"/>
    <x v="0"/>
    <n v="1"/>
    <s v="Employed"/>
    <s v="Single"/>
    <s v="Female"/>
    <s v="PhD"/>
    <n v="3"/>
    <n v="3"/>
    <n v="101327"/>
    <s v="North"/>
    <n v="16"/>
    <s v="Mumbai"/>
    <m/>
    <m/>
    <m/>
    <x v="3"/>
  </r>
  <r>
    <n v="215"/>
    <n v="27"/>
    <n v="67020"/>
    <n v="622"/>
    <n v="166092"/>
    <s v="Personal"/>
    <n v="9147"/>
    <x v="0"/>
    <n v="1"/>
    <s v="Employed"/>
    <s v="Married"/>
    <s v="Female"/>
    <s v="Bachelor"/>
    <n v="1"/>
    <n v="3"/>
    <n v="128123"/>
    <s v="North"/>
    <n v="11"/>
    <s v="Mumbai"/>
    <m/>
    <m/>
    <m/>
    <x v="3"/>
  </r>
  <r>
    <n v="216"/>
    <n v="36"/>
    <n v="59131"/>
    <n v="672"/>
    <n v="233859"/>
    <s v="Home"/>
    <n v="4176"/>
    <x v="0"/>
    <n v="0"/>
    <s v="Employed"/>
    <s v="Single"/>
    <s v="Female"/>
    <s v="PhD"/>
    <n v="1"/>
    <n v="4"/>
    <n v="91721"/>
    <s v="West"/>
    <n v="11"/>
    <s v="Pune"/>
    <m/>
    <m/>
    <m/>
    <x v="0"/>
  </r>
  <r>
    <n v="217"/>
    <n v="46"/>
    <n v="56235"/>
    <n v="567"/>
    <n v="226691"/>
    <s v="Education"/>
    <n v="4857"/>
    <x v="0"/>
    <n v="1"/>
    <s v="Employed"/>
    <s v="Single"/>
    <s v="Male"/>
    <s v="PhD"/>
    <n v="2"/>
    <n v="2"/>
    <n v="78265"/>
    <s v="East"/>
    <n v="10"/>
    <s v="Ahmedabad"/>
    <m/>
    <m/>
    <m/>
    <x v="1"/>
  </r>
  <r>
    <n v="218"/>
    <n v="55"/>
    <n v="48007"/>
    <n v="623"/>
    <n v="265033"/>
    <s v="Home"/>
    <n v="6261"/>
    <x v="0"/>
    <n v="1"/>
    <s v="Employed"/>
    <s v="Divorced"/>
    <s v="Male"/>
    <s v="Master"/>
    <n v="4"/>
    <n v="2"/>
    <n v="135703"/>
    <s v="East"/>
    <n v="1"/>
    <s v="Hyderabad"/>
    <m/>
    <m/>
    <m/>
    <x v="2"/>
  </r>
  <r>
    <n v="219"/>
    <n v="37"/>
    <n v="43099"/>
    <n v="617"/>
    <n v="256964"/>
    <s v="Personal"/>
    <n v="6773"/>
    <x v="0"/>
    <n v="1"/>
    <s v="Employed"/>
    <s v="Divorced"/>
    <s v="Male"/>
    <s v="High School"/>
    <n v="4"/>
    <n v="2"/>
    <n v="109526"/>
    <s v="West"/>
    <n v="17"/>
    <s v="Pune"/>
    <m/>
    <m/>
    <m/>
    <x v="0"/>
  </r>
  <r>
    <n v="220"/>
    <n v="43"/>
    <n v="61783"/>
    <n v="655"/>
    <n v="152351"/>
    <s v="Personal"/>
    <n v="4416"/>
    <x v="0"/>
    <n v="1"/>
    <s v="Employed"/>
    <s v="Married"/>
    <s v="Female"/>
    <s v="High School"/>
    <n v="3"/>
    <n v="2"/>
    <n v="79478"/>
    <s v="North"/>
    <n v="8"/>
    <s v="Pune"/>
    <m/>
    <m/>
    <m/>
    <x v="1"/>
  </r>
  <r>
    <n v="221"/>
    <n v="28"/>
    <n v="58750"/>
    <n v="672"/>
    <n v="272182"/>
    <s v="Car"/>
    <n v="5964"/>
    <x v="0"/>
    <n v="1"/>
    <s v="Employed"/>
    <s v="Married"/>
    <s v="Male"/>
    <s v="Master"/>
    <n v="2"/>
    <n v="3"/>
    <n v="87467"/>
    <s v="East"/>
    <n v="16"/>
    <s v="Ahmedabad"/>
    <m/>
    <m/>
    <m/>
    <x v="3"/>
  </r>
  <r>
    <n v="222"/>
    <n v="22"/>
    <n v="45092"/>
    <n v="617"/>
    <n v="148691"/>
    <s v="Personal"/>
    <n v="5791"/>
    <x v="0"/>
    <n v="1"/>
    <s v="Unemployed"/>
    <s v="Married"/>
    <s v="Female"/>
    <s v="Master"/>
    <n v="1"/>
    <n v="4"/>
    <n v="77907"/>
    <s v="North"/>
    <n v="6"/>
    <s v="Hyderabad"/>
    <m/>
    <m/>
    <m/>
    <x v="3"/>
  </r>
  <r>
    <n v="223"/>
    <n v="51"/>
    <n v="88131"/>
    <n v="621"/>
    <n v="229739"/>
    <s v="Personal"/>
    <n v="4493"/>
    <x v="0"/>
    <n v="1"/>
    <s v="Employed"/>
    <s v="Married"/>
    <s v="Male"/>
    <s v="PhD"/>
    <n v="2"/>
    <n v="4"/>
    <n v="160665"/>
    <s v="East"/>
    <n v="14"/>
    <s v="Mumbai"/>
    <m/>
    <m/>
    <m/>
    <x v="2"/>
  </r>
  <r>
    <n v="224"/>
    <n v="52"/>
    <n v="27353"/>
    <n v="615"/>
    <n v="321073"/>
    <s v="Home"/>
    <n v="5624"/>
    <x v="1"/>
    <n v="1"/>
    <s v="Employed"/>
    <s v="Single"/>
    <s v="Female"/>
    <s v="Master"/>
    <n v="0"/>
    <n v="1"/>
    <n v="100122"/>
    <s v="North"/>
    <n v="2"/>
    <s v="Hyderabad"/>
    <m/>
    <m/>
    <m/>
    <x v="2"/>
  </r>
  <r>
    <n v="225"/>
    <n v="49"/>
    <n v="46518"/>
    <n v="630"/>
    <n v="215624"/>
    <s v="Car"/>
    <n v="4826"/>
    <x v="0"/>
    <n v="0"/>
    <s v="Employed"/>
    <s v="Married"/>
    <s v="Male"/>
    <s v="PhD"/>
    <n v="1"/>
    <n v="3"/>
    <n v="104733"/>
    <s v="West"/>
    <n v="9"/>
    <s v="Kolkata"/>
    <m/>
    <m/>
    <m/>
    <x v="1"/>
  </r>
  <r>
    <n v="226"/>
    <n v="23"/>
    <n v="38429"/>
    <n v="647"/>
    <n v="111060"/>
    <s v="Car"/>
    <n v="4373"/>
    <x v="0"/>
    <n v="0"/>
    <s v="Employed"/>
    <s v="Single"/>
    <s v="Female"/>
    <s v="High School"/>
    <n v="3"/>
    <n v="1"/>
    <n v="121636"/>
    <s v="North"/>
    <n v="4"/>
    <s v="Kolkata"/>
    <m/>
    <m/>
    <m/>
    <x v="3"/>
  </r>
  <r>
    <n v="227"/>
    <n v="28"/>
    <n v="55762"/>
    <n v="715"/>
    <n v="183705"/>
    <s v="Education"/>
    <n v="6719"/>
    <x v="0"/>
    <n v="0"/>
    <s v="Employed"/>
    <s v="Single"/>
    <s v="Female"/>
    <s v="Master"/>
    <n v="3"/>
    <n v="2"/>
    <n v="63539"/>
    <s v="East"/>
    <n v="19"/>
    <s v="Ahmedabad"/>
    <m/>
    <m/>
    <m/>
    <x v="3"/>
  </r>
  <r>
    <n v="228"/>
    <n v="22"/>
    <n v="20765"/>
    <n v="599"/>
    <n v="308741"/>
    <s v="Medical"/>
    <n v="5649"/>
    <x v="1"/>
    <n v="1"/>
    <s v="Employed"/>
    <s v="Married"/>
    <s v="Male"/>
    <s v="PhD"/>
    <n v="1"/>
    <n v="4"/>
    <n v="132896"/>
    <s v="East"/>
    <n v="17"/>
    <s v="Delhi"/>
    <m/>
    <m/>
    <m/>
    <x v="3"/>
  </r>
  <r>
    <n v="229"/>
    <n v="51"/>
    <n v="69038"/>
    <n v="737"/>
    <n v="189645"/>
    <s v="Education"/>
    <n v="3318"/>
    <x v="0"/>
    <n v="0"/>
    <s v="Employed"/>
    <s v="Married"/>
    <s v="Female"/>
    <s v="High School"/>
    <n v="4"/>
    <n v="1"/>
    <n v="81764"/>
    <s v="East"/>
    <n v="1"/>
    <s v="Delhi"/>
    <m/>
    <m/>
    <m/>
    <x v="2"/>
  </r>
  <r>
    <n v="230"/>
    <n v="57"/>
    <n v="65081"/>
    <n v="588"/>
    <n v="266349"/>
    <s v="Education"/>
    <n v="4872"/>
    <x v="0"/>
    <n v="0"/>
    <s v="Employed"/>
    <s v="Single"/>
    <s v="Male"/>
    <s v="High School"/>
    <n v="1"/>
    <n v="3"/>
    <n v="154900"/>
    <s v="South"/>
    <n v="2"/>
    <s v="Hyderabad"/>
    <m/>
    <m/>
    <m/>
    <x v="2"/>
  </r>
  <r>
    <n v="231"/>
    <n v="40"/>
    <n v="54010"/>
    <n v="697"/>
    <n v="152168"/>
    <s v="Education"/>
    <n v="4480"/>
    <x v="1"/>
    <n v="0"/>
    <s v="Employed"/>
    <s v="Divorced"/>
    <s v="Male"/>
    <s v="Bachelor"/>
    <n v="1"/>
    <n v="4"/>
    <n v="90620"/>
    <s v="South"/>
    <n v="17"/>
    <s v="Kolkata"/>
    <m/>
    <m/>
    <m/>
    <x v="0"/>
  </r>
  <r>
    <n v="232"/>
    <n v="49"/>
    <n v="45345"/>
    <n v="626"/>
    <n v="182216"/>
    <s v="Car"/>
    <n v="4789"/>
    <x v="1"/>
    <n v="0"/>
    <s v="Employed"/>
    <s v="Married"/>
    <s v="Male"/>
    <s v="High School"/>
    <n v="0"/>
    <n v="3"/>
    <n v="131129"/>
    <s v="East"/>
    <n v="2"/>
    <s v="Delhi"/>
    <m/>
    <m/>
    <m/>
    <x v="1"/>
  </r>
  <r>
    <n v="233"/>
    <n v="37"/>
    <n v="60744"/>
    <n v="604"/>
    <n v="189214"/>
    <s v="Home"/>
    <n v="5515"/>
    <x v="1"/>
    <n v="1"/>
    <s v="Unemployed"/>
    <s v="Divorced"/>
    <s v="Female"/>
    <s v="Master"/>
    <n v="1"/>
    <n v="4"/>
    <n v="25096"/>
    <s v="West"/>
    <n v="3"/>
    <s v="Bangalore"/>
    <m/>
    <m/>
    <m/>
    <x v="0"/>
  </r>
  <r>
    <n v="234"/>
    <n v="30"/>
    <n v="54930"/>
    <n v="715"/>
    <n v="297545"/>
    <s v="Personal"/>
    <n v="5293"/>
    <x v="0"/>
    <n v="0"/>
    <s v="Employed"/>
    <s v="Single"/>
    <s v="Male"/>
    <s v="Master"/>
    <n v="5"/>
    <n v="3"/>
    <n v="64746"/>
    <s v="East"/>
    <n v="4"/>
    <s v="Delhi"/>
    <m/>
    <m/>
    <m/>
    <x v="0"/>
  </r>
  <r>
    <n v="235"/>
    <n v="61"/>
    <n v="64280"/>
    <n v="654"/>
    <n v="184703"/>
    <s v="Car"/>
    <n v="6434"/>
    <x v="0"/>
    <n v="1"/>
    <s v="Employed"/>
    <s v="Divorced"/>
    <s v="Female"/>
    <s v="PhD"/>
    <n v="5"/>
    <n v="3"/>
    <n v="91191"/>
    <s v="West"/>
    <n v="13"/>
    <s v="Hyderabad"/>
    <m/>
    <m/>
    <m/>
    <x v="4"/>
  </r>
  <r>
    <n v="236"/>
    <n v="42"/>
    <n v="48163"/>
    <n v="652"/>
    <n v="105727"/>
    <s v="Personal"/>
    <n v="6221"/>
    <x v="0"/>
    <n v="0"/>
    <s v="Employed"/>
    <s v="Single"/>
    <s v="Female"/>
    <s v="Master"/>
    <n v="2"/>
    <n v="4"/>
    <n v="39076"/>
    <s v="East"/>
    <n v="12"/>
    <s v="Mumbai"/>
    <m/>
    <m/>
    <m/>
    <x v="1"/>
  </r>
  <r>
    <n v="237"/>
    <n v="26"/>
    <n v="47277"/>
    <n v="636"/>
    <n v="319099"/>
    <s v="Personal"/>
    <n v="3786"/>
    <x v="0"/>
    <n v="0"/>
    <s v="Employed"/>
    <s v="Divorced"/>
    <s v="Male"/>
    <s v="High School"/>
    <n v="2"/>
    <n v="3"/>
    <n v="118026"/>
    <s v="East"/>
    <n v="5"/>
    <s v="Ahmedabad"/>
    <m/>
    <m/>
    <m/>
    <x v="3"/>
  </r>
  <r>
    <n v="238"/>
    <n v="63"/>
    <n v="66166"/>
    <n v="620"/>
    <n v="211373"/>
    <s v="Medical"/>
    <n v="4901"/>
    <x v="0"/>
    <n v="1"/>
    <s v="Employed"/>
    <s v="Divorced"/>
    <s v="Male"/>
    <s v="PhD"/>
    <n v="3"/>
    <n v="3"/>
    <n v="109388"/>
    <s v="West"/>
    <n v="14"/>
    <s v="Delhi"/>
    <m/>
    <m/>
    <m/>
    <x v="4"/>
  </r>
  <r>
    <n v="239"/>
    <n v="54"/>
    <n v="59504"/>
    <n v="641"/>
    <n v="232733"/>
    <s v="Education"/>
    <n v="3053"/>
    <x v="0"/>
    <n v="1"/>
    <s v="Employed"/>
    <s v="Divorced"/>
    <s v="Female"/>
    <s v="High School"/>
    <n v="4"/>
    <n v="2"/>
    <n v="70275"/>
    <s v="North"/>
    <n v="6"/>
    <s v="Hyderabad"/>
    <m/>
    <m/>
    <m/>
    <x v="2"/>
  </r>
  <r>
    <n v="240"/>
    <n v="51"/>
    <n v="47389"/>
    <n v="488"/>
    <n v="119657"/>
    <s v="Medical"/>
    <n v="4003"/>
    <x v="0"/>
    <n v="1"/>
    <s v="Employed"/>
    <s v="Single"/>
    <s v="Female"/>
    <s v="Bachelor"/>
    <n v="3"/>
    <n v="4"/>
    <n v="99521"/>
    <s v="South"/>
    <n v="1"/>
    <s v="Kolkata"/>
    <m/>
    <m/>
    <m/>
    <x v="2"/>
  </r>
  <r>
    <n v="241"/>
    <n v="32"/>
    <n v="55517"/>
    <n v="557"/>
    <n v="212888"/>
    <s v="Education"/>
    <n v="2904"/>
    <x v="0"/>
    <n v="0"/>
    <s v="Employed"/>
    <s v="Single"/>
    <s v="Male"/>
    <s v="PhD"/>
    <n v="0"/>
    <n v="1"/>
    <n v="124194"/>
    <s v="East"/>
    <n v="16"/>
    <s v="Ahmedabad"/>
    <m/>
    <m/>
    <m/>
    <x v="0"/>
  </r>
  <r>
    <n v="242"/>
    <n v="32"/>
    <n v="52772"/>
    <n v="669"/>
    <n v="200954"/>
    <s v="Car"/>
    <n v="3432"/>
    <x v="0"/>
    <n v="1"/>
    <s v="Employed"/>
    <s v="Single"/>
    <s v="Female"/>
    <s v="Bachelor"/>
    <n v="1"/>
    <n v="4"/>
    <n v="36908"/>
    <s v="West"/>
    <n v="6"/>
    <s v="Bangalore"/>
    <m/>
    <m/>
    <m/>
    <x v="0"/>
  </r>
  <r>
    <n v="243"/>
    <n v="36"/>
    <n v="57008"/>
    <n v="709"/>
    <n v="151687"/>
    <s v="Personal"/>
    <n v="6400"/>
    <x v="0"/>
    <n v="1"/>
    <s v="Employed"/>
    <s v="Married"/>
    <s v="Female"/>
    <s v="PhD"/>
    <n v="3"/>
    <n v="4"/>
    <n v="61795"/>
    <s v="West"/>
    <n v="13"/>
    <s v="Mumbai"/>
    <m/>
    <m/>
    <m/>
    <x v="0"/>
  </r>
  <r>
    <n v="244"/>
    <n v="45"/>
    <n v="69041"/>
    <n v="718"/>
    <n v="233397"/>
    <s v="Medical"/>
    <n v="5752"/>
    <x v="0"/>
    <n v="1"/>
    <s v="Employed"/>
    <s v="Single"/>
    <s v="Female"/>
    <s v="Master"/>
    <n v="1"/>
    <n v="2"/>
    <n v="89947"/>
    <s v="South"/>
    <n v="13"/>
    <s v="Pune"/>
    <m/>
    <m/>
    <m/>
    <x v="1"/>
  </r>
  <r>
    <n v="245"/>
    <n v="42"/>
    <n v="44751"/>
    <n v="602"/>
    <n v="114681"/>
    <s v="Car"/>
    <n v="5617"/>
    <x v="0"/>
    <n v="1"/>
    <s v="Employed"/>
    <s v="Married"/>
    <s v="Male"/>
    <s v="High School"/>
    <n v="3"/>
    <n v="1"/>
    <n v="100711"/>
    <s v="South"/>
    <n v="11"/>
    <s v="Ahmedabad"/>
    <m/>
    <m/>
    <m/>
    <x v="1"/>
  </r>
  <r>
    <n v="246"/>
    <n v="47"/>
    <n v="40331"/>
    <n v="659"/>
    <n v="151334"/>
    <s v="Car"/>
    <n v="6175"/>
    <x v="0"/>
    <n v="0"/>
    <s v="Employed"/>
    <s v="Single"/>
    <s v="Male"/>
    <s v="PhD"/>
    <n v="1"/>
    <n v="1"/>
    <n v="98241"/>
    <s v="North"/>
    <n v="16"/>
    <s v="Pune"/>
    <m/>
    <m/>
    <m/>
    <x v="1"/>
  </r>
  <r>
    <n v="247"/>
    <n v="44"/>
    <n v="54106"/>
    <n v="540"/>
    <n v="260597"/>
    <s v="Education"/>
    <n v="5612"/>
    <x v="0"/>
    <n v="1"/>
    <s v="Employed"/>
    <s v="Married"/>
    <s v="Male"/>
    <s v="Master"/>
    <n v="3"/>
    <n v="1"/>
    <n v="126678"/>
    <s v="East"/>
    <n v="14"/>
    <s v="Kolkata"/>
    <m/>
    <m/>
    <m/>
    <x v="1"/>
  </r>
  <r>
    <n v="248"/>
    <n v="32"/>
    <n v="41951"/>
    <n v="632"/>
    <n v="163708"/>
    <s v="Personal"/>
    <n v="4915"/>
    <x v="0"/>
    <n v="1"/>
    <s v="Employed"/>
    <s v="Divorced"/>
    <s v="Female"/>
    <s v="Master"/>
    <n v="5"/>
    <n v="3"/>
    <n v="114316"/>
    <s v="South"/>
    <n v="11"/>
    <s v="Ahmedabad"/>
    <m/>
    <m/>
    <m/>
    <x v="0"/>
  </r>
  <r>
    <n v="249"/>
    <n v="38"/>
    <n v="36336"/>
    <n v="691"/>
    <n v="175332"/>
    <s v="Education"/>
    <n v="4410"/>
    <x v="0"/>
    <n v="1"/>
    <s v="Unemployed"/>
    <s v="Divorced"/>
    <s v="Male"/>
    <s v="Master"/>
    <n v="5"/>
    <n v="3"/>
    <n v="120899"/>
    <s v="North"/>
    <n v="5"/>
    <s v="Hyderabad"/>
    <m/>
    <m/>
    <m/>
    <x v="0"/>
  </r>
  <r>
    <n v="250"/>
    <n v="36"/>
    <n v="64903"/>
    <n v="649"/>
    <n v="204500"/>
    <s v="Education"/>
    <n v="6695"/>
    <x v="0"/>
    <n v="0"/>
    <s v="Employed"/>
    <s v="Single"/>
    <s v="Male"/>
    <s v="Bachelor"/>
    <n v="5"/>
    <n v="3"/>
    <n v="58303"/>
    <s v="East"/>
    <n v="10"/>
    <s v="Bangalore"/>
    <m/>
    <m/>
    <m/>
    <x v="0"/>
  </r>
  <r>
    <n v="251"/>
    <n v="24"/>
    <n v="45691"/>
    <n v="633"/>
    <n v="181402"/>
    <s v="Car"/>
    <n v="6306"/>
    <x v="0"/>
    <n v="1"/>
    <s v="Employed"/>
    <s v="Married"/>
    <s v="Female"/>
    <s v="Master"/>
    <n v="2"/>
    <n v="1"/>
    <n v="104344"/>
    <s v="East"/>
    <n v="15"/>
    <s v="Kolkata"/>
    <m/>
    <m/>
    <m/>
    <x v="3"/>
  </r>
  <r>
    <n v="252"/>
    <n v="32"/>
    <n v="21979"/>
    <n v="649"/>
    <n v="234544"/>
    <s v="Education"/>
    <n v="4780"/>
    <x v="0"/>
    <n v="0"/>
    <s v="Employed"/>
    <s v="Divorced"/>
    <s v="Male"/>
    <s v="PhD"/>
    <n v="0"/>
    <n v="4"/>
    <n v="90785"/>
    <s v="West"/>
    <n v="7"/>
    <s v="Delhi"/>
    <m/>
    <m/>
    <m/>
    <x v="0"/>
  </r>
  <r>
    <n v="253"/>
    <n v="53"/>
    <n v="62711"/>
    <n v="714"/>
    <n v="208798"/>
    <s v="Home"/>
    <n v="5763"/>
    <x v="0"/>
    <n v="1"/>
    <s v="Employed"/>
    <s v="Divorced"/>
    <s v="Male"/>
    <s v="Bachelor"/>
    <n v="3"/>
    <n v="4"/>
    <n v="143862"/>
    <s v="South"/>
    <n v="3"/>
    <s v="Bangalore"/>
    <m/>
    <m/>
    <m/>
    <x v="2"/>
  </r>
  <r>
    <n v="254"/>
    <n v="42"/>
    <n v="43427"/>
    <n v="637"/>
    <n v="124667"/>
    <s v="Personal"/>
    <n v="2209"/>
    <x v="0"/>
    <n v="0"/>
    <s v="Unemployed"/>
    <s v="Married"/>
    <s v="Male"/>
    <s v="High School"/>
    <n v="2"/>
    <n v="1"/>
    <n v="105231"/>
    <s v="North"/>
    <n v="11"/>
    <s v="Mumbai"/>
    <m/>
    <m/>
    <m/>
    <x v="1"/>
  </r>
  <r>
    <n v="255"/>
    <n v="38"/>
    <n v="58667"/>
    <n v="653"/>
    <n v="163256"/>
    <s v="Education"/>
    <n v="5814"/>
    <x v="0"/>
    <n v="1"/>
    <s v="Unemployed"/>
    <s v="Single"/>
    <s v="Female"/>
    <s v="Master"/>
    <n v="4"/>
    <n v="1"/>
    <n v="79928"/>
    <s v="North"/>
    <n v="9"/>
    <s v="Pune"/>
    <m/>
    <m/>
    <m/>
    <x v="0"/>
  </r>
  <r>
    <n v="256"/>
    <n v="53"/>
    <n v="66251"/>
    <n v="725"/>
    <n v="157848"/>
    <s v="Education"/>
    <n v="4499"/>
    <x v="1"/>
    <n v="0"/>
    <s v="Employed"/>
    <s v="Divorced"/>
    <s v="Female"/>
    <s v="PhD"/>
    <n v="3"/>
    <n v="2"/>
    <n v="125575"/>
    <s v="West"/>
    <n v="10"/>
    <s v="Delhi"/>
    <m/>
    <m/>
    <m/>
    <x v="2"/>
  </r>
  <r>
    <n v="257"/>
    <n v="47"/>
    <n v="52844"/>
    <n v="638"/>
    <n v="176829"/>
    <s v="Medical"/>
    <n v="7712"/>
    <x v="0"/>
    <n v="1"/>
    <s v="Employed"/>
    <s v="Single"/>
    <s v="Male"/>
    <s v="PhD"/>
    <n v="1"/>
    <n v="3"/>
    <n v="116898"/>
    <s v="North"/>
    <n v="4"/>
    <s v="Pune"/>
    <m/>
    <m/>
    <m/>
    <x v="1"/>
  </r>
  <r>
    <n v="258"/>
    <n v="62"/>
    <n v="19467"/>
    <n v="568"/>
    <n v="205598"/>
    <s v="Personal"/>
    <n v="6150"/>
    <x v="0"/>
    <n v="0"/>
    <s v="Employed"/>
    <s v="Single"/>
    <s v="Female"/>
    <s v="Bachelor"/>
    <n v="0"/>
    <n v="3"/>
    <n v="75351"/>
    <s v="North"/>
    <n v="18"/>
    <s v="Bangalore"/>
    <m/>
    <m/>
    <m/>
    <x v="4"/>
  </r>
  <r>
    <n v="259"/>
    <n v="39"/>
    <n v="20544"/>
    <n v="718"/>
    <n v="215314"/>
    <s v="Personal"/>
    <n v="3027"/>
    <x v="1"/>
    <n v="1"/>
    <s v="Employed"/>
    <s v="Married"/>
    <s v="Male"/>
    <s v="High School"/>
    <n v="2"/>
    <n v="3"/>
    <n v="89545"/>
    <s v="East"/>
    <n v="14"/>
    <s v="Mumbai"/>
    <m/>
    <m/>
    <m/>
    <x v="0"/>
  </r>
  <r>
    <n v="260"/>
    <n v="34"/>
    <n v="39913"/>
    <n v="700"/>
    <n v="81603"/>
    <s v="Education"/>
    <n v="4288"/>
    <x v="1"/>
    <n v="0"/>
    <s v="Employed"/>
    <s v="Married"/>
    <s v="Male"/>
    <s v="Bachelor"/>
    <n v="2"/>
    <n v="2"/>
    <n v="90056"/>
    <s v="South"/>
    <n v="9"/>
    <s v="Ahmedabad"/>
    <m/>
    <m/>
    <m/>
    <x v="0"/>
  </r>
  <r>
    <n v="261"/>
    <n v="45"/>
    <n v="49147"/>
    <n v="539"/>
    <n v="251252"/>
    <s v="Home"/>
    <n v="5060"/>
    <x v="0"/>
    <n v="1"/>
    <s v="Employed"/>
    <s v="Divorced"/>
    <s v="Male"/>
    <s v="Master"/>
    <n v="0"/>
    <n v="2"/>
    <n v="136823"/>
    <s v="West"/>
    <n v="16"/>
    <s v="Ahmedabad"/>
    <m/>
    <m/>
    <m/>
    <x v="1"/>
  </r>
  <r>
    <n v="262"/>
    <n v="54"/>
    <n v="68002"/>
    <n v="643"/>
    <n v="195456"/>
    <s v="Medical"/>
    <n v="4957"/>
    <x v="0"/>
    <n v="1"/>
    <s v="Employed"/>
    <s v="Married"/>
    <s v="Male"/>
    <s v="High School"/>
    <n v="3"/>
    <n v="2"/>
    <n v="106097"/>
    <s v="South"/>
    <n v="2"/>
    <s v="Pune"/>
    <m/>
    <m/>
    <m/>
    <x v="2"/>
  </r>
  <r>
    <n v="263"/>
    <n v="44"/>
    <n v="54370"/>
    <n v="648"/>
    <n v="143980"/>
    <s v="Home"/>
    <n v="4912"/>
    <x v="0"/>
    <n v="1"/>
    <s v="Unemployed"/>
    <s v="Divorced"/>
    <s v="Female"/>
    <s v="High School"/>
    <n v="1"/>
    <n v="1"/>
    <n v="121803"/>
    <s v="North"/>
    <n v="7"/>
    <s v="Pune"/>
    <m/>
    <m/>
    <m/>
    <x v="1"/>
  </r>
  <r>
    <n v="264"/>
    <n v="58"/>
    <n v="89259"/>
    <n v="718"/>
    <n v="247616"/>
    <s v="Education"/>
    <n v="5984"/>
    <x v="0"/>
    <n v="1"/>
    <s v="Employed"/>
    <s v="Divorced"/>
    <s v="Male"/>
    <s v="High School"/>
    <n v="4"/>
    <n v="2"/>
    <n v="85201"/>
    <s v="North"/>
    <n v="5"/>
    <s v="Ahmedabad"/>
    <m/>
    <m/>
    <m/>
    <x v="2"/>
  </r>
  <r>
    <n v="265"/>
    <n v="43"/>
    <n v="27628"/>
    <n v="649"/>
    <n v="94720"/>
    <s v="Personal"/>
    <n v="4459"/>
    <x v="0"/>
    <n v="0"/>
    <s v="Employed"/>
    <s v="Divorced"/>
    <s v="Female"/>
    <s v="Bachelor"/>
    <n v="3"/>
    <n v="4"/>
    <n v="110044"/>
    <s v="North"/>
    <n v="17"/>
    <s v="Kolkata"/>
    <m/>
    <m/>
    <m/>
    <x v="1"/>
  </r>
  <r>
    <n v="266"/>
    <n v="25"/>
    <n v="51819"/>
    <n v="658"/>
    <n v="121213"/>
    <s v="Personal"/>
    <n v="4927"/>
    <x v="0"/>
    <n v="1"/>
    <s v="Employed"/>
    <s v="Single"/>
    <s v="Female"/>
    <s v="PhD"/>
    <n v="0"/>
    <n v="1"/>
    <n v="139100"/>
    <s v="South"/>
    <n v="11"/>
    <s v="Pune"/>
    <m/>
    <m/>
    <m/>
    <x v="3"/>
  </r>
  <r>
    <n v="267"/>
    <n v="64"/>
    <n v="43317"/>
    <n v="659"/>
    <n v="306457"/>
    <s v="Home"/>
    <n v="6526"/>
    <x v="1"/>
    <n v="0"/>
    <s v="Employed"/>
    <s v="Single"/>
    <s v="Male"/>
    <s v="Bachelor"/>
    <n v="3"/>
    <n v="1"/>
    <n v="89167"/>
    <s v="West"/>
    <n v="4"/>
    <s v="Ahmedabad"/>
    <m/>
    <m/>
    <m/>
    <x v="4"/>
  </r>
  <r>
    <n v="268"/>
    <n v="56"/>
    <n v="53519"/>
    <n v="626"/>
    <n v="207315"/>
    <s v="Car"/>
    <n v="6542"/>
    <x v="1"/>
    <n v="1"/>
    <s v="Employed"/>
    <s v="Married"/>
    <s v="Male"/>
    <s v="PhD"/>
    <n v="3"/>
    <n v="3"/>
    <n v="103454"/>
    <s v="West"/>
    <n v="17"/>
    <s v="Kolkata"/>
    <m/>
    <m/>
    <m/>
    <x v="2"/>
  </r>
  <r>
    <n v="269"/>
    <n v="44"/>
    <n v="76275"/>
    <n v="714"/>
    <n v="163137"/>
    <s v="Education"/>
    <n v="5977"/>
    <x v="1"/>
    <n v="0"/>
    <s v="Employed"/>
    <s v="Married"/>
    <s v="Male"/>
    <s v="Bachelor"/>
    <n v="0"/>
    <n v="3"/>
    <n v="59100"/>
    <s v="East"/>
    <n v="5"/>
    <s v="Pune"/>
    <m/>
    <m/>
    <m/>
    <x v="1"/>
  </r>
  <r>
    <n v="270"/>
    <n v="56"/>
    <n v="77223"/>
    <n v="610"/>
    <n v="205424"/>
    <s v="Personal"/>
    <n v="4650"/>
    <x v="0"/>
    <n v="1"/>
    <s v="Employed"/>
    <s v="Divorced"/>
    <s v="Male"/>
    <s v="PhD"/>
    <n v="0"/>
    <n v="2"/>
    <n v="77033"/>
    <s v="West"/>
    <n v="4"/>
    <s v="Delhi"/>
    <m/>
    <m/>
    <m/>
    <x v="2"/>
  </r>
  <r>
    <n v="271"/>
    <n v="25"/>
    <n v="50816"/>
    <n v="625"/>
    <n v="190921"/>
    <s v="Car"/>
    <n v="4292"/>
    <x v="0"/>
    <n v="1"/>
    <s v="Employed"/>
    <s v="Divorced"/>
    <s v="Female"/>
    <s v="PhD"/>
    <n v="4"/>
    <n v="4"/>
    <n v="89966"/>
    <s v="East"/>
    <n v="10"/>
    <s v="Pune"/>
    <m/>
    <m/>
    <m/>
    <x v="3"/>
  </r>
  <r>
    <n v="272"/>
    <n v="59"/>
    <n v="62922"/>
    <n v="649"/>
    <n v="201788"/>
    <s v="Personal"/>
    <n v="4958"/>
    <x v="0"/>
    <n v="1"/>
    <s v="Employed"/>
    <s v="Single"/>
    <s v="Female"/>
    <s v="High School"/>
    <n v="0"/>
    <n v="1"/>
    <n v="68174"/>
    <s v="North"/>
    <n v="3"/>
    <s v="Ahmedabad"/>
    <m/>
    <m/>
    <m/>
    <x v="2"/>
  </r>
  <r>
    <n v="273"/>
    <n v="26"/>
    <n v="53233"/>
    <n v="583"/>
    <n v="224456"/>
    <s v="Personal"/>
    <n v="5028"/>
    <x v="0"/>
    <n v="1"/>
    <s v="Employed"/>
    <s v="Single"/>
    <s v="Female"/>
    <s v="PhD"/>
    <n v="0"/>
    <n v="1"/>
    <n v="139659"/>
    <s v="West"/>
    <n v="6"/>
    <s v="Delhi"/>
    <m/>
    <m/>
    <m/>
    <x v="3"/>
  </r>
  <r>
    <n v="274"/>
    <n v="56"/>
    <n v="33870"/>
    <n v="738"/>
    <n v="190098"/>
    <s v="Car"/>
    <n v="4964"/>
    <x v="0"/>
    <n v="1"/>
    <s v="Employed"/>
    <s v="Divorced"/>
    <s v="Female"/>
    <s v="Master"/>
    <n v="0"/>
    <n v="1"/>
    <n v="74859"/>
    <s v="East"/>
    <n v="8"/>
    <s v="Delhi"/>
    <m/>
    <m/>
    <m/>
    <x v="2"/>
  </r>
  <r>
    <n v="275"/>
    <n v="24"/>
    <n v="50214"/>
    <n v="649"/>
    <n v="217734"/>
    <s v="Home"/>
    <n v="5556"/>
    <x v="0"/>
    <n v="1"/>
    <s v="Employed"/>
    <s v="Divorced"/>
    <s v="Male"/>
    <s v="Master"/>
    <n v="2"/>
    <n v="3"/>
    <n v="123603"/>
    <s v="East"/>
    <n v="5"/>
    <s v="Bangalore"/>
    <m/>
    <m/>
    <m/>
    <x v="3"/>
  </r>
  <r>
    <n v="276"/>
    <n v="30"/>
    <n v="42423"/>
    <n v="691"/>
    <n v="192098"/>
    <s v="Education"/>
    <n v="5360"/>
    <x v="1"/>
    <n v="0"/>
    <s v="Employed"/>
    <s v="Married"/>
    <s v="Male"/>
    <s v="PhD"/>
    <n v="0"/>
    <n v="3"/>
    <n v="105605"/>
    <s v="South"/>
    <n v="8"/>
    <s v="Ahmedabad"/>
    <m/>
    <m/>
    <m/>
    <x v="0"/>
  </r>
  <r>
    <n v="277"/>
    <n v="21"/>
    <n v="49058"/>
    <n v="602"/>
    <n v="158956"/>
    <s v="Car"/>
    <n v="5318"/>
    <x v="1"/>
    <n v="1"/>
    <s v="Employed"/>
    <s v="Divorced"/>
    <s v="Female"/>
    <s v="PhD"/>
    <n v="0"/>
    <n v="4"/>
    <n v="100925"/>
    <s v="North"/>
    <n v="10"/>
    <s v="Kolkata"/>
    <m/>
    <m/>
    <m/>
    <x v="3"/>
  </r>
  <r>
    <n v="278"/>
    <n v="41"/>
    <n v="37218"/>
    <n v="685"/>
    <n v="144696"/>
    <s v="Car"/>
    <n v="4533"/>
    <x v="0"/>
    <n v="1"/>
    <s v="Employed"/>
    <s v="Divorced"/>
    <s v="Female"/>
    <s v="PhD"/>
    <n v="0"/>
    <n v="3"/>
    <n v="144584"/>
    <s v="West"/>
    <n v="19"/>
    <s v="Hyderabad"/>
    <m/>
    <m/>
    <m/>
    <x v="1"/>
  </r>
  <r>
    <n v="279"/>
    <n v="60"/>
    <n v="52327"/>
    <n v="689"/>
    <n v="265953"/>
    <s v="Personal"/>
    <n v="3801"/>
    <x v="0"/>
    <n v="1"/>
    <s v="Employed"/>
    <s v="Divorced"/>
    <s v="Female"/>
    <s v="PhD"/>
    <n v="4"/>
    <n v="4"/>
    <n v="32181"/>
    <s v="West"/>
    <n v="4"/>
    <s v="Pune"/>
    <m/>
    <m/>
    <m/>
    <x v="2"/>
  </r>
  <r>
    <n v="280"/>
    <n v="59"/>
    <n v="54584"/>
    <n v="697"/>
    <n v="232370"/>
    <s v="Car"/>
    <n v="5694"/>
    <x v="0"/>
    <n v="0"/>
    <s v="Employed"/>
    <s v="Single"/>
    <s v="Male"/>
    <s v="High School"/>
    <n v="3"/>
    <n v="3"/>
    <n v="94113"/>
    <s v="West"/>
    <n v="6"/>
    <s v="Ahmedabad"/>
    <m/>
    <m/>
    <m/>
    <x v="2"/>
  </r>
  <r>
    <n v="281"/>
    <n v="57"/>
    <n v="60563"/>
    <n v="745"/>
    <n v="251853"/>
    <s v="Education"/>
    <n v="5060"/>
    <x v="1"/>
    <n v="0"/>
    <s v="Employed"/>
    <s v="Single"/>
    <s v="Male"/>
    <s v="Master"/>
    <n v="0"/>
    <n v="4"/>
    <n v="67588"/>
    <s v="East"/>
    <n v="3"/>
    <s v="Hyderabad"/>
    <m/>
    <m/>
    <m/>
    <x v="2"/>
  </r>
  <r>
    <n v="282"/>
    <n v="23"/>
    <n v="54647"/>
    <n v="622"/>
    <n v="200188"/>
    <s v="Home"/>
    <n v="5408"/>
    <x v="0"/>
    <n v="0"/>
    <s v="Employed"/>
    <s v="Married"/>
    <s v="Female"/>
    <s v="High School"/>
    <n v="0"/>
    <n v="3"/>
    <n v="41157"/>
    <s v="West"/>
    <n v="4"/>
    <s v="Ahmedabad"/>
    <m/>
    <m/>
    <m/>
    <x v="3"/>
  </r>
  <r>
    <n v="283"/>
    <n v="51"/>
    <n v="74519"/>
    <n v="640"/>
    <n v="211283"/>
    <s v="Home"/>
    <n v="5436"/>
    <x v="1"/>
    <n v="0"/>
    <s v="Employed"/>
    <s v="Married"/>
    <s v="Male"/>
    <s v="Master"/>
    <n v="4"/>
    <n v="3"/>
    <n v="64158"/>
    <s v="West"/>
    <n v="4"/>
    <s v="Delhi"/>
    <m/>
    <m/>
    <m/>
    <x v="2"/>
  </r>
  <r>
    <n v="284"/>
    <n v="47"/>
    <n v="82883"/>
    <n v="607"/>
    <n v="191081"/>
    <s v="Home"/>
    <n v="2973"/>
    <x v="0"/>
    <n v="0"/>
    <s v="Employed"/>
    <s v="Married"/>
    <s v="Female"/>
    <s v="PhD"/>
    <n v="3"/>
    <n v="2"/>
    <n v="100517"/>
    <s v="West"/>
    <n v="5"/>
    <s v="Ahmedabad"/>
    <m/>
    <m/>
    <m/>
    <x v="1"/>
  </r>
  <r>
    <n v="285"/>
    <n v="37"/>
    <n v="43932"/>
    <n v="645"/>
    <n v="257874"/>
    <s v="Education"/>
    <n v="6721"/>
    <x v="1"/>
    <n v="1"/>
    <s v="Employed"/>
    <s v="Divorced"/>
    <s v="Female"/>
    <s v="Master"/>
    <n v="4"/>
    <n v="2"/>
    <n v="78239"/>
    <s v="North"/>
    <n v="15"/>
    <s v="Ahmedabad"/>
    <m/>
    <m/>
    <m/>
    <x v="0"/>
  </r>
  <r>
    <n v="286"/>
    <n v="43"/>
    <n v="64551"/>
    <n v="683"/>
    <n v="182757"/>
    <s v="Personal"/>
    <n v="4434"/>
    <x v="0"/>
    <n v="1"/>
    <s v="Employed"/>
    <s v="Divorced"/>
    <s v="Male"/>
    <s v="Master"/>
    <n v="5"/>
    <n v="2"/>
    <n v="126898"/>
    <s v="North"/>
    <n v="16"/>
    <s v="Kolkata"/>
    <m/>
    <m/>
    <m/>
    <x v="1"/>
  </r>
  <r>
    <n v="287"/>
    <n v="33"/>
    <n v="81719"/>
    <n v="680"/>
    <n v="150798"/>
    <s v="Education"/>
    <n v="6373"/>
    <x v="1"/>
    <n v="1"/>
    <s v="Employed"/>
    <s v="Single"/>
    <s v="Male"/>
    <s v="Bachelor"/>
    <n v="1"/>
    <n v="4"/>
    <n v="93584"/>
    <s v="East"/>
    <n v="6"/>
    <s v="Ahmedabad"/>
    <m/>
    <m/>
    <m/>
    <x v="0"/>
  </r>
  <r>
    <n v="288"/>
    <n v="47"/>
    <n v="64941"/>
    <n v="732"/>
    <n v="226063"/>
    <s v="Car"/>
    <n v="5424"/>
    <x v="0"/>
    <n v="0"/>
    <s v="Employed"/>
    <s v="Divorced"/>
    <s v="Female"/>
    <s v="Bachelor"/>
    <n v="1"/>
    <n v="4"/>
    <n v="90257"/>
    <s v="South"/>
    <n v="18"/>
    <s v="Ahmedabad"/>
    <m/>
    <m/>
    <m/>
    <x v="1"/>
  </r>
  <r>
    <n v="289"/>
    <n v="40"/>
    <n v="60759"/>
    <n v="674"/>
    <n v="192393"/>
    <s v="Medical"/>
    <n v="3921"/>
    <x v="0"/>
    <n v="0"/>
    <s v="Employed"/>
    <s v="Divorced"/>
    <s v="Male"/>
    <s v="PhD"/>
    <n v="1"/>
    <n v="4"/>
    <n v="90391"/>
    <s v="West"/>
    <n v="12"/>
    <s v="Bangalore"/>
    <m/>
    <m/>
    <m/>
    <x v="0"/>
  </r>
  <r>
    <n v="290"/>
    <n v="33"/>
    <n v="22672"/>
    <n v="650"/>
    <n v="212495"/>
    <s v="Medical"/>
    <n v="4292"/>
    <x v="0"/>
    <n v="0"/>
    <s v="Unemployed"/>
    <s v="Single"/>
    <s v="Male"/>
    <s v="High School"/>
    <n v="0"/>
    <n v="4"/>
    <n v="97045"/>
    <s v="West"/>
    <n v="7"/>
    <s v="Pune"/>
    <m/>
    <m/>
    <m/>
    <x v="0"/>
  </r>
  <r>
    <n v="291"/>
    <n v="64"/>
    <n v="41628"/>
    <n v="595"/>
    <n v="235556"/>
    <s v="Medical"/>
    <n v="4310"/>
    <x v="1"/>
    <n v="0"/>
    <s v="Employed"/>
    <s v="Married"/>
    <s v="Male"/>
    <s v="Bachelor"/>
    <n v="4"/>
    <n v="2"/>
    <n v="87445"/>
    <s v="East"/>
    <n v="12"/>
    <s v="Bangalore"/>
    <m/>
    <m/>
    <m/>
    <x v="4"/>
  </r>
  <r>
    <n v="292"/>
    <n v="44"/>
    <n v="43818"/>
    <n v="693"/>
    <n v="171043"/>
    <s v="Home"/>
    <n v="4368"/>
    <x v="0"/>
    <n v="1"/>
    <s v="Employed"/>
    <s v="Divorced"/>
    <s v="Male"/>
    <s v="PhD"/>
    <n v="0"/>
    <n v="1"/>
    <n v="74462"/>
    <s v="West"/>
    <n v="14"/>
    <s v="Delhi"/>
    <m/>
    <m/>
    <m/>
    <x v="1"/>
  </r>
  <r>
    <n v="293"/>
    <n v="61"/>
    <n v="70807"/>
    <n v="642"/>
    <n v="189053"/>
    <s v="Education"/>
    <n v="3230"/>
    <x v="0"/>
    <n v="0"/>
    <s v="Employed"/>
    <s v="Single"/>
    <s v="Male"/>
    <s v="High School"/>
    <n v="1"/>
    <n v="3"/>
    <n v="129675"/>
    <s v="South"/>
    <n v="13"/>
    <s v="Delhi"/>
    <m/>
    <m/>
    <m/>
    <x v="4"/>
  </r>
  <r>
    <n v="294"/>
    <n v="23"/>
    <n v="39040"/>
    <n v="694"/>
    <n v="184479"/>
    <s v="Education"/>
    <n v="4201"/>
    <x v="0"/>
    <n v="1"/>
    <s v="Employed"/>
    <s v="Single"/>
    <s v="Male"/>
    <s v="Bachelor"/>
    <n v="3"/>
    <n v="3"/>
    <n v="81277"/>
    <s v="East"/>
    <n v="11"/>
    <s v="Hyderabad"/>
    <m/>
    <m/>
    <m/>
    <x v="3"/>
  </r>
  <r>
    <n v="295"/>
    <n v="63"/>
    <n v="48719"/>
    <n v="628"/>
    <n v="264339"/>
    <s v="Home"/>
    <n v="5967"/>
    <x v="0"/>
    <n v="1"/>
    <s v="Employed"/>
    <s v="Married"/>
    <s v="Female"/>
    <s v="Master"/>
    <n v="3"/>
    <n v="4"/>
    <n v="88494"/>
    <s v="North"/>
    <n v="11"/>
    <s v="Delhi"/>
    <m/>
    <m/>
    <m/>
    <x v="4"/>
  </r>
  <r>
    <n v="296"/>
    <n v="30"/>
    <n v="62604"/>
    <n v="710"/>
    <n v="200715"/>
    <s v="Car"/>
    <n v="6069"/>
    <x v="0"/>
    <n v="1"/>
    <s v="Employed"/>
    <s v="Single"/>
    <s v="Female"/>
    <s v="Bachelor"/>
    <n v="5"/>
    <n v="2"/>
    <n v="112882"/>
    <s v="South"/>
    <n v="2"/>
    <s v="Bangalore"/>
    <m/>
    <m/>
    <m/>
    <x v="0"/>
  </r>
  <r>
    <n v="297"/>
    <n v="21"/>
    <n v="38364"/>
    <n v="669"/>
    <n v="207818"/>
    <s v="Medical"/>
    <n v="4323"/>
    <x v="0"/>
    <n v="1"/>
    <s v="Employed"/>
    <s v="Married"/>
    <s v="Female"/>
    <s v="PhD"/>
    <n v="4"/>
    <n v="1"/>
    <n v="109562"/>
    <s v="West"/>
    <n v="14"/>
    <s v="Delhi"/>
    <m/>
    <m/>
    <m/>
    <x v="3"/>
  </r>
  <r>
    <n v="298"/>
    <n v="33"/>
    <n v="54186"/>
    <n v="699"/>
    <n v="142177"/>
    <s v="Medical"/>
    <n v="3127"/>
    <x v="0"/>
    <n v="1"/>
    <s v="Employed"/>
    <s v="Married"/>
    <s v="Female"/>
    <s v="Bachelor"/>
    <n v="5"/>
    <n v="2"/>
    <n v="73196"/>
    <s v="South"/>
    <n v="15"/>
    <s v="Hyderabad"/>
    <m/>
    <m/>
    <m/>
    <x v="0"/>
  </r>
  <r>
    <n v="299"/>
    <n v="34"/>
    <n v="52231"/>
    <n v="669"/>
    <n v="236539"/>
    <s v="Home"/>
    <n v="5630"/>
    <x v="0"/>
    <n v="1"/>
    <s v="Employed"/>
    <s v="Married"/>
    <s v="Male"/>
    <s v="Bachelor"/>
    <n v="3"/>
    <n v="3"/>
    <n v="122649"/>
    <s v="North"/>
    <n v="1"/>
    <s v="Hyderabad"/>
    <m/>
    <m/>
    <m/>
    <x v="0"/>
  </r>
  <r>
    <n v="300"/>
    <n v="53"/>
    <n v="63156"/>
    <n v="603"/>
    <n v="221405"/>
    <s v="Medical"/>
    <n v="3921"/>
    <x v="1"/>
    <n v="1"/>
    <s v="Unemployed"/>
    <s v="Married"/>
    <s v="Female"/>
    <s v="High School"/>
    <n v="1"/>
    <n v="4"/>
    <n v="116130"/>
    <s v="East"/>
    <n v="12"/>
    <s v="Bangalore"/>
    <m/>
    <m/>
    <m/>
    <x v="2"/>
  </r>
  <r>
    <n v="301"/>
    <n v="22"/>
    <n v="59882"/>
    <n v="631"/>
    <n v="158238"/>
    <s v="Personal"/>
    <n v="3999"/>
    <x v="0"/>
    <n v="1"/>
    <s v="Employed"/>
    <s v="Married"/>
    <s v="Male"/>
    <s v="High School"/>
    <n v="5"/>
    <n v="4"/>
    <n v="105339"/>
    <s v="South"/>
    <n v="14"/>
    <s v="Kolkata"/>
    <m/>
    <m/>
    <m/>
    <x v="3"/>
  </r>
  <r>
    <n v="302"/>
    <n v="22"/>
    <n v="59409"/>
    <n v="585"/>
    <n v="296149"/>
    <s v="Education"/>
    <n v="4717"/>
    <x v="1"/>
    <n v="1"/>
    <s v="Employed"/>
    <s v="Single"/>
    <s v="Female"/>
    <s v="Master"/>
    <n v="5"/>
    <n v="2"/>
    <n v="87060"/>
    <s v="East"/>
    <n v="18"/>
    <s v="Delhi"/>
    <m/>
    <m/>
    <m/>
    <x v="3"/>
  </r>
  <r>
    <n v="303"/>
    <n v="59"/>
    <n v="53011"/>
    <n v="659"/>
    <n v="216859"/>
    <s v="Medical"/>
    <n v="4623"/>
    <x v="0"/>
    <n v="0"/>
    <s v="Employed"/>
    <s v="Divorced"/>
    <s v="Female"/>
    <s v="PhD"/>
    <n v="5"/>
    <n v="4"/>
    <n v="87798"/>
    <s v="East"/>
    <n v="3"/>
    <s v="Pune"/>
    <m/>
    <m/>
    <m/>
    <x v="2"/>
  </r>
  <r>
    <n v="304"/>
    <n v="61"/>
    <n v="24860"/>
    <n v="576"/>
    <n v="168819"/>
    <s v="Medical"/>
    <n v="4210"/>
    <x v="0"/>
    <n v="0"/>
    <s v="Employed"/>
    <s v="Married"/>
    <s v="Male"/>
    <s v="Master"/>
    <n v="4"/>
    <n v="1"/>
    <n v="93946"/>
    <s v="West"/>
    <n v="12"/>
    <s v="Hyderabad"/>
    <m/>
    <m/>
    <m/>
    <x v="4"/>
  </r>
  <r>
    <n v="305"/>
    <n v="51"/>
    <n v="52094"/>
    <n v="664"/>
    <n v="199857"/>
    <s v="Personal"/>
    <n v="4300"/>
    <x v="0"/>
    <n v="1"/>
    <s v="Unemployed"/>
    <s v="Married"/>
    <s v="Male"/>
    <s v="Master"/>
    <n v="4"/>
    <n v="3"/>
    <n v="63045"/>
    <s v="West"/>
    <n v="5"/>
    <s v="Kolkata"/>
    <m/>
    <m/>
    <m/>
    <x v="2"/>
  </r>
  <r>
    <n v="306"/>
    <n v="24"/>
    <n v="50829"/>
    <n v="469"/>
    <n v="181571"/>
    <s v="Car"/>
    <n v="4498"/>
    <x v="0"/>
    <n v="0"/>
    <s v="Employed"/>
    <s v="Divorced"/>
    <s v="Female"/>
    <s v="Bachelor"/>
    <n v="1"/>
    <n v="1"/>
    <n v="98821"/>
    <s v="East"/>
    <n v="3"/>
    <s v="Kolkata"/>
    <m/>
    <m/>
    <m/>
    <x v="3"/>
  </r>
  <r>
    <n v="307"/>
    <n v="54"/>
    <n v="61498"/>
    <n v="690"/>
    <n v="277193"/>
    <s v="Car"/>
    <n v="4286"/>
    <x v="0"/>
    <n v="1"/>
    <s v="Employed"/>
    <s v="Divorced"/>
    <s v="Male"/>
    <s v="Master"/>
    <n v="1"/>
    <n v="2"/>
    <n v="126763"/>
    <s v="North"/>
    <n v="7"/>
    <s v="Delhi"/>
    <m/>
    <m/>
    <m/>
    <x v="2"/>
  </r>
  <r>
    <n v="308"/>
    <n v="39"/>
    <n v="43656"/>
    <n v="594"/>
    <n v="246659"/>
    <s v="Personal"/>
    <n v="4348"/>
    <x v="1"/>
    <n v="1"/>
    <s v="Employed"/>
    <s v="Married"/>
    <s v="Male"/>
    <s v="High School"/>
    <n v="1"/>
    <n v="3"/>
    <n v="126291"/>
    <s v="East"/>
    <n v="16"/>
    <s v="Delhi"/>
    <m/>
    <m/>
    <m/>
    <x v="0"/>
  </r>
  <r>
    <n v="309"/>
    <n v="57"/>
    <n v="50626"/>
    <n v="602"/>
    <n v="222701"/>
    <s v="Car"/>
    <n v="4694"/>
    <x v="1"/>
    <n v="0"/>
    <s v="Employed"/>
    <s v="Divorced"/>
    <s v="Male"/>
    <s v="Master"/>
    <n v="5"/>
    <n v="1"/>
    <n v="88574"/>
    <s v="North"/>
    <n v="17"/>
    <s v="Pune"/>
    <m/>
    <m/>
    <m/>
    <x v="2"/>
  </r>
  <r>
    <n v="310"/>
    <n v="29"/>
    <n v="51100"/>
    <n v="718"/>
    <n v="285842"/>
    <s v="Home"/>
    <n v="5353"/>
    <x v="0"/>
    <n v="1"/>
    <s v="Employed"/>
    <s v="Married"/>
    <s v="Male"/>
    <s v="PhD"/>
    <n v="1"/>
    <n v="1"/>
    <n v="131922"/>
    <s v="South"/>
    <n v="8"/>
    <s v="Kolkata"/>
    <m/>
    <m/>
    <m/>
    <x v="3"/>
  </r>
  <r>
    <n v="311"/>
    <n v="44"/>
    <n v="39311"/>
    <n v="665"/>
    <n v="148088"/>
    <s v="Personal"/>
    <n v="5249"/>
    <x v="0"/>
    <n v="1"/>
    <s v="Employed"/>
    <s v="Single"/>
    <s v="Female"/>
    <s v="Master"/>
    <n v="4"/>
    <n v="1"/>
    <n v="157177"/>
    <s v="East"/>
    <n v="15"/>
    <s v="Bangalore"/>
    <m/>
    <m/>
    <m/>
    <x v="1"/>
  </r>
  <r>
    <n v="312"/>
    <n v="33"/>
    <n v="32700"/>
    <n v="692"/>
    <n v="238794"/>
    <s v="Education"/>
    <n v="4457"/>
    <x v="0"/>
    <n v="1"/>
    <s v="Employed"/>
    <s v="Divorced"/>
    <s v="Male"/>
    <s v="PhD"/>
    <n v="3"/>
    <n v="3"/>
    <n v="90513"/>
    <s v="South"/>
    <n v="15"/>
    <s v="Bangalore"/>
    <m/>
    <m/>
    <m/>
    <x v="0"/>
  </r>
  <r>
    <n v="313"/>
    <n v="64"/>
    <n v="55738"/>
    <n v="599"/>
    <n v="227362"/>
    <s v="Education"/>
    <n v="4683"/>
    <x v="1"/>
    <n v="1"/>
    <s v="Employed"/>
    <s v="Divorced"/>
    <s v="Female"/>
    <s v="PhD"/>
    <n v="1"/>
    <n v="3"/>
    <n v="120745"/>
    <s v="East"/>
    <n v="8"/>
    <s v="Delhi"/>
    <m/>
    <m/>
    <m/>
    <x v="4"/>
  </r>
  <r>
    <n v="314"/>
    <n v="50"/>
    <n v="65116"/>
    <n v="698"/>
    <n v="188477"/>
    <s v="Education"/>
    <n v="6344"/>
    <x v="0"/>
    <n v="1"/>
    <s v="Employed"/>
    <s v="Single"/>
    <s v="Female"/>
    <s v="Master"/>
    <n v="2"/>
    <n v="4"/>
    <n v="32115"/>
    <s v="South"/>
    <n v="11"/>
    <s v="Ahmedabad"/>
    <m/>
    <m/>
    <m/>
    <x v="1"/>
  </r>
  <r>
    <n v="315"/>
    <n v="39"/>
    <n v="40626"/>
    <n v="643"/>
    <n v="188700"/>
    <s v="Medical"/>
    <n v="5986"/>
    <x v="0"/>
    <n v="1"/>
    <s v="Employed"/>
    <s v="Divorced"/>
    <s v="Female"/>
    <s v="Master"/>
    <n v="4"/>
    <n v="2"/>
    <n v="62255"/>
    <s v="North"/>
    <n v="10"/>
    <s v="Ahmedabad"/>
    <m/>
    <m/>
    <m/>
    <x v="0"/>
  </r>
  <r>
    <n v="316"/>
    <n v="61"/>
    <n v="46733"/>
    <n v="655"/>
    <n v="246158"/>
    <s v="Personal"/>
    <n v="5548"/>
    <x v="0"/>
    <n v="1"/>
    <s v="Employed"/>
    <s v="Single"/>
    <s v="Female"/>
    <s v="Master"/>
    <n v="0"/>
    <n v="4"/>
    <n v="102733"/>
    <s v="South"/>
    <n v="18"/>
    <s v="Mumbai"/>
    <m/>
    <m/>
    <m/>
    <x v="4"/>
  </r>
  <r>
    <n v="317"/>
    <n v="30"/>
    <n v="62443"/>
    <n v="724"/>
    <n v="242494"/>
    <s v="Personal"/>
    <n v="3228"/>
    <x v="0"/>
    <n v="0"/>
    <s v="Employed"/>
    <s v="Married"/>
    <s v="Female"/>
    <s v="PhD"/>
    <n v="3"/>
    <n v="2"/>
    <n v="69798"/>
    <s v="South"/>
    <n v="9"/>
    <s v="Mumbai"/>
    <m/>
    <m/>
    <m/>
    <x v="0"/>
  </r>
  <r>
    <n v="318"/>
    <n v="62"/>
    <n v="63900"/>
    <n v="591"/>
    <n v="128886"/>
    <s v="Car"/>
    <n v="5107"/>
    <x v="0"/>
    <n v="0"/>
    <s v="Employed"/>
    <s v="Divorced"/>
    <s v="Female"/>
    <s v="High School"/>
    <n v="4"/>
    <n v="3"/>
    <n v="161176"/>
    <s v="West"/>
    <n v="16"/>
    <s v="Mumbai"/>
    <m/>
    <m/>
    <m/>
    <x v="4"/>
  </r>
  <r>
    <n v="319"/>
    <n v="64"/>
    <n v="53471"/>
    <n v="695"/>
    <n v="290821"/>
    <s v="Personal"/>
    <n v="4324"/>
    <x v="1"/>
    <n v="1"/>
    <s v="Employed"/>
    <s v="Divorced"/>
    <s v="Female"/>
    <s v="Bachelor"/>
    <n v="1"/>
    <n v="1"/>
    <n v="117936"/>
    <s v="East"/>
    <n v="1"/>
    <s v="Bangalore"/>
    <m/>
    <m/>
    <m/>
    <x v="4"/>
  </r>
  <r>
    <n v="320"/>
    <n v="34"/>
    <n v="56213"/>
    <n v="669"/>
    <n v="257137"/>
    <s v="Personal"/>
    <n v="4043"/>
    <x v="1"/>
    <n v="0"/>
    <s v="Employed"/>
    <s v="Single"/>
    <s v="Male"/>
    <s v="Master"/>
    <n v="5"/>
    <n v="4"/>
    <n v="128974"/>
    <s v="East"/>
    <n v="6"/>
    <s v="Delhi"/>
    <m/>
    <m/>
    <m/>
    <x v="0"/>
  </r>
  <r>
    <n v="321"/>
    <n v="60"/>
    <n v="57980"/>
    <n v="639"/>
    <n v="185923"/>
    <s v="Car"/>
    <n v="4640"/>
    <x v="1"/>
    <n v="0"/>
    <s v="Employed"/>
    <s v="Married"/>
    <s v="Female"/>
    <s v="Bachelor"/>
    <n v="2"/>
    <n v="3"/>
    <n v="99129"/>
    <s v="East"/>
    <n v="2"/>
    <s v="Pune"/>
    <m/>
    <m/>
    <m/>
    <x v="2"/>
  </r>
  <r>
    <n v="322"/>
    <n v="40"/>
    <n v="60665"/>
    <n v="595"/>
    <n v="160437"/>
    <s v="Personal"/>
    <n v="6047"/>
    <x v="0"/>
    <n v="1"/>
    <s v="Employed"/>
    <s v="Married"/>
    <s v="Male"/>
    <s v="Master"/>
    <n v="0"/>
    <n v="3"/>
    <n v="69903"/>
    <s v="East"/>
    <n v="13"/>
    <s v="Pune"/>
    <m/>
    <m/>
    <m/>
    <x v="0"/>
  </r>
  <r>
    <n v="323"/>
    <n v="24"/>
    <n v="33928"/>
    <n v="638"/>
    <n v="255522"/>
    <s v="Personal"/>
    <n v="5888"/>
    <x v="0"/>
    <n v="1"/>
    <s v="Employed"/>
    <s v="Single"/>
    <s v="Male"/>
    <s v="PhD"/>
    <n v="3"/>
    <n v="3"/>
    <n v="84435"/>
    <s v="West"/>
    <n v="6"/>
    <s v="Hyderabad"/>
    <m/>
    <m/>
    <m/>
    <x v="3"/>
  </r>
  <r>
    <n v="324"/>
    <n v="58"/>
    <n v="78758"/>
    <n v="609"/>
    <n v="224820"/>
    <s v="Home"/>
    <n v="4380"/>
    <x v="0"/>
    <n v="1"/>
    <s v="Employed"/>
    <s v="Divorced"/>
    <s v="Female"/>
    <s v="PhD"/>
    <n v="1"/>
    <n v="4"/>
    <n v="107631"/>
    <s v="North"/>
    <n v="9"/>
    <s v="Delhi"/>
    <m/>
    <m/>
    <m/>
    <x v="2"/>
  </r>
  <r>
    <n v="325"/>
    <n v="64"/>
    <n v="54110"/>
    <n v="709"/>
    <n v="235820"/>
    <s v="Car"/>
    <n v="5084"/>
    <x v="0"/>
    <n v="1"/>
    <s v="Employed"/>
    <s v="Divorced"/>
    <s v="Female"/>
    <s v="Bachelor"/>
    <n v="4"/>
    <n v="3"/>
    <n v="80862"/>
    <s v="South"/>
    <n v="14"/>
    <s v="Delhi"/>
    <m/>
    <m/>
    <m/>
    <x v="4"/>
  </r>
  <r>
    <n v="326"/>
    <n v="59"/>
    <n v="60947"/>
    <n v="654"/>
    <n v="228542"/>
    <s v="Home"/>
    <n v="4578"/>
    <x v="0"/>
    <n v="1"/>
    <s v="Employed"/>
    <s v="Single"/>
    <s v="Female"/>
    <s v="High School"/>
    <n v="4"/>
    <n v="2"/>
    <n v="120135"/>
    <s v="South"/>
    <n v="7"/>
    <s v="Mumbai"/>
    <m/>
    <m/>
    <m/>
    <x v="2"/>
  </r>
  <r>
    <n v="327"/>
    <n v="25"/>
    <n v="38572"/>
    <n v="616"/>
    <n v="260727"/>
    <s v="Medical"/>
    <n v="4759"/>
    <x v="0"/>
    <n v="0"/>
    <s v="Employed"/>
    <s v="Single"/>
    <s v="Male"/>
    <s v="PhD"/>
    <n v="3"/>
    <n v="2"/>
    <n v="121342"/>
    <s v="North"/>
    <n v="5"/>
    <s v="Delhi"/>
    <m/>
    <m/>
    <m/>
    <x v="3"/>
  </r>
  <r>
    <n v="328"/>
    <n v="62"/>
    <n v="47211"/>
    <n v="578"/>
    <n v="242796"/>
    <s v="Car"/>
    <n v="5997"/>
    <x v="0"/>
    <n v="1"/>
    <s v="Employed"/>
    <s v="Single"/>
    <s v="Male"/>
    <s v="Bachelor"/>
    <n v="2"/>
    <n v="1"/>
    <n v="100149"/>
    <s v="South"/>
    <n v="7"/>
    <s v="Pune"/>
    <m/>
    <m/>
    <m/>
    <x v="4"/>
  </r>
  <r>
    <n v="329"/>
    <n v="52"/>
    <n v="55654"/>
    <n v="626"/>
    <n v="173306"/>
    <s v="Personal"/>
    <n v="4936"/>
    <x v="0"/>
    <n v="0"/>
    <s v="Employed"/>
    <s v="Divorced"/>
    <s v="Male"/>
    <s v="PhD"/>
    <n v="5"/>
    <n v="4"/>
    <n v="45230"/>
    <s v="West"/>
    <n v="3"/>
    <s v="Mumbai"/>
    <m/>
    <m/>
    <m/>
    <x v="2"/>
  </r>
  <r>
    <n v="330"/>
    <n v="26"/>
    <n v="22933"/>
    <n v="711"/>
    <n v="170377"/>
    <s v="Personal"/>
    <n v="3242"/>
    <x v="0"/>
    <n v="1"/>
    <s v="Employed"/>
    <s v="Single"/>
    <s v="Female"/>
    <s v="Master"/>
    <n v="1"/>
    <n v="4"/>
    <n v="151443"/>
    <s v="East"/>
    <n v="13"/>
    <s v="Delhi"/>
    <m/>
    <m/>
    <m/>
    <x v="3"/>
  </r>
  <r>
    <n v="331"/>
    <n v="34"/>
    <n v="36482"/>
    <n v="655"/>
    <n v="217797"/>
    <s v="Home"/>
    <n v="5138"/>
    <x v="0"/>
    <n v="0"/>
    <s v="Employed"/>
    <s v="Married"/>
    <s v="Male"/>
    <s v="Bachelor"/>
    <n v="3"/>
    <n v="4"/>
    <n v="93619"/>
    <s v="East"/>
    <n v="12"/>
    <s v="Hyderabad"/>
    <m/>
    <m/>
    <m/>
    <x v="0"/>
  </r>
  <r>
    <n v="332"/>
    <n v="26"/>
    <n v="39120"/>
    <n v="640"/>
    <n v="314487"/>
    <s v="Home"/>
    <n v="6816"/>
    <x v="0"/>
    <n v="0"/>
    <s v="Employed"/>
    <s v="Single"/>
    <s v="Female"/>
    <s v="Bachelor"/>
    <n v="3"/>
    <n v="4"/>
    <n v="181278"/>
    <s v="West"/>
    <n v="6"/>
    <s v="Ahmedabad"/>
    <m/>
    <m/>
    <m/>
    <x v="3"/>
  </r>
  <r>
    <n v="333"/>
    <n v="34"/>
    <n v="30820"/>
    <n v="734"/>
    <n v="192510"/>
    <s v="Medical"/>
    <n v="4300"/>
    <x v="0"/>
    <n v="0"/>
    <s v="Employed"/>
    <s v="Married"/>
    <s v="Male"/>
    <s v="Master"/>
    <n v="4"/>
    <n v="4"/>
    <n v="119576"/>
    <s v="East"/>
    <n v="2"/>
    <s v="Ahmedabad"/>
    <m/>
    <m/>
    <m/>
    <x v="0"/>
  </r>
  <r>
    <n v="334"/>
    <n v="32"/>
    <n v="51591"/>
    <n v="629"/>
    <n v="218156"/>
    <s v="Medical"/>
    <n v="6548"/>
    <x v="0"/>
    <n v="1"/>
    <s v="Employed"/>
    <s v="Married"/>
    <s v="Female"/>
    <s v="Bachelor"/>
    <n v="3"/>
    <n v="3"/>
    <n v="93701"/>
    <s v="South"/>
    <n v="15"/>
    <s v="Bangalore"/>
    <m/>
    <m/>
    <m/>
    <x v="0"/>
  </r>
  <r>
    <n v="335"/>
    <n v="47"/>
    <n v="48888"/>
    <n v="609"/>
    <n v="244729"/>
    <s v="Personal"/>
    <n v="5617"/>
    <x v="0"/>
    <n v="1"/>
    <s v="Employed"/>
    <s v="Single"/>
    <s v="Female"/>
    <s v="Master"/>
    <n v="0"/>
    <n v="3"/>
    <n v="113434"/>
    <s v="North"/>
    <n v="15"/>
    <s v="Hyderabad"/>
    <m/>
    <m/>
    <m/>
    <x v="1"/>
  </r>
  <r>
    <n v="336"/>
    <n v="46"/>
    <n v="71355"/>
    <n v="670"/>
    <n v="179039"/>
    <s v="Education"/>
    <n v="6176"/>
    <x v="1"/>
    <n v="1"/>
    <s v="Employed"/>
    <s v="Married"/>
    <s v="Female"/>
    <s v="High School"/>
    <n v="0"/>
    <n v="2"/>
    <n v="39421"/>
    <s v="North"/>
    <n v="18"/>
    <s v="Pune"/>
    <m/>
    <m/>
    <m/>
    <x v="1"/>
  </r>
  <r>
    <n v="337"/>
    <n v="32"/>
    <n v="33189"/>
    <n v="670"/>
    <n v="239874"/>
    <s v="Medical"/>
    <n v="5875"/>
    <x v="0"/>
    <n v="1"/>
    <s v="Employed"/>
    <s v="Divorced"/>
    <s v="Male"/>
    <s v="Master"/>
    <n v="1"/>
    <n v="4"/>
    <n v="130784"/>
    <s v="South"/>
    <n v="17"/>
    <s v="Delhi"/>
    <m/>
    <m/>
    <m/>
    <x v="0"/>
  </r>
  <r>
    <n v="338"/>
    <n v="28"/>
    <n v="53521"/>
    <n v="620"/>
    <n v="200698"/>
    <s v="Personal"/>
    <n v="5177"/>
    <x v="0"/>
    <n v="1"/>
    <s v="Employed"/>
    <s v="Single"/>
    <s v="Male"/>
    <s v="High School"/>
    <n v="3"/>
    <n v="4"/>
    <n v="177008"/>
    <s v="North"/>
    <n v="3"/>
    <s v="Hyderabad"/>
    <m/>
    <m/>
    <m/>
    <x v="3"/>
  </r>
  <r>
    <n v="339"/>
    <n v="30"/>
    <n v="36798"/>
    <n v="610"/>
    <n v="262494"/>
    <s v="Medical"/>
    <n v="4386"/>
    <x v="0"/>
    <n v="1"/>
    <s v="Employed"/>
    <s v="Divorced"/>
    <s v="Male"/>
    <s v="Bachelor"/>
    <n v="4"/>
    <n v="4"/>
    <n v="37322"/>
    <s v="North"/>
    <n v="3"/>
    <s v="Delhi"/>
    <m/>
    <m/>
    <m/>
    <x v="0"/>
  </r>
  <r>
    <n v="340"/>
    <n v="36"/>
    <n v="24242"/>
    <n v="722"/>
    <n v="152770"/>
    <s v="Car"/>
    <n v="5175"/>
    <x v="1"/>
    <n v="1"/>
    <s v="Employed"/>
    <s v="Divorced"/>
    <s v="Male"/>
    <s v="Master"/>
    <n v="5"/>
    <n v="2"/>
    <n v="91377"/>
    <s v="East"/>
    <n v="9"/>
    <s v="Hyderabad"/>
    <m/>
    <m/>
    <m/>
    <x v="0"/>
  </r>
  <r>
    <n v="341"/>
    <n v="46"/>
    <n v="58817"/>
    <n v="628"/>
    <n v="315694"/>
    <s v="Home"/>
    <n v="5233"/>
    <x v="0"/>
    <n v="1"/>
    <s v="Unemployed"/>
    <s v="Married"/>
    <s v="Male"/>
    <s v="Bachelor"/>
    <n v="1"/>
    <n v="4"/>
    <n v="96839"/>
    <s v="South"/>
    <n v="10"/>
    <s v="Hyderabad"/>
    <m/>
    <m/>
    <m/>
    <x v="1"/>
  </r>
  <r>
    <n v="342"/>
    <n v="28"/>
    <n v="60058"/>
    <n v="577"/>
    <n v="184375"/>
    <s v="Personal"/>
    <n v="5971"/>
    <x v="0"/>
    <n v="1"/>
    <s v="Unemployed"/>
    <s v="Divorced"/>
    <s v="Female"/>
    <s v="High School"/>
    <n v="2"/>
    <n v="4"/>
    <n v="126256"/>
    <s v="West"/>
    <n v="12"/>
    <s v="Ahmedabad"/>
    <m/>
    <m/>
    <m/>
    <x v="3"/>
  </r>
  <r>
    <n v="343"/>
    <n v="61"/>
    <n v="58281"/>
    <n v="659"/>
    <n v="226073"/>
    <s v="Medical"/>
    <n v="2748"/>
    <x v="0"/>
    <n v="1"/>
    <s v="Employed"/>
    <s v="Divorced"/>
    <s v="Female"/>
    <s v="PhD"/>
    <n v="4"/>
    <n v="3"/>
    <n v="163179"/>
    <s v="North"/>
    <n v="1"/>
    <s v="Hyderabad"/>
    <m/>
    <m/>
    <m/>
    <x v="4"/>
  </r>
  <r>
    <n v="344"/>
    <n v="49"/>
    <n v="30252"/>
    <n v="694"/>
    <n v="200244"/>
    <s v="Home"/>
    <n v="3570"/>
    <x v="0"/>
    <n v="0"/>
    <s v="Employed"/>
    <s v="Single"/>
    <s v="Female"/>
    <s v="PhD"/>
    <n v="2"/>
    <n v="2"/>
    <n v="111486"/>
    <s v="South"/>
    <n v="4"/>
    <s v="Bangalore"/>
    <m/>
    <m/>
    <m/>
    <x v="1"/>
  </r>
  <r>
    <n v="345"/>
    <n v="40"/>
    <n v="51253"/>
    <n v="640"/>
    <n v="146067"/>
    <s v="Education"/>
    <n v="5236"/>
    <x v="0"/>
    <n v="0"/>
    <s v="Employed"/>
    <s v="Single"/>
    <s v="Female"/>
    <s v="PhD"/>
    <n v="1"/>
    <n v="3"/>
    <n v="164253"/>
    <s v="West"/>
    <n v="5"/>
    <s v="Delhi"/>
    <m/>
    <m/>
    <m/>
    <x v="0"/>
  </r>
  <r>
    <n v="346"/>
    <n v="37"/>
    <n v="58960"/>
    <n v="676"/>
    <n v="241662"/>
    <s v="Medical"/>
    <n v="5332"/>
    <x v="0"/>
    <n v="0"/>
    <s v="Employed"/>
    <s v="Divorced"/>
    <s v="Male"/>
    <s v="PhD"/>
    <n v="0"/>
    <n v="1"/>
    <n v="105112"/>
    <s v="West"/>
    <n v="17"/>
    <s v="Mumbai"/>
    <m/>
    <m/>
    <m/>
    <x v="0"/>
  </r>
  <r>
    <n v="347"/>
    <n v="39"/>
    <n v="64282"/>
    <n v="597"/>
    <n v="186784"/>
    <s v="Personal"/>
    <n v="4132"/>
    <x v="0"/>
    <n v="0"/>
    <s v="Employed"/>
    <s v="Married"/>
    <s v="Male"/>
    <s v="PhD"/>
    <n v="4"/>
    <n v="4"/>
    <n v="113542"/>
    <s v="East"/>
    <n v="5"/>
    <s v="Hyderabad"/>
    <m/>
    <m/>
    <m/>
    <x v="0"/>
  </r>
  <r>
    <n v="348"/>
    <n v="37"/>
    <n v="59424"/>
    <n v="681"/>
    <n v="226285"/>
    <s v="Car"/>
    <n v="5357"/>
    <x v="0"/>
    <n v="1"/>
    <s v="Employed"/>
    <s v="Married"/>
    <s v="Female"/>
    <s v="High School"/>
    <n v="5"/>
    <n v="1"/>
    <n v="109847"/>
    <s v="East"/>
    <n v="4"/>
    <s v="Mumbai"/>
    <m/>
    <m/>
    <m/>
    <x v="0"/>
  </r>
  <r>
    <n v="349"/>
    <n v="59"/>
    <n v="64477"/>
    <n v="602"/>
    <n v="159743"/>
    <s v="Home"/>
    <n v="5678"/>
    <x v="0"/>
    <n v="1"/>
    <s v="Unemployed"/>
    <s v="Single"/>
    <s v="Female"/>
    <s v="PhD"/>
    <n v="4"/>
    <n v="4"/>
    <n v="136608"/>
    <s v="North"/>
    <n v="15"/>
    <s v="Ahmedabad"/>
    <m/>
    <m/>
    <m/>
    <x v="2"/>
  </r>
  <r>
    <n v="350"/>
    <n v="21"/>
    <n v="66010"/>
    <n v="665"/>
    <n v="187009"/>
    <s v="Home"/>
    <n v="4805"/>
    <x v="0"/>
    <n v="1"/>
    <s v="Employed"/>
    <s v="Single"/>
    <s v="Male"/>
    <s v="PhD"/>
    <n v="1"/>
    <n v="1"/>
    <n v="87330"/>
    <s v="South"/>
    <n v="10"/>
    <s v="Mumbai"/>
    <m/>
    <m/>
    <m/>
    <x v="3"/>
  </r>
  <r>
    <n v="351"/>
    <n v="49"/>
    <n v="51572"/>
    <n v="688"/>
    <n v="185277"/>
    <s v="Car"/>
    <n v="6429"/>
    <x v="0"/>
    <n v="1"/>
    <s v="Employed"/>
    <s v="Single"/>
    <s v="Male"/>
    <s v="Bachelor"/>
    <n v="4"/>
    <n v="3"/>
    <n v="124548"/>
    <s v="South"/>
    <n v="5"/>
    <s v="Bangalore"/>
    <m/>
    <m/>
    <m/>
    <x v="1"/>
  </r>
  <r>
    <n v="352"/>
    <n v="34"/>
    <n v="57477"/>
    <n v="654"/>
    <n v="227530"/>
    <s v="Personal"/>
    <n v="6616"/>
    <x v="0"/>
    <n v="1"/>
    <s v="Employed"/>
    <s v="Married"/>
    <s v="Female"/>
    <s v="Master"/>
    <n v="4"/>
    <n v="2"/>
    <n v="63076"/>
    <s v="East"/>
    <n v="14"/>
    <s v="Bangalore"/>
    <m/>
    <m/>
    <m/>
    <x v="0"/>
  </r>
  <r>
    <n v="353"/>
    <n v="37"/>
    <n v="64995"/>
    <n v="588"/>
    <n v="215392"/>
    <s v="Education"/>
    <n v="5121"/>
    <x v="0"/>
    <n v="0"/>
    <s v="Employed"/>
    <s v="Single"/>
    <s v="Female"/>
    <s v="Master"/>
    <n v="1"/>
    <n v="1"/>
    <n v="91464"/>
    <s v="East"/>
    <n v="13"/>
    <s v="Ahmedabad"/>
    <m/>
    <m/>
    <m/>
    <x v="0"/>
  </r>
  <r>
    <n v="354"/>
    <n v="33"/>
    <n v="55851"/>
    <n v="590"/>
    <n v="191170"/>
    <s v="Car"/>
    <n v="5840"/>
    <x v="0"/>
    <n v="1"/>
    <s v="Employed"/>
    <s v="Divorced"/>
    <s v="Male"/>
    <s v="Master"/>
    <n v="3"/>
    <n v="3"/>
    <n v="80897"/>
    <s v="East"/>
    <n v="19"/>
    <s v="Pune"/>
    <m/>
    <m/>
    <m/>
    <x v="0"/>
  </r>
  <r>
    <n v="355"/>
    <n v="49"/>
    <n v="67984"/>
    <n v="729"/>
    <n v="181502"/>
    <s v="Education"/>
    <n v="3303"/>
    <x v="1"/>
    <n v="1"/>
    <s v="Employed"/>
    <s v="Married"/>
    <s v="Male"/>
    <s v="Master"/>
    <n v="1"/>
    <n v="1"/>
    <n v="102638"/>
    <s v="North"/>
    <n v="8"/>
    <s v="Bangalore"/>
    <m/>
    <m/>
    <m/>
    <x v="1"/>
  </r>
  <r>
    <n v="356"/>
    <n v="54"/>
    <n v="63117"/>
    <n v="611"/>
    <n v="215745"/>
    <s v="Personal"/>
    <n v="6073"/>
    <x v="0"/>
    <n v="1"/>
    <s v="Employed"/>
    <s v="Divorced"/>
    <s v="Male"/>
    <s v="High School"/>
    <n v="4"/>
    <n v="1"/>
    <n v="90517"/>
    <s v="South"/>
    <n v="12"/>
    <s v="Delhi"/>
    <m/>
    <m/>
    <m/>
    <x v="2"/>
  </r>
  <r>
    <n v="357"/>
    <n v="47"/>
    <n v="40513"/>
    <n v="688"/>
    <n v="209885"/>
    <s v="Medical"/>
    <n v="6465"/>
    <x v="0"/>
    <n v="1"/>
    <s v="Employed"/>
    <s v="Single"/>
    <s v="Female"/>
    <s v="Master"/>
    <n v="5"/>
    <n v="2"/>
    <n v="133964"/>
    <s v="North"/>
    <n v="19"/>
    <s v="Pune"/>
    <m/>
    <m/>
    <m/>
    <x v="1"/>
  </r>
  <r>
    <n v="358"/>
    <n v="53"/>
    <n v="30410"/>
    <n v="655"/>
    <n v="206446"/>
    <s v="Medical"/>
    <n v="3984"/>
    <x v="0"/>
    <n v="1"/>
    <s v="Employed"/>
    <s v="Married"/>
    <s v="Female"/>
    <s v="Bachelor"/>
    <n v="5"/>
    <n v="3"/>
    <n v="73639"/>
    <s v="South"/>
    <n v="19"/>
    <s v="Bangalore"/>
    <m/>
    <m/>
    <m/>
    <x v="2"/>
  </r>
  <r>
    <n v="359"/>
    <n v="49"/>
    <n v="50289"/>
    <n v="599"/>
    <n v="298467"/>
    <s v="Personal"/>
    <n v="5616"/>
    <x v="0"/>
    <n v="0"/>
    <s v="Employed"/>
    <s v="Single"/>
    <s v="Male"/>
    <s v="High School"/>
    <n v="1"/>
    <n v="2"/>
    <n v="48060"/>
    <s v="East"/>
    <n v="6"/>
    <s v="Pune"/>
    <m/>
    <m/>
    <m/>
    <x v="1"/>
  </r>
  <r>
    <n v="360"/>
    <n v="57"/>
    <n v="32283"/>
    <n v="623"/>
    <n v="227596"/>
    <s v="Education"/>
    <n v="3126"/>
    <x v="0"/>
    <n v="1"/>
    <s v="Employed"/>
    <s v="Married"/>
    <s v="Female"/>
    <s v="PhD"/>
    <n v="4"/>
    <n v="4"/>
    <n v="59281"/>
    <s v="North"/>
    <n v="8"/>
    <s v="Hyderabad"/>
    <m/>
    <m/>
    <m/>
    <x v="2"/>
  </r>
  <r>
    <n v="361"/>
    <n v="59"/>
    <n v="51246"/>
    <n v="734"/>
    <n v="296201"/>
    <s v="Car"/>
    <n v="4213"/>
    <x v="0"/>
    <n v="1"/>
    <s v="Employed"/>
    <s v="Single"/>
    <s v="Female"/>
    <s v="Bachelor"/>
    <n v="2"/>
    <n v="2"/>
    <n v="129825"/>
    <s v="West"/>
    <n v="10"/>
    <s v="Kolkata"/>
    <m/>
    <m/>
    <m/>
    <x v="2"/>
  </r>
  <r>
    <n v="362"/>
    <n v="39"/>
    <n v="49888"/>
    <n v="824"/>
    <n v="196524"/>
    <s v="Personal"/>
    <n v="4479"/>
    <x v="0"/>
    <n v="1"/>
    <s v="Employed"/>
    <s v="Married"/>
    <s v="Male"/>
    <s v="Bachelor"/>
    <n v="2"/>
    <n v="2"/>
    <n v="70913"/>
    <s v="North"/>
    <n v="17"/>
    <s v="Bangalore"/>
    <m/>
    <m/>
    <m/>
    <x v="0"/>
  </r>
  <r>
    <n v="363"/>
    <n v="44"/>
    <n v="69513"/>
    <n v="634"/>
    <n v="197579"/>
    <s v="Personal"/>
    <n v="3525"/>
    <x v="0"/>
    <n v="0"/>
    <s v="Employed"/>
    <s v="Married"/>
    <s v="Female"/>
    <s v="PhD"/>
    <n v="0"/>
    <n v="1"/>
    <n v="111935"/>
    <s v="North"/>
    <n v="1"/>
    <s v="Pune"/>
    <m/>
    <m/>
    <m/>
    <x v="1"/>
  </r>
  <r>
    <n v="364"/>
    <n v="34"/>
    <n v="57575"/>
    <n v="630"/>
    <n v="174728"/>
    <s v="Medical"/>
    <n v="4762"/>
    <x v="0"/>
    <n v="0"/>
    <s v="Employed"/>
    <s v="Married"/>
    <s v="Female"/>
    <s v="PhD"/>
    <n v="1"/>
    <n v="1"/>
    <n v="91156"/>
    <s v="West"/>
    <n v="19"/>
    <s v="Delhi"/>
    <m/>
    <m/>
    <m/>
    <x v="0"/>
  </r>
  <r>
    <n v="365"/>
    <n v="57"/>
    <n v="64669"/>
    <n v="568"/>
    <n v="215095"/>
    <s v="Car"/>
    <n v="4696"/>
    <x v="0"/>
    <n v="1"/>
    <s v="Employed"/>
    <s v="Divorced"/>
    <s v="Female"/>
    <s v="Bachelor"/>
    <n v="1"/>
    <n v="1"/>
    <n v="124727"/>
    <s v="West"/>
    <n v="12"/>
    <s v="Ahmedabad"/>
    <m/>
    <m/>
    <m/>
    <x v="2"/>
  </r>
  <r>
    <n v="366"/>
    <n v="25"/>
    <n v="42656"/>
    <n v="567"/>
    <n v="183716"/>
    <s v="Medical"/>
    <n v="5616"/>
    <x v="0"/>
    <n v="1"/>
    <s v="Employed"/>
    <s v="Single"/>
    <s v="Male"/>
    <s v="High School"/>
    <n v="2"/>
    <n v="3"/>
    <n v="93077"/>
    <s v="East"/>
    <n v="2"/>
    <s v="Bangalore"/>
    <m/>
    <m/>
    <m/>
    <x v="3"/>
  </r>
  <r>
    <n v="367"/>
    <n v="44"/>
    <n v="72945"/>
    <n v="607"/>
    <n v="176592"/>
    <s v="Education"/>
    <n v="3486"/>
    <x v="0"/>
    <n v="0"/>
    <s v="Employed"/>
    <s v="Single"/>
    <s v="Male"/>
    <s v="PhD"/>
    <n v="2"/>
    <n v="2"/>
    <n v="182930"/>
    <s v="West"/>
    <n v="17"/>
    <s v="Delhi"/>
    <m/>
    <m/>
    <m/>
    <x v="1"/>
  </r>
  <r>
    <n v="368"/>
    <n v="54"/>
    <n v="63404"/>
    <n v="627"/>
    <n v="104984"/>
    <s v="Education"/>
    <n v="5623"/>
    <x v="0"/>
    <n v="1"/>
    <s v="Unemployed"/>
    <s v="Married"/>
    <s v="Female"/>
    <s v="Master"/>
    <n v="2"/>
    <n v="4"/>
    <n v="156943"/>
    <s v="West"/>
    <n v="7"/>
    <s v="Hyderabad"/>
    <m/>
    <m/>
    <m/>
    <x v="2"/>
  </r>
  <r>
    <n v="369"/>
    <n v="51"/>
    <n v="56411"/>
    <n v="648"/>
    <n v="273292"/>
    <s v="Home"/>
    <n v="4210"/>
    <x v="0"/>
    <n v="0"/>
    <s v="Employed"/>
    <s v="Divorced"/>
    <s v="Female"/>
    <s v="Bachelor"/>
    <n v="5"/>
    <n v="1"/>
    <n v="90543"/>
    <s v="North"/>
    <n v="14"/>
    <s v="Kolkata"/>
    <m/>
    <m/>
    <m/>
    <x v="2"/>
  </r>
  <r>
    <n v="370"/>
    <n v="50"/>
    <n v="22901"/>
    <n v="684"/>
    <n v="180836"/>
    <s v="Personal"/>
    <n v="3721"/>
    <x v="0"/>
    <n v="0"/>
    <s v="Employed"/>
    <s v="Married"/>
    <s v="Female"/>
    <s v="Bachelor"/>
    <n v="5"/>
    <n v="4"/>
    <n v="86435"/>
    <s v="North"/>
    <n v="14"/>
    <s v="Mumbai"/>
    <m/>
    <m/>
    <m/>
    <x v="1"/>
  </r>
  <r>
    <n v="371"/>
    <n v="29"/>
    <n v="67681"/>
    <n v="661"/>
    <n v="273748"/>
    <s v="Car"/>
    <n v="4803"/>
    <x v="0"/>
    <n v="1"/>
    <s v="Employed"/>
    <s v="Single"/>
    <s v="Female"/>
    <s v="PhD"/>
    <n v="0"/>
    <n v="2"/>
    <n v="193969"/>
    <s v="East"/>
    <n v="12"/>
    <s v="Mumbai"/>
    <m/>
    <m/>
    <m/>
    <x v="3"/>
  </r>
  <r>
    <n v="372"/>
    <n v="47"/>
    <n v="76600"/>
    <n v="685"/>
    <n v="195187"/>
    <s v="Car"/>
    <n v="5752"/>
    <x v="0"/>
    <n v="1"/>
    <s v="Employed"/>
    <s v="Single"/>
    <s v="Male"/>
    <s v="PhD"/>
    <n v="0"/>
    <n v="2"/>
    <n v="67634"/>
    <s v="West"/>
    <n v="16"/>
    <s v="Ahmedabad"/>
    <m/>
    <m/>
    <m/>
    <x v="1"/>
  </r>
  <r>
    <n v="373"/>
    <n v="48"/>
    <n v="50169"/>
    <n v="619"/>
    <n v="232229"/>
    <s v="Medical"/>
    <n v="4515"/>
    <x v="0"/>
    <n v="1"/>
    <s v="Employed"/>
    <s v="Married"/>
    <s v="Female"/>
    <s v="Master"/>
    <n v="3"/>
    <n v="2"/>
    <n v="98349"/>
    <s v="South"/>
    <n v="18"/>
    <s v="Ahmedabad"/>
    <m/>
    <m/>
    <m/>
    <x v="1"/>
  </r>
  <r>
    <n v="374"/>
    <n v="62"/>
    <n v="50476"/>
    <n v="646"/>
    <n v="203714"/>
    <s v="Medical"/>
    <n v="5513"/>
    <x v="1"/>
    <n v="0"/>
    <s v="Employed"/>
    <s v="Married"/>
    <s v="Female"/>
    <s v="Master"/>
    <n v="5"/>
    <n v="4"/>
    <n v="100673"/>
    <s v="North"/>
    <n v="8"/>
    <s v="Mumbai"/>
    <m/>
    <m/>
    <m/>
    <x v="4"/>
  </r>
  <r>
    <n v="375"/>
    <n v="46"/>
    <n v="42249"/>
    <n v="631"/>
    <n v="220735"/>
    <s v="Car"/>
    <n v="5278"/>
    <x v="0"/>
    <n v="0"/>
    <s v="Employed"/>
    <s v="Married"/>
    <s v="Female"/>
    <s v="Master"/>
    <n v="1"/>
    <n v="4"/>
    <n v="99929"/>
    <s v="East"/>
    <n v="2"/>
    <s v="Mumbai"/>
    <m/>
    <m/>
    <m/>
    <x v="1"/>
  </r>
  <r>
    <n v="376"/>
    <n v="38"/>
    <n v="25523"/>
    <n v="586"/>
    <n v="149548"/>
    <s v="Medical"/>
    <n v="8134"/>
    <x v="1"/>
    <n v="0"/>
    <s v="Employed"/>
    <s v="Single"/>
    <s v="Female"/>
    <s v="Master"/>
    <n v="0"/>
    <n v="4"/>
    <n v="47838"/>
    <s v="North"/>
    <n v="11"/>
    <s v="Ahmedabad"/>
    <m/>
    <m/>
    <m/>
    <x v="0"/>
  </r>
  <r>
    <n v="377"/>
    <n v="56"/>
    <n v="41568"/>
    <n v="551"/>
    <n v="259117"/>
    <s v="Home"/>
    <n v="4687"/>
    <x v="0"/>
    <n v="0"/>
    <s v="Employed"/>
    <s v="Married"/>
    <s v="Male"/>
    <s v="Bachelor"/>
    <n v="4"/>
    <n v="2"/>
    <n v="114898"/>
    <s v="North"/>
    <n v="1"/>
    <s v="Mumbai"/>
    <m/>
    <m/>
    <m/>
    <x v="2"/>
  </r>
  <r>
    <n v="378"/>
    <n v="28"/>
    <n v="74891"/>
    <n v="616"/>
    <n v="181657"/>
    <s v="Personal"/>
    <n v="4833"/>
    <x v="0"/>
    <n v="1"/>
    <s v="Unemployed"/>
    <s v="Married"/>
    <s v="Female"/>
    <s v="PhD"/>
    <n v="1"/>
    <n v="2"/>
    <n v="70889"/>
    <s v="South"/>
    <n v="10"/>
    <s v="Bangalore"/>
    <m/>
    <m/>
    <m/>
    <x v="3"/>
  </r>
  <r>
    <n v="379"/>
    <n v="38"/>
    <n v="66185"/>
    <n v="525"/>
    <n v="246283"/>
    <s v="Home"/>
    <n v="6107"/>
    <x v="0"/>
    <n v="0"/>
    <s v="Employed"/>
    <s v="Single"/>
    <s v="Male"/>
    <s v="High School"/>
    <n v="3"/>
    <n v="1"/>
    <n v="143079"/>
    <s v="East"/>
    <n v="18"/>
    <s v="Pune"/>
    <m/>
    <m/>
    <m/>
    <x v="0"/>
  </r>
  <r>
    <n v="380"/>
    <n v="40"/>
    <n v="38409"/>
    <n v="593"/>
    <n v="126966"/>
    <s v="Education"/>
    <n v="4948"/>
    <x v="1"/>
    <n v="1"/>
    <s v="Employed"/>
    <s v="Married"/>
    <s v="Male"/>
    <s v="PhD"/>
    <n v="2"/>
    <n v="3"/>
    <n v="56321"/>
    <s v="South"/>
    <n v="16"/>
    <s v="Kolkata"/>
    <m/>
    <m/>
    <m/>
    <x v="0"/>
  </r>
  <r>
    <n v="381"/>
    <n v="52"/>
    <n v="41324"/>
    <n v="677"/>
    <n v="162274"/>
    <s v="Car"/>
    <n v="5250"/>
    <x v="1"/>
    <n v="1"/>
    <s v="Employed"/>
    <s v="Divorced"/>
    <s v="Female"/>
    <s v="PhD"/>
    <n v="3"/>
    <n v="4"/>
    <n v="101783"/>
    <s v="South"/>
    <n v="2"/>
    <s v="Kolkata"/>
    <m/>
    <m/>
    <m/>
    <x v="2"/>
  </r>
  <r>
    <n v="382"/>
    <n v="49"/>
    <n v="82026"/>
    <n v="659"/>
    <n v="218589"/>
    <s v="Home"/>
    <n v="3243"/>
    <x v="1"/>
    <n v="1"/>
    <s v="Employed"/>
    <s v="Single"/>
    <s v="Male"/>
    <s v="Master"/>
    <n v="1"/>
    <n v="3"/>
    <n v="33516"/>
    <s v="East"/>
    <n v="17"/>
    <s v="Delhi"/>
    <m/>
    <m/>
    <m/>
    <x v="1"/>
  </r>
  <r>
    <n v="383"/>
    <n v="38"/>
    <n v="34697"/>
    <n v="651"/>
    <n v="191818"/>
    <s v="Home"/>
    <n v="4878"/>
    <x v="0"/>
    <n v="1"/>
    <s v="Employed"/>
    <s v="Married"/>
    <s v="Male"/>
    <s v="Master"/>
    <n v="2"/>
    <n v="4"/>
    <n v="35368"/>
    <s v="West"/>
    <n v="16"/>
    <s v="Pune"/>
    <m/>
    <m/>
    <m/>
    <x v="0"/>
  </r>
  <r>
    <n v="384"/>
    <n v="27"/>
    <n v="39268"/>
    <n v="709"/>
    <n v="222843"/>
    <s v="Medical"/>
    <n v="4294"/>
    <x v="0"/>
    <n v="0"/>
    <s v="Employed"/>
    <s v="Married"/>
    <s v="Male"/>
    <s v="Bachelor"/>
    <n v="3"/>
    <n v="4"/>
    <n v="74819"/>
    <s v="South"/>
    <n v="19"/>
    <s v="Ahmedabad"/>
    <m/>
    <m/>
    <m/>
    <x v="3"/>
  </r>
  <r>
    <n v="385"/>
    <n v="21"/>
    <n v="43556"/>
    <n v="613"/>
    <n v="210379"/>
    <s v="Medical"/>
    <n v="4520"/>
    <x v="0"/>
    <n v="0"/>
    <s v="Employed"/>
    <s v="Single"/>
    <s v="Female"/>
    <s v="Master"/>
    <n v="3"/>
    <n v="3"/>
    <n v="79053"/>
    <s v="West"/>
    <n v="5"/>
    <s v="Delhi"/>
    <m/>
    <m/>
    <m/>
    <x v="3"/>
  </r>
  <r>
    <n v="386"/>
    <n v="48"/>
    <n v="29629"/>
    <n v="684"/>
    <n v="291397"/>
    <s v="Medical"/>
    <n v="5256"/>
    <x v="0"/>
    <n v="1"/>
    <s v="Employed"/>
    <s v="Single"/>
    <s v="Male"/>
    <s v="Bachelor"/>
    <n v="1"/>
    <n v="3"/>
    <n v="143971"/>
    <s v="North"/>
    <n v="6"/>
    <s v="Hyderabad"/>
    <m/>
    <m/>
    <m/>
    <x v="1"/>
  </r>
  <r>
    <n v="387"/>
    <n v="53"/>
    <n v="41937"/>
    <n v="609"/>
    <n v="227017"/>
    <s v="Education"/>
    <n v="4945"/>
    <x v="1"/>
    <n v="0"/>
    <s v="Employed"/>
    <s v="Divorced"/>
    <s v="Male"/>
    <s v="PhD"/>
    <n v="0"/>
    <n v="4"/>
    <n v="98782"/>
    <s v="East"/>
    <n v="17"/>
    <s v="Hyderabad"/>
    <m/>
    <m/>
    <m/>
    <x v="2"/>
  </r>
  <r>
    <n v="388"/>
    <n v="24"/>
    <n v="42165"/>
    <n v="663"/>
    <n v="178365"/>
    <s v="Home"/>
    <n v="5772"/>
    <x v="0"/>
    <n v="1"/>
    <s v="Employed"/>
    <s v="Married"/>
    <s v="Female"/>
    <s v="PhD"/>
    <n v="4"/>
    <n v="2"/>
    <n v="138772"/>
    <s v="East"/>
    <n v="16"/>
    <s v="Bangalore"/>
    <m/>
    <m/>
    <m/>
    <x v="3"/>
  </r>
  <r>
    <n v="389"/>
    <n v="40"/>
    <n v="36466"/>
    <n v="657"/>
    <n v="180338"/>
    <s v="Personal"/>
    <n v="5953"/>
    <x v="0"/>
    <n v="1"/>
    <s v="Employed"/>
    <s v="Married"/>
    <s v="Male"/>
    <s v="PhD"/>
    <n v="3"/>
    <n v="1"/>
    <n v="88606"/>
    <s v="North"/>
    <n v="16"/>
    <s v="Hyderabad"/>
    <m/>
    <m/>
    <m/>
    <x v="0"/>
  </r>
  <r>
    <n v="390"/>
    <n v="56"/>
    <n v="69919"/>
    <n v="660"/>
    <n v="260206"/>
    <s v="Medical"/>
    <n v="4822"/>
    <x v="0"/>
    <n v="1"/>
    <s v="Employed"/>
    <s v="Married"/>
    <s v="Female"/>
    <s v="Bachelor"/>
    <n v="4"/>
    <n v="4"/>
    <n v="118182"/>
    <s v="North"/>
    <n v="7"/>
    <s v="Ahmedabad"/>
    <m/>
    <m/>
    <m/>
    <x v="2"/>
  </r>
  <r>
    <n v="391"/>
    <n v="51"/>
    <n v="32497"/>
    <n v="630"/>
    <n v="123582"/>
    <s v="Education"/>
    <n v="5299"/>
    <x v="0"/>
    <n v="1"/>
    <s v="Employed"/>
    <s v="Single"/>
    <s v="Female"/>
    <s v="Bachelor"/>
    <n v="5"/>
    <n v="1"/>
    <n v="78235"/>
    <s v="North"/>
    <n v="16"/>
    <s v="Bangalore"/>
    <m/>
    <m/>
    <m/>
    <x v="2"/>
  </r>
  <r>
    <n v="392"/>
    <n v="58"/>
    <n v="47871"/>
    <n v="665"/>
    <n v="227959"/>
    <s v="Education"/>
    <n v="2966"/>
    <x v="0"/>
    <n v="1"/>
    <s v="Employed"/>
    <s v="Single"/>
    <s v="Female"/>
    <s v="Bachelor"/>
    <n v="5"/>
    <n v="2"/>
    <n v="76195"/>
    <s v="South"/>
    <n v="9"/>
    <s v="Pune"/>
    <m/>
    <m/>
    <m/>
    <x v="2"/>
  </r>
  <r>
    <n v="393"/>
    <n v="48"/>
    <n v="36844"/>
    <n v="669"/>
    <n v="144210"/>
    <s v="Medical"/>
    <n v="5314"/>
    <x v="0"/>
    <n v="1"/>
    <s v="Employed"/>
    <s v="Single"/>
    <s v="Female"/>
    <s v="Master"/>
    <n v="1"/>
    <n v="2"/>
    <n v="45374"/>
    <s v="South"/>
    <n v="6"/>
    <s v="Bangalore"/>
    <m/>
    <m/>
    <m/>
    <x v="1"/>
  </r>
  <r>
    <n v="394"/>
    <n v="23"/>
    <n v="46850"/>
    <n v="578"/>
    <n v="255461"/>
    <s v="Car"/>
    <n v="6053"/>
    <x v="0"/>
    <n v="0"/>
    <s v="Employed"/>
    <s v="Married"/>
    <s v="Female"/>
    <s v="High School"/>
    <n v="1"/>
    <n v="1"/>
    <n v="110072"/>
    <s v="South"/>
    <n v="16"/>
    <s v="Kolkata"/>
    <m/>
    <m/>
    <m/>
    <x v="3"/>
  </r>
  <r>
    <n v="395"/>
    <n v="26"/>
    <n v="36148"/>
    <n v="692"/>
    <n v="178388"/>
    <s v="Home"/>
    <n v="4090"/>
    <x v="0"/>
    <n v="1"/>
    <s v="Employed"/>
    <s v="Married"/>
    <s v="Male"/>
    <s v="Master"/>
    <n v="0"/>
    <n v="4"/>
    <n v="107862"/>
    <s v="South"/>
    <n v="9"/>
    <s v="Ahmedabad"/>
    <m/>
    <m/>
    <m/>
    <x v="3"/>
  </r>
  <r>
    <n v="396"/>
    <n v="43"/>
    <n v="51138"/>
    <n v="588"/>
    <n v="226311"/>
    <s v="Medical"/>
    <n v="5755"/>
    <x v="1"/>
    <n v="0"/>
    <s v="Employed"/>
    <s v="Single"/>
    <s v="Female"/>
    <s v="High School"/>
    <n v="2"/>
    <n v="1"/>
    <n v="123319"/>
    <s v="South"/>
    <n v="4"/>
    <s v="Mumbai"/>
    <m/>
    <m/>
    <m/>
    <x v="1"/>
  </r>
  <r>
    <n v="397"/>
    <n v="27"/>
    <n v="54821"/>
    <n v="606"/>
    <n v="201859"/>
    <s v="Personal"/>
    <n v="4548"/>
    <x v="0"/>
    <n v="1"/>
    <s v="Employed"/>
    <s v="Divorced"/>
    <s v="Male"/>
    <s v="Master"/>
    <n v="4"/>
    <n v="4"/>
    <n v="106447"/>
    <s v="West"/>
    <n v="6"/>
    <s v="Kolkata"/>
    <m/>
    <m/>
    <m/>
    <x v="3"/>
  </r>
  <r>
    <n v="398"/>
    <n v="56"/>
    <n v="71032"/>
    <n v="662"/>
    <n v="130665"/>
    <s v="Home"/>
    <n v="4423"/>
    <x v="0"/>
    <n v="1"/>
    <s v="Employed"/>
    <s v="Married"/>
    <s v="Male"/>
    <s v="PhD"/>
    <n v="3"/>
    <n v="3"/>
    <n v="160785"/>
    <s v="West"/>
    <n v="14"/>
    <s v="Delhi"/>
    <m/>
    <m/>
    <m/>
    <x v="2"/>
  </r>
  <r>
    <n v="399"/>
    <n v="21"/>
    <n v="41171"/>
    <n v="679"/>
    <n v="232015"/>
    <s v="Education"/>
    <n v="6424"/>
    <x v="0"/>
    <n v="0"/>
    <s v="Employed"/>
    <s v="Divorced"/>
    <s v="Female"/>
    <s v="Bachelor"/>
    <n v="2"/>
    <n v="4"/>
    <n v="105280"/>
    <s v="South"/>
    <n v="3"/>
    <s v="Ahmedabad"/>
    <m/>
    <m/>
    <m/>
    <x v="3"/>
  </r>
  <r>
    <n v="400"/>
    <n v="26"/>
    <n v="74267"/>
    <n v="661"/>
    <n v="163956"/>
    <s v="Personal"/>
    <n v="4967"/>
    <x v="0"/>
    <n v="0"/>
    <s v="Employed"/>
    <s v="Single"/>
    <s v="Male"/>
    <s v="Master"/>
    <n v="5"/>
    <n v="3"/>
    <n v="129754"/>
    <s v="East"/>
    <n v="17"/>
    <s v="Kolkata"/>
    <m/>
    <m/>
    <m/>
    <x v="3"/>
  </r>
  <r>
    <n v="401"/>
    <n v="44"/>
    <n v="37895"/>
    <n v="666"/>
    <n v="240092"/>
    <s v="Home"/>
    <n v="5866"/>
    <x v="0"/>
    <n v="1"/>
    <s v="Employed"/>
    <s v="Married"/>
    <s v="Male"/>
    <s v="Bachelor"/>
    <n v="5"/>
    <n v="3"/>
    <n v="90276"/>
    <s v="East"/>
    <n v="11"/>
    <s v="Mumbai"/>
    <m/>
    <m/>
    <m/>
    <x v="1"/>
  </r>
  <r>
    <n v="402"/>
    <n v="57"/>
    <n v="46429"/>
    <n v="593"/>
    <n v="149900"/>
    <s v="Personal"/>
    <n v="3047"/>
    <x v="0"/>
    <n v="1"/>
    <s v="Employed"/>
    <s v="Divorced"/>
    <s v="Female"/>
    <s v="Master"/>
    <n v="4"/>
    <n v="1"/>
    <n v="72745"/>
    <s v="West"/>
    <n v="8"/>
    <s v="Mumbai"/>
    <m/>
    <m/>
    <m/>
    <x v="2"/>
  </r>
  <r>
    <n v="403"/>
    <n v="56"/>
    <n v="76471"/>
    <n v="623"/>
    <n v="212103"/>
    <s v="Education"/>
    <n v="4390"/>
    <x v="0"/>
    <n v="1"/>
    <s v="Employed"/>
    <s v="Married"/>
    <s v="Female"/>
    <s v="PhD"/>
    <n v="4"/>
    <n v="3"/>
    <n v="121530"/>
    <s v="West"/>
    <n v="8"/>
    <s v="Hyderabad"/>
    <m/>
    <m/>
    <m/>
    <x v="2"/>
  </r>
  <r>
    <n v="404"/>
    <n v="44"/>
    <n v="93544"/>
    <n v="547"/>
    <n v="201953"/>
    <s v="Medical"/>
    <n v="5711"/>
    <x v="0"/>
    <n v="1"/>
    <s v="Employed"/>
    <s v="Divorced"/>
    <s v="Female"/>
    <s v="Bachelor"/>
    <n v="2"/>
    <n v="1"/>
    <n v="97325"/>
    <s v="East"/>
    <n v="4"/>
    <s v="Pune"/>
    <m/>
    <m/>
    <m/>
    <x v="1"/>
  </r>
  <r>
    <n v="405"/>
    <n v="58"/>
    <n v="75289"/>
    <n v="604"/>
    <n v="169870"/>
    <s v="Personal"/>
    <n v="5124"/>
    <x v="0"/>
    <n v="1"/>
    <s v="Employed"/>
    <s v="Married"/>
    <s v="Male"/>
    <s v="PhD"/>
    <n v="2"/>
    <n v="1"/>
    <n v="124961"/>
    <s v="East"/>
    <n v="15"/>
    <s v="Kolkata"/>
    <m/>
    <m/>
    <m/>
    <x v="2"/>
  </r>
  <r>
    <n v="406"/>
    <n v="49"/>
    <n v="46646"/>
    <n v="582"/>
    <n v="268987"/>
    <s v="Medical"/>
    <n v="4816"/>
    <x v="0"/>
    <n v="0"/>
    <s v="Unemployed"/>
    <s v="Divorced"/>
    <s v="Male"/>
    <s v="High School"/>
    <n v="0"/>
    <n v="2"/>
    <n v="110588"/>
    <s v="East"/>
    <n v="16"/>
    <s v="Kolkata"/>
    <m/>
    <m/>
    <m/>
    <x v="1"/>
  </r>
  <r>
    <n v="407"/>
    <n v="57"/>
    <n v="57723"/>
    <n v="650"/>
    <n v="201677"/>
    <s v="Education"/>
    <n v="5603"/>
    <x v="1"/>
    <n v="1"/>
    <s v="Employed"/>
    <s v="Divorced"/>
    <s v="Male"/>
    <s v="Bachelor"/>
    <n v="3"/>
    <n v="1"/>
    <n v="76209"/>
    <s v="West"/>
    <n v="11"/>
    <s v="Bangalore"/>
    <m/>
    <m/>
    <m/>
    <x v="2"/>
  </r>
  <r>
    <n v="408"/>
    <n v="52"/>
    <n v="60239"/>
    <n v="767"/>
    <n v="178917"/>
    <s v="Education"/>
    <n v="4168"/>
    <x v="0"/>
    <n v="1"/>
    <s v="Employed"/>
    <s v="Single"/>
    <s v="Male"/>
    <s v="Master"/>
    <n v="3"/>
    <n v="2"/>
    <n v="132230"/>
    <s v="West"/>
    <n v="7"/>
    <s v="Bangalore"/>
    <m/>
    <m/>
    <m/>
    <x v="2"/>
  </r>
  <r>
    <n v="409"/>
    <n v="45"/>
    <n v="55181"/>
    <n v="688"/>
    <n v="214937"/>
    <s v="Personal"/>
    <n v="6217"/>
    <x v="0"/>
    <n v="0"/>
    <s v="Employed"/>
    <s v="Single"/>
    <s v="Female"/>
    <s v="Bachelor"/>
    <n v="3"/>
    <n v="2"/>
    <n v="73864"/>
    <s v="East"/>
    <n v="18"/>
    <s v="Hyderabad"/>
    <m/>
    <m/>
    <m/>
    <x v="1"/>
  </r>
  <r>
    <n v="410"/>
    <n v="30"/>
    <n v="34882"/>
    <n v="537"/>
    <n v="127215"/>
    <s v="Personal"/>
    <n v="4787"/>
    <x v="1"/>
    <n v="1"/>
    <s v="Employed"/>
    <s v="Divorced"/>
    <s v="Male"/>
    <s v="High School"/>
    <n v="5"/>
    <n v="1"/>
    <n v="118759"/>
    <s v="West"/>
    <n v="6"/>
    <s v="Hyderabad"/>
    <m/>
    <m/>
    <m/>
    <x v="0"/>
  </r>
  <r>
    <n v="411"/>
    <n v="55"/>
    <n v="53518"/>
    <n v="574"/>
    <n v="322584"/>
    <s v="Education"/>
    <n v="4184"/>
    <x v="1"/>
    <n v="1"/>
    <s v="Employed"/>
    <s v="Married"/>
    <s v="Male"/>
    <s v="High School"/>
    <n v="5"/>
    <n v="4"/>
    <n v="138448"/>
    <s v="South"/>
    <n v="4"/>
    <s v="Bangalore"/>
    <m/>
    <m/>
    <m/>
    <x v="2"/>
  </r>
  <r>
    <n v="412"/>
    <n v="45"/>
    <n v="42412"/>
    <n v="585"/>
    <n v="145715"/>
    <s v="Personal"/>
    <n v="4249"/>
    <x v="0"/>
    <n v="1"/>
    <s v="Employed"/>
    <s v="Divorced"/>
    <s v="Female"/>
    <s v="Master"/>
    <n v="2"/>
    <n v="4"/>
    <n v="88462"/>
    <s v="East"/>
    <n v="5"/>
    <s v="Ahmedabad"/>
    <m/>
    <m/>
    <m/>
    <x v="1"/>
  </r>
  <r>
    <n v="413"/>
    <n v="47"/>
    <n v="35473"/>
    <n v="562"/>
    <n v="227589"/>
    <s v="Personal"/>
    <n v="4918"/>
    <x v="0"/>
    <n v="1"/>
    <s v="Employed"/>
    <s v="Married"/>
    <s v="Male"/>
    <s v="PhD"/>
    <n v="0"/>
    <n v="1"/>
    <n v="134679"/>
    <s v="North"/>
    <n v="3"/>
    <s v="Ahmedabad"/>
    <m/>
    <m/>
    <m/>
    <x v="1"/>
  </r>
  <r>
    <n v="414"/>
    <n v="52"/>
    <n v="45329"/>
    <n v="635"/>
    <n v="203055"/>
    <s v="Personal"/>
    <n v="4573"/>
    <x v="0"/>
    <n v="1"/>
    <s v="Employed"/>
    <s v="Married"/>
    <s v="Female"/>
    <s v="Bachelor"/>
    <n v="1"/>
    <n v="3"/>
    <n v="111928"/>
    <s v="East"/>
    <n v="6"/>
    <s v="Ahmedabad"/>
    <m/>
    <m/>
    <m/>
    <x v="2"/>
  </r>
  <r>
    <n v="415"/>
    <n v="32"/>
    <n v="54729"/>
    <n v="661"/>
    <n v="259021"/>
    <s v="Personal"/>
    <n v="5526"/>
    <x v="0"/>
    <n v="0"/>
    <s v="Employed"/>
    <s v="Married"/>
    <s v="Male"/>
    <s v="PhD"/>
    <n v="0"/>
    <n v="1"/>
    <n v="125558"/>
    <s v="West"/>
    <n v="14"/>
    <s v="Ahmedabad"/>
    <m/>
    <m/>
    <m/>
    <x v="0"/>
  </r>
  <r>
    <n v="416"/>
    <n v="24"/>
    <n v="65020"/>
    <n v="585"/>
    <n v="208896"/>
    <s v="Home"/>
    <n v="4953"/>
    <x v="0"/>
    <n v="1"/>
    <s v="Employed"/>
    <s v="Married"/>
    <s v="Female"/>
    <s v="PhD"/>
    <n v="5"/>
    <n v="3"/>
    <n v="74897"/>
    <s v="North"/>
    <n v="1"/>
    <s v="Hyderabad"/>
    <m/>
    <m/>
    <m/>
    <x v="3"/>
  </r>
  <r>
    <n v="417"/>
    <n v="62"/>
    <n v="46191"/>
    <n v="638"/>
    <n v="168085"/>
    <s v="Education"/>
    <n v="4644"/>
    <x v="0"/>
    <n v="0"/>
    <s v="Employed"/>
    <s v="Single"/>
    <s v="Male"/>
    <s v="Master"/>
    <n v="2"/>
    <n v="4"/>
    <n v="106429"/>
    <s v="North"/>
    <n v="14"/>
    <s v="Delhi"/>
    <m/>
    <m/>
    <m/>
    <x v="4"/>
  </r>
  <r>
    <n v="418"/>
    <n v="46"/>
    <n v="48820"/>
    <n v="661"/>
    <n v="107101"/>
    <s v="Education"/>
    <n v="5353"/>
    <x v="1"/>
    <n v="1"/>
    <s v="Unemployed"/>
    <s v="Divorced"/>
    <s v="Female"/>
    <s v="Bachelor"/>
    <n v="0"/>
    <n v="3"/>
    <n v="57757"/>
    <s v="East"/>
    <n v="6"/>
    <s v="Delhi"/>
    <m/>
    <m/>
    <m/>
    <x v="1"/>
  </r>
  <r>
    <n v="419"/>
    <n v="23"/>
    <n v="62058"/>
    <n v="684"/>
    <n v="110994"/>
    <s v="Car"/>
    <n v="4470"/>
    <x v="0"/>
    <n v="0"/>
    <s v="Employed"/>
    <s v="Married"/>
    <s v="Male"/>
    <s v="High School"/>
    <n v="2"/>
    <n v="1"/>
    <n v="151339"/>
    <s v="South"/>
    <n v="3"/>
    <s v="Bangalore"/>
    <m/>
    <m/>
    <m/>
    <x v="3"/>
  </r>
  <r>
    <n v="420"/>
    <n v="37"/>
    <n v="51063"/>
    <n v="657"/>
    <n v="188099"/>
    <s v="Medical"/>
    <n v="5491"/>
    <x v="0"/>
    <n v="1"/>
    <s v="Employed"/>
    <s v="Single"/>
    <s v="Male"/>
    <s v="Master"/>
    <n v="4"/>
    <n v="3"/>
    <n v="39580"/>
    <s v="South"/>
    <n v="17"/>
    <s v="Delhi"/>
    <m/>
    <m/>
    <m/>
    <x v="0"/>
  </r>
  <r>
    <n v="421"/>
    <n v="29"/>
    <n v="55723"/>
    <n v="666"/>
    <n v="268517"/>
    <s v="Car"/>
    <n v="5326"/>
    <x v="0"/>
    <n v="0"/>
    <s v="Employed"/>
    <s v="Married"/>
    <s v="Female"/>
    <s v="PhD"/>
    <n v="4"/>
    <n v="2"/>
    <n v="89357"/>
    <s v="West"/>
    <n v="14"/>
    <s v="Ahmedabad"/>
    <m/>
    <m/>
    <m/>
    <x v="3"/>
  </r>
  <r>
    <n v="422"/>
    <n v="49"/>
    <n v="51169"/>
    <n v="648"/>
    <n v="116392"/>
    <s v="Personal"/>
    <n v="5285"/>
    <x v="0"/>
    <n v="0"/>
    <s v="Employed"/>
    <s v="Married"/>
    <s v="Female"/>
    <s v="High School"/>
    <n v="1"/>
    <n v="2"/>
    <n v="72048"/>
    <s v="North"/>
    <n v="19"/>
    <s v="Hyderabad"/>
    <m/>
    <m/>
    <m/>
    <x v="1"/>
  </r>
  <r>
    <n v="423"/>
    <n v="21"/>
    <n v="53040"/>
    <n v="599"/>
    <n v="292468"/>
    <s v="Personal"/>
    <n v="4642"/>
    <x v="0"/>
    <n v="1"/>
    <s v="Employed"/>
    <s v="Single"/>
    <s v="Female"/>
    <s v="PhD"/>
    <n v="5"/>
    <n v="1"/>
    <n v="120241"/>
    <s v="South"/>
    <n v="7"/>
    <s v="Ahmedabad"/>
    <m/>
    <m/>
    <m/>
    <x v="3"/>
  </r>
  <r>
    <n v="424"/>
    <n v="38"/>
    <n v="33814"/>
    <n v="610"/>
    <n v="254346"/>
    <s v="Home"/>
    <n v="4370"/>
    <x v="0"/>
    <n v="0"/>
    <s v="Employed"/>
    <s v="Single"/>
    <s v="Male"/>
    <s v="Bachelor"/>
    <n v="4"/>
    <n v="1"/>
    <n v="157718"/>
    <s v="West"/>
    <n v="11"/>
    <s v="Mumbai"/>
    <m/>
    <m/>
    <m/>
    <x v="0"/>
  </r>
  <r>
    <n v="425"/>
    <n v="61"/>
    <n v="51834"/>
    <n v="583"/>
    <n v="132564"/>
    <s v="Home"/>
    <n v="5808"/>
    <x v="1"/>
    <n v="0"/>
    <s v="Employed"/>
    <s v="Married"/>
    <s v="Female"/>
    <s v="PhD"/>
    <n v="1"/>
    <n v="1"/>
    <n v="119647"/>
    <s v="North"/>
    <n v="7"/>
    <s v="Hyderabad"/>
    <m/>
    <m/>
    <m/>
    <x v="4"/>
  </r>
  <r>
    <n v="426"/>
    <n v="40"/>
    <n v="71417"/>
    <n v="724"/>
    <n v="145741"/>
    <s v="Home"/>
    <n v="5614"/>
    <x v="1"/>
    <n v="1"/>
    <s v="Employed"/>
    <s v="Divorced"/>
    <s v="Female"/>
    <s v="High School"/>
    <n v="3"/>
    <n v="4"/>
    <n v="188838"/>
    <s v="West"/>
    <n v="13"/>
    <s v="Mumbai"/>
    <m/>
    <m/>
    <m/>
    <x v="0"/>
  </r>
  <r>
    <n v="427"/>
    <n v="61"/>
    <n v="52534"/>
    <n v="576"/>
    <n v="150778"/>
    <s v="Home"/>
    <n v="3992"/>
    <x v="0"/>
    <n v="0"/>
    <s v="Employed"/>
    <s v="Single"/>
    <s v="Male"/>
    <s v="Bachelor"/>
    <n v="2"/>
    <n v="4"/>
    <n v="58661"/>
    <s v="South"/>
    <n v="14"/>
    <s v="Mumbai"/>
    <m/>
    <m/>
    <m/>
    <x v="4"/>
  </r>
  <r>
    <n v="428"/>
    <n v="54"/>
    <n v="37493"/>
    <n v="697"/>
    <n v="214964"/>
    <s v="Home"/>
    <n v="4567"/>
    <x v="1"/>
    <n v="0"/>
    <s v="Employed"/>
    <s v="Divorced"/>
    <s v="Female"/>
    <s v="Master"/>
    <n v="3"/>
    <n v="4"/>
    <n v="60964"/>
    <s v="West"/>
    <n v="11"/>
    <s v="Kolkata"/>
    <m/>
    <m/>
    <m/>
    <x v="2"/>
  </r>
  <r>
    <n v="429"/>
    <n v="48"/>
    <n v="72147"/>
    <n v="577"/>
    <n v="197189"/>
    <s v="Home"/>
    <n v="6339"/>
    <x v="0"/>
    <n v="0"/>
    <s v="Employed"/>
    <s v="Married"/>
    <s v="Female"/>
    <s v="PhD"/>
    <n v="3"/>
    <n v="2"/>
    <n v="73206"/>
    <s v="West"/>
    <n v="8"/>
    <s v="Bangalore"/>
    <m/>
    <m/>
    <m/>
    <x v="1"/>
  </r>
  <r>
    <n v="430"/>
    <n v="55"/>
    <n v="60820"/>
    <n v="688"/>
    <n v="195318"/>
    <s v="Home"/>
    <n v="5984"/>
    <x v="0"/>
    <n v="0"/>
    <s v="Employed"/>
    <s v="Married"/>
    <s v="Female"/>
    <s v="Bachelor"/>
    <n v="1"/>
    <n v="3"/>
    <n v="103637"/>
    <s v="South"/>
    <n v="12"/>
    <s v="Mumbai"/>
    <m/>
    <m/>
    <m/>
    <x v="2"/>
  </r>
  <r>
    <n v="431"/>
    <n v="36"/>
    <n v="61514"/>
    <n v="698"/>
    <n v="174768"/>
    <s v="Home"/>
    <n v="3829"/>
    <x v="0"/>
    <n v="1"/>
    <s v="Employed"/>
    <s v="Married"/>
    <s v="Male"/>
    <s v="Bachelor"/>
    <n v="2"/>
    <n v="2"/>
    <n v="69192"/>
    <s v="South"/>
    <n v="15"/>
    <s v="Kolkata"/>
    <m/>
    <m/>
    <m/>
    <x v="0"/>
  </r>
  <r>
    <n v="432"/>
    <n v="41"/>
    <n v="61107"/>
    <n v="707"/>
    <n v="208909"/>
    <s v="Home"/>
    <n v="5011"/>
    <x v="0"/>
    <n v="1"/>
    <s v="Employed"/>
    <s v="Married"/>
    <s v="Male"/>
    <s v="Master"/>
    <n v="1"/>
    <n v="3"/>
    <n v="77450"/>
    <s v="West"/>
    <n v="10"/>
    <s v="Delhi"/>
    <m/>
    <m/>
    <m/>
    <x v="1"/>
  </r>
  <r>
    <n v="433"/>
    <n v="33"/>
    <n v="33104"/>
    <n v="597"/>
    <n v="241856"/>
    <s v="Education"/>
    <n v="5419"/>
    <x v="0"/>
    <n v="1"/>
    <s v="Employed"/>
    <s v="Married"/>
    <s v="Male"/>
    <s v="Master"/>
    <n v="0"/>
    <n v="3"/>
    <n v="118614"/>
    <s v="South"/>
    <n v="2"/>
    <s v="Delhi"/>
    <m/>
    <m/>
    <m/>
    <x v="0"/>
  </r>
  <r>
    <n v="434"/>
    <n v="55"/>
    <n v="59717"/>
    <n v="658"/>
    <n v="193590"/>
    <s v="Home"/>
    <n v="5993"/>
    <x v="0"/>
    <n v="0"/>
    <s v="Employed"/>
    <s v="Married"/>
    <s v="Female"/>
    <s v="High School"/>
    <n v="3"/>
    <n v="1"/>
    <n v="62824"/>
    <s v="East"/>
    <n v="13"/>
    <s v="Mumbai"/>
    <m/>
    <m/>
    <m/>
    <x v="2"/>
  </r>
  <r>
    <n v="435"/>
    <n v="62"/>
    <n v="70769"/>
    <n v="619"/>
    <n v="166866"/>
    <s v="Medical"/>
    <n v="5127"/>
    <x v="1"/>
    <n v="1"/>
    <s v="Employed"/>
    <s v="Divorced"/>
    <s v="Male"/>
    <s v="Bachelor"/>
    <n v="2"/>
    <n v="1"/>
    <n v="66004"/>
    <s v="East"/>
    <n v="10"/>
    <s v="Bangalore"/>
    <m/>
    <m/>
    <m/>
    <x v="4"/>
  </r>
  <r>
    <n v="436"/>
    <n v="52"/>
    <n v="42796"/>
    <n v="605"/>
    <n v="249605"/>
    <s v="Home"/>
    <n v="5483"/>
    <x v="0"/>
    <n v="1"/>
    <s v="Employed"/>
    <s v="Single"/>
    <s v="Male"/>
    <s v="Bachelor"/>
    <n v="3"/>
    <n v="4"/>
    <n v="88043"/>
    <s v="East"/>
    <n v="17"/>
    <s v="Mumbai"/>
    <m/>
    <m/>
    <m/>
    <x v="2"/>
  </r>
  <r>
    <n v="437"/>
    <n v="58"/>
    <n v="21070"/>
    <n v="652"/>
    <n v="188932"/>
    <s v="Personal"/>
    <n v="5931"/>
    <x v="0"/>
    <n v="0"/>
    <s v="Employed"/>
    <s v="Married"/>
    <s v="Male"/>
    <s v="High School"/>
    <n v="0"/>
    <n v="1"/>
    <n v="90866"/>
    <s v="North"/>
    <n v="10"/>
    <s v="Kolkata"/>
    <m/>
    <m/>
    <m/>
    <x v="2"/>
  </r>
  <r>
    <n v="438"/>
    <n v="26"/>
    <n v="55483"/>
    <n v="690"/>
    <n v="227598"/>
    <s v="Personal"/>
    <n v="6065"/>
    <x v="0"/>
    <n v="0"/>
    <s v="Employed"/>
    <s v="Single"/>
    <s v="Female"/>
    <s v="PhD"/>
    <n v="5"/>
    <n v="2"/>
    <n v="130300"/>
    <s v="East"/>
    <n v="6"/>
    <s v="Hyderabad"/>
    <m/>
    <m/>
    <m/>
    <x v="3"/>
  </r>
  <r>
    <n v="439"/>
    <n v="58"/>
    <n v="50491"/>
    <n v="620"/>
    <n v="195005"/>
    <s v="Home"/>
    <n v="4819"/>
    <x v="0"/>
    <n v="0"/>
    <s v="Unemployed"/>
    <s v="Divorced"/>
    <s v="Male"/>
    <s v="Bachelor"/>
    <n v="0"/>
    <n v="2"/>
    <n v="72980"/>
    <s v="East"/>
    <n v="1"/>
    <s v="Hyderabad"/>
    <m/>
    <m/>
    <m/>
    <x v="2"/>
  </r>
  <r>
    <n v="440"/>
    <n v="58"/>
    <n v="26785"/>
    <n v="666"/>
    <n v="254252"/>
    <s v="Home"/>
    <n v="5045"/>
    <x v="0"/>
    <n v="0"/>
    <s v="Employed"/>
    <s v="Married"/>
    <s v="Male"/>
    <s v="Bachelor"/>
    <n v="5"/>
    <n v="2"/>
    <n v="78391"/>
    <s v="East"/>
    <n v="17"/>
    <s v="Hyderabad"/>
    <m/>
    <m/>
    <m/>
    <x v="2"/>
  </r>
  <r>
    <n v="441"/>
    <n v="33"/>
    <n v="59080"/>
    <n v="604"/>
    <n v="261662"/>
    <s v="Personal"/>
    <n v="4241"/>
    <x v="1"/>
    <n v="0"/>
    <s v="Unemployed"/>
    <s v="Married"/>
    <s v="Male"/>
    <s v="PhD"/>
    <n v="2"/>
    <n v="1"/>
    <n v="117450"/>
    <s v="South"/>
    <n v="1"/>
    <s v="Hyderabad"/>
    <m/>
    <m/>
    <m/>
    <x v="0"/>
  </r>
  <r>
    <n v="442"/>
    <n v="59"/>
    <n v="57954"/>
    <n v="597"/>
    <n v="259915"/>
    <s v="Medical"/>
    <n v="4726"/>
    <x v="0"/>
    <n v="0"/>
    <s v="Employed"/>
    <s v="Single"/>
    <s v="Male"/>
    <s v="Master"/>
    <n v="2"/>
    <n v="1"/>
    <n v="124041"/>
    <s v="South"/>
    <n v="5"/>
    <s v="Mumbai"/>
    <m/>
    <m/>
    <m/>
    <x v="2"/>
  </r>
  <r>
    <n v="443"/>
    <n v="33"/>
    <n v="28007"/>
    <n v="633"/>
    <n v="172406"/>
    <s v="Car"/>
    <n v="4592"/>
    <x v="0"/>
    <n v="1"/>
    <s v="Employed"/>
    <s v="Single"/>
    <s v="Female"/>
    <s v="Master"/>
    <n v="0"/>
    <n v="3"/>
    <n v="142861"/>
    <s v="South"/>
    <n v="15"/>
    <s v="Ahmedabad"/>
    <m/>
    <m/>
    <m/>
    <x v="0"/>
  </r>
  <r>
    <n v="444"/>
    <n v="32"/>
    <n v="78339"/>
    <n v="636"/>
    <n v="171894"/>
    <s v="Education"/>
    <n v="4811"/>
    <x v="0"/>
    <n v="1"/>
    <s v="Unemployed"/>
    <s v="Single"/>
    <s v="Male"/>
    <s v="Master"/>
    <n v="3"/>
    <n v="3"/>
    <n v="114073"/>
    <s v="South"/>
    <n v="1"/>
    <s v="Ahmedabad"/>
    <m/>
    <m/>
    <m/>
    <x v="0"/>
  </r>
  <r>
    <n v="445"/>
    <n v="53"/>
    <n v="61266"/>
    <n v="683"/>
    <n v="243686"/>
    <s v="Personal"/>
    <n v="4905"/>
    <x v="0"/>
    <n v="1"/>
    <s v="Employed"/>
    <s v="Married"/>
    <s v="Male"/>
    <s v="High School"/>
    <n v="4"/>
    <n v="1"/>
    <n v="103910"/>
    <s v="South"/>
    <n v="17"/>
    <s v="Pune"/>
    <m/>
    <m/>
    <m/>
    <x v="2"/>
  </r>
  <r>
    <n v="446"/>
    <n v="48"/>
    <n v="21646"/>
    <n v="587"/>
    <n v="196771"/>
    <s v="Home"/>
    <n v="5813"/>
    <x v="0"/>
    <n v="1"/>
    <s v="Employed"/>
    <s v="Single"/>
    <s v="Male"/>
    <s v="PhD"/>
    <n v="3"/>
    <n v="2"/>
    <n v="117251"/>
    <s v="East"/>
    <n v="14"/>
    <s v="Hyderabad"/>
    <m/>
    <m/>
    <m/>
    <x v="1"/>
  </r>
  <r>
    <n v="447"/>
    <n v="23"/>
    <n v="62282"/>
    <n v="757"/>
    <n v="198289"/>
    <s v="Education"/>
    <n v="5349"/>
    <x v="0"/>
    <n v="1"/>
    <s v="Employed"/>
    <s v="Single"/>
    <s v="Female"/>
    <s v="Master"/>
    <n v="4"/>
    <n v="1"/>
    <n v="91977"/>
    <s v="East"/>
    <n v="13"/>
    <s v="Kolkata"/>
    <m/>
    <m/>
    <m/>
    <x v="3"/>
  </r>
  <r>
    <n v="448"/>
    <n v="38"/>
    <n v="61847"/>
    <n v="560"/>
    <n v="165254"/>
    <s v="Home"/>
    <n v="3720"/>
    <x v="0"/>
    <n v="0"/>
    <s v="Employed"/>
    <s v="Divorced"/>
    <s v="Female"/>
    <s v="High School"/>
    <n v="1"/>
    <n v="4"/>
    <n v="91756"/>
    <s v="South"/>
    <n v="11"/>
    <s v="Kolkata"/>
    <m/>
    <m/>
    <m/>
    <x v="0"/>
  </r>
  <r>
    <n v="449"/>
    <n v="46"/>
    <n v="71225"/>
    <n v="661"/>
    <n v="270471"/>
    <s v="Car"/>
    <n v="5550"/>
    <x v="0"/>
    <n v="0"/>
    <s v="Employed"/>
    <s v="Married"/>
    <s v="Male"/>
    <s v="PhD"/>
    <n v="2"/>
    <n v="4"/>
    <n v="46776"/>
    <s v="West"/>
    <n v="12"/>
    <s v="Pune"/>
    <m/>
    <m/>
    <m/>
    <x v="1"/>
  </r>
  <r>
    <n v="450"/>
    <n v="60"/>
    <n v="40641"/>
    <n v="635"/>
    <n v="252024"/>
    <s v="Car"/>
    <n v="4451"/>
    <x v="0"/>
    <n v="1"/>
    <s v="Employed"/>
    <s v="Married"/>
    <s v="Female"/>
    <s v="Master"/>
    <n v="0"/>
    <n v="2"/>
    <n v="126802"/>
    <s v="South"/>
    <n v="6"/>
    <s v="Pune"/>
    <m/>
    <m/>
    <m/>
    <x v="2"/>
  </r>
  <r>
    <n v="451"/>
    <n v="22"/>
    <n v="62499"/>
    <n v="617"/>
    <n v="194050"/>
    <s v="Personal"/>
    <n v="3910"/>
    <x v="0"/>
    <n v="1"/>
    <s v="Employed"/>
    <s v="Married"/>
    <s v="Male"/>
    <s v="Bachelor"/>
    <n v="1"/>
    <n v="4"/>
    <n v="106343"/>
    <s v="East"/>
    <n v="11"/>
    <s v="Bangalore"/>
    <m/>
    <m/>
    <m/>
    <x v="3"/>
  </r>
  <r>
    <n v="452"/>
    <n v="24"/>
    <n v="46450"/>
    <n v="641"/>
    <n v="167730"/>
    <s v="Education"/>
    <n v="3857"/>
    <x v="0"/>
    <n v="1"/>
    <s v="Employed"/>
    <s v="Single"/>
    <s v="Female"/>
    <s v="Bachelor"/>
    <n v="3"/>
    <n v="1"/>
    <n v="123311"/>
    <s v="East"/>
    <n v="2"/>
    <s v="Bangalore"/>
    <m/>
    <m/>
    <m/>
    <x v="3"/>
  </r>
  <r>
    <n v="453"/>
    <n v="48"/>
    <n v="41652"/>
    <n v="683"/>
    <n v="165516"/>
    <s v="Education"/>
    <n v="5169"/>
    <x v="0"/>
    <n v="1"/>
    <s v="Employed"/>
    <s v="Divorced"/>
    <s v="Female"/>
    <s v="Master"/>
    <n v="4"/>
    <n v="1"/>
    <n v="15525"/>
    <s v="South"/>
    <n v="18"/>
    <s v="Mumbai"/>
    <m/>
    <m/>
    <m/>
    <x v="1"/>
  </r>
  <r>
    <n v="454"/>
    <n v="48"/>
    <n v="37024"/>
    <n v="691"/>
    <n v="206661"/>
    <s v="Car"/>
    <n v="6060"/>
    <x v="0"/>
    <n v="0"/>
    <s v="Employed"/>
    <s v="Single"/>
    <s v="Male"/>
    <s v="Master"/>
    <n v="5"/>
    <n v="3"/>
    <n v="98586"/>
    <s v="North"/>
    <n v="12"/>
    <s v="Ahmedabad"/>
    <m/>
    <m/>
    <m/>
    <x v="1"/>
  </r>
  <r>
    <n v="455"/>
    <n v="45"/>
    <n v="21452"/>
    <n v="639"/>
    <n v="219338"/>
    <s v="Home"/>
    <n v="4789"/>
    <x v="1"/>
    <n v="0"/>
    <s v="Employed"/>
    <s v="Married"/>
    <s v="Female"/>
    <s v="High School"/>
    <n v="2"/>
    <n v="4"/>
    <n v="74323"/>
    <s v="West"/>
    <n v="15"/>
    <s v="Kolkata"/>
    <m/>
    <m/>
    <m/>
    <x v="1"/>
  </r>
  <r>
    <n v="456"/>
    <n v="46"/>
    <n v="58106"/>
    <n v="666"/>
    <n v="156878"/>
    <s v="Personal"/>
    <n v="5937"/>
    <x v="0"/>
    <n v="1"/>
    <s v="Unemployed"/>
    <s v="Single"/>
    <s v="Female"/>
    <s v="Bachelor"/>
    <n v="4"/>
    <n v="4"/>
    <n v="145040"/>
    <s v="South"/>
    <n v="9"/>
    <s v="Kolkata"/>
    <m/>
    <m/>
    <m/>
    <x v="1"/>
  </r>
  <r>
    <n v="457"/>
    <n v="22"/>
    <n v="45904"/>
    <n v="583"/>
    <n v="137756"/>
    <s v="Medical"/>
    <n v="5085"/>
    <x v="0"/>
    <n v="1"/>
    <s v="Employed"/>
    <s v="Married"/>
    <s v="Male"/>
    <s v="PhD"/>
    <n v="3"/>
    <n v="4"/>
    <n v="118426"/>
    <s v="East"/>
    <n v="8"/>
    <s v="Mumbai"/>
    <m/>
    <m/>
    <m/>
    <x v="3"/>
  </r>
  <r>
    <n v="458"/>
    <n v="62"/>
    <n v="9048"/>
    <n v="640"/>
    <n v="203982"/>
    <s v="Car"/>
    <n v="2844"/>
    <x v="0"/>
    <n v="0"/>
    <s v="Employed"/>
    <s v="Single"/>
    <s v="Male"/>
    <s v="Master"/>
    <n v="3"/>
    <n v="4"/>
    <n v="107027"/>
    <s v="West"/>
    <n v="18"/>
    <s v="Delhi"/>
    <m/>
    <m/>
    <m/>
    <x v="4"/>
  </r>
  <r>
    <n v="459"/>
    <n v="54"/>
    <n v="51130"/>
    <n v="669"/>
    <n v="243233"/>
    <s v="Car"/>
    <n v="5612"/>
    <x v="1"/>
    <n v="1"/>
    <s v="Employed"/>
    <s v="Single"/>
    <s v="Female"/>
    <s v="PhD"/>
    <n v="0"/>
    <n v="2"/>
    <n v="87042"/>
    <s v="North"/>
    <n v="16"/>
    <s v="Kolkata"/>
    <m/>
    <m/>
    <m/>
    <x v="2"/>
  </r>
  <r>
    <n v="460"/>
    <n v="50"/>
    <n v="67367"/>
    <n v="535"/>
    <n v="203691"/>
    <s v="Personal"/>
    <n v="4457"/>
    <x v="1"/>
    <n v="0"/>
    <s v="Employed"/>
    <s v="Married"/>
    <s v="Female"/>
    <s v="Master"/>
    <n v="1"/>
    <n v="2"/>
    <n v="111916"/>
    <s v="West"/>
    <n v="10"/>
    <s v="Kolkata"/>
    <m/>
    <m/>
    <m/>
    <x v="1"/>
  </r>
  <r>
    <n v="461"/>
    <n v="41"/>
    <n v="30395"/>
    <n v="654"/>
    <n v="187531"/>
    <s v="Home"/>
    <n v="4189"/>
    <x v="0"/>
    <n v="1"/>
    <s v="Employed"/>
    <s v="Single"/>
    <s v="Female"/>
    <s v="Bachelor"/>
    <n v="2"/>
    <n v="1"/>
    <n v="72154"/>
    <s v="South"/>
    <n v="12"/>
    <s v="Hyderabad"/>
    <m/>
    <m/>
    <m/>
    <x v="1"/>
  </r>
  <r>
    <n v="462"/>
    <n v="64"/>
    <n v="39311"/>
    <n v="641"/>
    <n v="143499"/>
    <s v="Education"/>
    <n v="5617"/>
    <x v="0"/>
    <n v="0"/>
    <s v="Employed"/>
    <s v="Married"/>
    <s v="Female"/>
    <s v="Master"/>
    <n v="0"/>
    <n v="4"/>
    <n v="97008"/>
    <s v="East"/>
    <n v="12"/>
    <s v="Delhi"/>
    <m/>
    <m/>
    <m/>
    <x v="4"/>
  </r>
  <r>
    <n v="463"/>
    <n v="57"/>
    <n v="56613"/>
    <n v="713"/>
    <n v="168300"/>
    <s v="Car"/>
    <n v="5133"/>
    <x v="0"/>
    <n v="1"/>
    <s v="Unemployed"/>
    <s v="Single"/>
    <s v="Male"/>
    <s v="PhD"/>
    <n v="4"/>
    <n v="3"/>
    <n v="82649"/>
    <s v="East"/>
    <n v="10"/>
    <s v="Delhi"/>
    <m/>
    <m/>
    <m/>
    <x v="2"/>
  </r>
  <r>
    <n v="464"/>
    <n v="64"/>
    <n v="11616"/>
    <n v="658"/>
    <n v="243920"/>
    <s v="Personal"/>
    <n v="4932"/>
    <x v="0"/>
    <n v="1"/>
    <s v="Employed"/>
    <s v="Single"/>
    <s v="Female"/>
    <s v="Bachelor"/>
    <n v="1"/>
    <n v="1"/>
    <n v="167994"/>
    <s v="East"/>
    <n v="14"/>
    <s v="Pune"/>
    <m/>
    <m/>
    <m/>
    <x v="4"/>
  </r>
  <r>
    <n v="465"/>
    <n v="43"/>
    <n v="41994"/>
    <n v="673"/>
    <n v="137339"/>
    <s v="Personal"/>
    <n v="5097"/>
    <x v="0"/>
    <n v="1"/>
    <s v="Employed"/>
    <s v="Single"/>
    <s v="Male"/>
    <s v="Master"/>
    <n v="2"/>
    <n v="1"/>
    <n v="144098"/>
    <s v="West"/>
    <n v="4"/>
    <s v="Kolkata"/>
    <m/>
    <m/>
    <m/>
    <x v="1"/>
  </r>
  <r>
    <n v="466"/>
    <n v="53"/>
    <n v="55199"/>
    <n v="636"/>
    <n v="288636"/>
    <s v="Personal"/>
    <n v="4152"/>
    <x v="0"/>
    <n v="1"/>
    <s v="Employed"/>
    <s v="Married"/>
    <s v="Male"/>
    <s v="Bachelor"/>
    <n v="4"/>
    <n v="2"/>
    <n v="131891"/>
    <s v="South"/>
    <n v="15"/>
    <s v="Bangalore"/>
    <m/>
    <m/>
    <m/>
    <x v="2"/>
  </r>
  <r>
    <n v="467"/>
    <n v="22"/>
    <n v="41583"/>
    <n v="681"/>
    <n v="204253"/>
    <s v="Education"/>
    <n v="6769"/>
    <x v="0"/>
    <n v="1"/>
    <s v="Employed"/>
    <s v="Single"/>
    <s v="Male"/>
    <s v="High School"/>
    <n v="2"/>
    <n v="1"/>
    <n v="55290"/>
    <s v="South"/>
    <n v="9"/>
    <s v="Kolkata"/>
    <m/>
    <m/>
    <m/>
    <x v="3"/>
  </r>
  <r>
    <n v="468"/>
    <n v="47"/>
    <n v="30529"/>
    <n v="678"/>
    <n v="120683"/>
    <s v="Car"/>
    <n v="5172"/>
    <x v="0"/>
    <n v="1"/>
    <s v="Employed"/>
    <s v="Single"/>
    <s v="Female"/>
    <s v="PhD"/>
    <n v="2"/>
    <n v="3"/>
    <n v="125924"/>
    <s v="West"/>
    <n v="7"/>
    <s v="Ahmedabad"/>
    <m/>
    <m/>
    <m/>
    <x v="1"/>
  </r>
  <r>
    <n v="469"/>
    <n v="42"/>
    <n v="31248"/>
    <n v="584"/>
    <n v="225161"/>
    <s v="Personal"/>
    <n v="5158"/>
    <x v="1"/>
    <n v="1"/>
    <s v="Employed"/>
    <s v="Divorced"/>
    <s v="Female"/>
    <s v="Master"/>
    <n v="5"/>
    <n v="4"/>
    <n v="105630"/>
    <s v="West"/>
    <n v="7"/>
    <s v="Pune"/>
    <m/>
    <m/>
    <m/>
    <x v="1"/>
  </r>
  <r>
    <n v="470"/>
    <n v="54"/>
    <n v="25818"/>
    <n v="665"/>
    <n v="222511"/>
    <s v="Education"/>
    <n v="4912"/>
    <x v="1"/>
    <n v="0"/>
    <s v="Employed"/>
    <s v="Divorced"/>
    <s v="Male"/>
    <s v="Master"/>
    <n v="5"/>
    <n v="1"/>
    <n v="136703"/>
    <s v="North"/>
    <n v="9"/>
    <s v="Pune"/>
    <m/>
    <m/>
    <m/>
    <x v="2"/>
  </r>
  <r>
    <n v="471"/>
    <n v="36"/>
    <n v="40504"/>
    <n v="709"/>
    <n v="178119"/>
    <s v="Home"/>
    <n v="3383"/>
    <x v="0"/>
    <n v="0"/>
    <s v="Unemployed"/>
    <s v="Married"/>
    <s v="Male"/>
    <s v="Master"/>
    <n v="1"/>
    <n v="3"/>
    <n v="109671"/>
    <s v="East"/>
    <n v="10"/>
    <s v="Hyderabad"/>
    <m/>
    <m/>
    <m/>
    <x v="0"/>
  </r>
  <r>
    <n v="472"/>
    <n v="40"/>
    <n v="65849"/>
    <n v="699"/>
    <n v="246965"/>
    <s v="Medical"/>
    <n v="4325"/>
    <x v="0"/>
    <n v="0"/>
    <s v="Employed"/>
    <s v="Married"/>
    <s v="Male"/>
    <s v="PhD"/>
    <n v="5"/>
    <n v="2"/>
    <n v="99798"/>
    <s v="West"/>
    <n v="13"/>
    <s v="Mumbai"/>
    <m/>
    <m/>
    <m/>
    <x v="0"/>
  </r>
  <r>
    <n v="473"/>
    <n v="46"/>
    <n v="85428"/>
    <n v="651"/>
    <n v="169007"/>
    <s v="Car"/>
    <n v="3776"/>
    <x v="0"/>
    <n v="1"/>
    <s v="Employed"/>
    <s v="Married"/>
    <s v="Male"/>
    <s v="High School"/>
    <n v="4"/>
    <n v="2"/>
    <n v="107013"/>
    <s v="East"/>
    <n v="6"/>
    <s v="Hyderabad"/>
    <m/>
    <m/>
    <m/>
    <x v="1"/>
  </r>
  <r>
    <n v="474"/>
    <n v="36"/>
    <n v="50542"/>
    <n v="666"/>
    <n v="231599"/>
    <s v="Education"/>
    <n v="3680"/>
    <x v="0"/>
    <n v="1"/>
    <s v="Employed"/>
    <s v="Married"/>
    <s v="Male"/>
    <s v="PhD"/>
    <n v="5"/>
    <n v="4"/>
    <n v="45831"/>
    <s v="North"/>
    <n v="4"/>
    <s v="Mumbai"/>
    <m/>
    <m/>
    <m/>
    <x v="0"/>
  </r>
  <r>
    <n v="475"/>
    <n v="26"/>
    <n v="61523"/>
    <n v="695"/>
    <n v="198260"/>
    <s v="Medical"/>
    <n v="3458"/>
    <x v="0"/>
    <n v="0"/>
    <s v="Employed"/>
    <s v="Single"/>
    <s v="Female"/>
    <s v="Master"/>
    <n v="0"/>
    <n v="1"/>
    <n v="76977"/>
    <s v="South"/>
    <n v="17"/>
    <s v="Mumbai"/>
    <m/>
    <m/>
    <m/>
    <x v="3"/>
  </r>
  <r>
    <n v="476"/>
    <n v="64"/>
    <n v="35887"/>
    <n v="593"/>
    <n v="185820"/>
    <s v="Medical"/>
    <n v="4364"/>
    <x v="0"/>
    <n v="1"/>
    <s v="Employed"/>
    <s v="Single"/>
    <s v="Female"/>
    <s v="PhD"/>
    <n v="0"/>
    <n v="3"/>
    <n v="111200"/>
    <s v="East"/>
    <n v="14"/>
    <s v="Ahmedabad"/>
    <m/>
    <m/>
    <m/>
    <x v="4"/>
  </r>
  <r>
    <n v="477"/>
    <n v="43"/>
    <n v="18625"/>
    <n v="673"/>
    <n v="267149"/>
    <s v="Education"/>
    <n v="5020"/>
    <x v="0"/>
    <n v="1"/>
    <s v="Employed"/>
    <s v="Married"/>
    <s v="Female"/>
    <s v="Master"/>
    <n v="0"/>
    <n v="2"/>
    <n v="134181"/>
    <s v="West"/>
    <n v="3"/>
    <s v="Delhi"/>
    <m/>
    <m/>
    <m/>
    <x v="1"/>
  </r>
  <r>
    <n v="478"/>
    <n v="62"/>
    <n v="77774"/>
    <n v="551"/>
    <n v="249177"/>
    <s v="Education"/>
    <n v="3577"/>
    <x v="0"/>
    <n v="1"/>
    <s v="Employed"/>
    <s v="Married"/>
    <s v="Female"/>
    <s v="PhD"/>
    <n v="2"/>
    <n v="3"/>
    <n v="83485"/>
    <s v="West"/>
    <n v="1"/>
    <s v="Mumbai"/>
    <m/>
    <m/>
    <m/>
    <x v="4"/>
  </r>
  <r>
    <n v="479"/>
    <n v="57"/>
    <n v="41073"/>
    <n v="693"/>
    <n v="144626"/>
    <s v="Education"/>
    <n v="5699"/>
    <x v="0"/>
    <n v="1"/>
    <s v="Employed"/>
    <s v="Divorced"/>
    <s v="Male"/>
    <s v="Bachelor"/>
    <n v="3"/>
    <n v="2"/>
    <n v="98775"/>
    <s v="North"/>
    <n v="18"/>
    <s v="Ahmedabad"/>
    <m/>
    <m/>
    <m/>
    <x v="2"/>
  </r>
  <r>
    <n v="480"/>
    <n v="28"/>
    <n v="60780"/>
    <n v="630"/>
    <n v="219015"/>
    <s v="Personal"/>
    <n v="5297"/>
    <x v="0"/>
    <n v="0"/>
    <s v="Employed"/>
    <s v="Married"/>
    <s v="Male"/>
    <s v="PhD"/>
    <n v="1"/>
    <n v="2"/>
    <n v="51970"/>
    <s v="East"/>
    <n v="2"/>
    <s v="Delhi"/>
    <m/>
    <m/>
    <m/>
    <x v="3"/>
  </r>
  <r>
    <n v="481"/>
    <n v="26"/>
    <n v="52376"/>
    <n v="645"/>
    <n v="294672"/>
    <s v="Home"/>
    <n v="4768"/>
    <x v="0"/>
    <n v="0"/>
    <s v="Unemployed"/>
    <s v="Divorced"/>
    <s v="Female"/>
    <s v="Master"/>
    <n v="0"/>
    <n v="4"/>
    <n v="143779"/>
    <s v="South"/>
    <n v="8"/>
    <s v="Pune"/>
    <m/>
    <m/>
    <m/>
    <x v="3"/>
  </r>
  <r>
    <n v="482"/>
    <n v="57"/>
    <n v="64918"/>
    <n v="622"/>
    <n v="268444"/>
    <s v="Personal"/>
    <n v="7162"/>
    <x v="1"/>
    <n v="1"/>
    <s v="Employed"/>
    <s v="Married"/>
    <s v="Male"/>
    <s v="Master"/>
    <n v="1"/>
    <n v="3"/>
    <n v="133412"/>
    <s v="South"/>
    <n v="16"/>
    <s v="Pune"/>
    <m/>
    <m/>
    <m/>
    <x v="2"/>
  </r>
  <r>
    <n v="483"/>
    <n v="42"/>
    <n v="64311"/>
    <n v="647"/>
    <n v="154531"/>
    <s v="Medical"/>
    <n v="4759"/>
    <x v="0"/>
    <n v="0"/>
    <s v="Employed"/>
    <s v="Married"/>
    <s v="Male"/>
    <s v="PhD"/>
    <n v="5"/>
    <n v="3"/>
    <n v="119563"/>
    <s v="West"/>
    <n v="4"/>
    <s v="Delhi"/>
    <m/>
    <m/>
    <m/>
    <x v="1"/>
  </r>
  <r>
    <n v="484"/>
    <n v="26"/>
    <n v="54165"/>
    <n v="662"/>
    <n v="279798"/>
    <s v="Medical"/>
    <n v="5798"/>
    <x v="0"/>
    <n v="1"/>
    <s v="Employed"/>
    <s v="Single"/>
    <s v="Male"/>
    <s v="PhD"/>
    <n v="2"/>
    <n v="3"/>
    <n v="112204"/>
    <s v="North"/>
    <n v="19"/>
    <s v="Hyderabad"/>
    <m/>
    <m/>
    <m/>
    <x v="3"/>
  </r>
  <r>
    <n v="485"/>
    <n v="52"/>
    <n v="55816"/>
    <n v="687"/>
    <n v="246501"/>
    <s v="Medical"/>
    <n v="5209"/>
    <x v="0"/>
    <n v="1"/>
    <s v="Employed"/>
    <s v="Married"/>
    <s v="Female"/>
    <s v="Bachelor"/>
    <n v="1"/>
    <n v="2"/>
    <n v="146576"/>
    <s v="West"/>
    <n v="10"/>
    <s v="Hyderabad"/>
    <m/>
    <m/>
    <m/>
    <x v="2"/>
  </r>
  <r>
    <n v="486"/>
    <n v="37"/>
    <n v="68188"/>
    <n v="714"/>
    <n v="147571"/>
    <s v="Education"/>
    <n v="6438"/>
    <x v="0"/>
    <n v="1"/>
    <s v="Employed"/>
    <s v="Divorced"/>
    <s v="Female"/>
    <s v="High School"/>
    <n v="0"/>
    <n v="4"/>
    <n v="75849"/>
    <s v="West"/>
    <n v="17"/>
    <s v="Kolkata"/>
    <m/>
    <m/>
    <m/>
    <x v="0"/>
  </r>
  <r>
    <n v="487"/>
    <n v="58"/>
    <n v="43854"/>
    <n v="652"/>
    <n v="210383"/>
    <s v="Car"/>
    <n v="6084"/>
    <x v="1"/>
    <n v="1"/>
    <s v="Employed"/>
    <s v="Single"/>
    <s v="Female"/>
    <s v="High School"/>
    <n v="0"/>
    <n v="3"/>
    <n v="72605"/>
    <s v="West"/>
    <n v="17"/>
    <s v="Hyderabad"/>
    <m/>
    <m/>
    <m/>
    <x v="2"/>
  </r>
  <r>
    <n v="488"/>
    <n v="37"/>
    <n v="73334"/>
    <n v="566"/>
    <n v="223883"/>
    <s v="Personal"/>
    <n v="4699"/>
    <x v="0"/>
    <n v="1"/>
    <s v="Employed"/>
    <s v="Divorced"/>
    <s v="Female"/>
    <s v="Bachelor"/>
    <n v="2"/>
    <n v="1"/>
    <n v="131845"/>
    <s v="West"/>
    <n v="7"/>
    <s v="Kolkata"/>
    <m/>
    <m/>
    <m/>
    <x v="0"/>
  </r>
  <r>
    <n v="489"/>
    <n v="57"/>
    <n v="39382"/>
    <n v="715"/>
    <n v="146153"/>
    <s v="Car"/>
    <n v="4736"/>
    <x v="1"/>
    <n v="0"/>
    <s v="Employed"/>
    <s v="Married"/>
    <s v="Female"/>
    <s v="High School"/>
    <n v="2"/>
    <n v="3"/>
    <n v="129829"/>
    <s v="North"/>
    <n v="9"/>
    <s v="Kolkata"/>
    <m/>
    <m/>
    <m/>
    <x v="2"/>
  </r>
  <r>
    <n v="490"/>
    <n v="43"/>
    <n v="51148"/>
    <n v="576"/>
    <n v="235304"/>
    <s v="Home"/>
    <n v="3658"/>
    <x v="1"/>
    <n v="1"/>
    <s v="Employed"/>
    <s v="Single"/>
    <s v="Female"/>
    <s v="High School"/>
    <n v="4"/>
    <n v="2"/>
    <n v="64195"/>
    <s v="West"/>
    <n v="7"/>
    <s v="Bangalore"/>
    <m/>
    <m/>
    <m/>
    <x v="1"/>
  </r>
  <r>
    <n v="491"/>
    <n v="33"/>
    <n v="59437"/>
    <n v="628"/>
    <n v="321487"/>
    <s v="Home"/>
    <n v="5115"/>
    <x v="1"/>
    <n v="1"/>
    <s v="Employed"/>
    <s v="Divorced"/>
    <s v="Male"/>
    <s v="Master"/>
    <n v="2"/>
    <n v="4"/>
    <n v="84059"/>
    <s v="East"/>
    <n v="3"/>
    <s v="Delhi"/>
    <m/>
    <m/>
    <m/>
    <x v="0"/>
  </r>
  <r>
    <n v="492"/>
    <n v="52"/>
    <n v="25563"/>
    <n v="625"/>
    <n v="268261"/>
    <s v="Personal"/>
    <n v="5654"/>
    <x v="0"/>
    <n v="0"/>
    <s v="Employed"/>
    <s v="Married"/>
    <s v="Female"/>
    <s v="Master"/>
    <n v="3"/>
    <n v="3"/>
    <n v="150672"/>
    <s v="West"/>
    <n v="12"/>
    <s v="Bangalore"/>
    <m/>
    <m/>
    <m/>
    <x v="2"/>
  </r>
  <r>
    <n v="493"/>
    <n v="42"/>
    <n v="70727"/>
    <n v="650"/>
    <n v="208099"/>
    <s v="Medical"/>
    <n v="4938"/>
    <x v="0"/>
    <n v="1"/>
    <s v="Employed"/>
    <s v="Divorced"/>
    <s v="Male"/>
    <s v="Master"/>
    <n v="3"/>
    <n v="3"/>
    <n v="112350"/>
    <s v="West"/>
    <n v="4"/>
    <s v="Hyderabad"/>
    <m/>
    <m/>
    <m/>
    <x v="1"/>
  </r>
  <r>
    <n v="494"/>
    <n v="27"/>
    <n v="57138"/>
    <n v="586"/>
    <n v="185931"/>
    <s v="Home"/>
    <n v="6400"/>
    <x v="0"/>
    <n v="0"/>
    <s v="Employed"/>
    <s v="Married"/>
    <s v="Female"/>
    <s v="PhD"/>
    <n v="0"/>
    <n v="3"/>
    <n v="123614"/>
    <s v="South"/>
    <n v="17"/>
    <s v="Ahmedabad"/>
    <m/>
    <m/>
    <m/>
    <x v="3"/>
  </r>
  <r>
    <n v="495"/>
    <n v="42"/>
    <n v="99514"/>
    <n v="584"/>
    <n v="216419"/>
    <s v="Car"/>
    <n v="5145"/>
    <x v="0"/>
    <n v="0"/>
    <s v="Employed"/>
    <s v="Divorced"/>
    <s v="Female"/>
    <s v="PhD"/>
    <n v="5"/>
    <n v="1"/>
    <n v="65228"/>
    <s v="South"/>
    <n v="3"/>
    <s v="Hyderabad"/>
    <m/>
    <m/>
    <m/>
    <x v="1"/>
  </r>
  <r>
    <n v="496"/>
    <n v="41"/>
    <n v="81210"/>
    <n v="648"/>
    <n v="151239"/>
    <s v="Car"/>
    <n v="6247"/>
    <x v="0"/>
    <n v="1"/>
    <s v="Employed"/>
    <s v="Married"/>
    <s v="Male"/>
    <s v="High School"/>
    <n v="2"/>
    <n v="2"/>
    <n v="119699"/>
    <s v="North"/>
    <n v="11"/>
    <s v="Mumbai"/>
    <m/>
    <m/>
    <m/>
    <x v="1"/>
  </r>
  <r>
    <n v="497"/>
    <n v="26"/>
    <n v="49836"/>
    <n v="610"/>
    <n v="176122"/>
    <s v="Education"/>
    <n v="4836"/>
    <x v="0"/>
    <n v="1"/>
    <s v="Employed"/>
    <s v="Divorced"/>
    <s v="Female"/>
    <s v="PhD"/>
    <n v="3"/>
    <n v="1"/>
    <n v="57413"/>
    <s v="North"/>
    <n v="8"/>
    <s v="Ahmedabad"/>
    <m/>
    <m/>
    <m/>
    <x v="3"/>
  </r>
  <r>
    <n v="498"/>
    <n v="34"/>
    <n v="76783"/>
    <n v="717"/>
    <n v="101911"/>
    <s v="Medical"/>
    <n v="3840"/>
    <x v="0"/>
    <n v="1"/>
    <s v="Employed"/>
    <s v="Single"/>
    <s v="Male"/>
    <s v="Master"/>
    <n v="3"/>
    <n v="1"/>
    <n v="40605"/>
    <s v="East"/>
    <n v="2"/>
    <s v="Kolkata"/>
    <m/>
    <m/>
    <m/>
    <x v="0"/>
  </r>
  <r>
    <n v="499"/>
    <n v="36"/>
    <n v="62710"/>
    <n v="622"/>
    <n v="221727"/>
    <s v="Education"/>
    <n v="4375"/>
    <x v="1"/>
    <n v="1"/>
    <s v="Employed"/>
    <s v="Married"/>
    <s v="Female"/>
    <s v="PhD"/>
    <n v="4"/>
    <n v="2"/>
    <n v="121804"/>
    <s v="West"/>
    <n v="14"/>
    <s v="Kolkata"/>
    <m/>
    <m/>
    <m/>
    <x v="0"/>
  </r>
  <r>
    <n v="500"/>
    <n v="23"/>
    <n v="53466"/>
    <n v="598"/>
    <n v="183124"/>
    <s v="Personal"/>
    <n v="4967"/>
    <x v="0"/>
    <n v="1"/>
    <s v="Employed"/>
    <s v="Married"/>
    <s v="Male"/>
    <s v="High School"/>
    <n v="5"/>
    <n v="2"/>
    <n v="143033"/>
    <s v="South"/>
    <n v="4"/>
    <s v="Ahmedabad"/>
    <m/>
    <m/>
    <m/>
    <x v="3"/>
  </r>
  <r>
    <n v="501"/>
    <n v="29"/>
    <n v="25109"/>
    <n v="733"/>
    <n v="230902"/>
    <s v="Home"/>
    <n v="4250"/>
    <x v="0"/>
    <n v="1"/>
    <s v="Employed"/>
    <s v="Divorced"/>
    <s v="Female"/>
    <s v="Master"/>
    <n v="5"/>
    <n v="3"/>
    <n v="92386"/>
    <s v="East"/>
    <n v="16"/>
    <s v="Kolkata"/>
    <m/>
    <m/>
    <m/>
    <x v="3"/>
  </r>
  <r>
    <n v="502"/>
    <n v="41"/>
    <n v="28646"/>
    <n v="673"/>
    <n v="205988"/>
    <s v="Education"/>
    <n v="3344"/>
    <x v="0"/>
    <n v="0"/>
    <s v="Employed"/>
    <s v="Married"/>
    <s v="Male"/>
    <s v="High School"/>
    <n v="2"/>
    <n v="2"/>
    <n v="83603"/>
    <s v="East"/>
    <n v="14"/>
    <s v="Delhi"/>
    <m/>
    <m/>
    <m/>
    <x v="1"/>
  </r>
  <r>
    <n v="503"/>
    <n v="50"/>
    <n v="50065"/>
    <n v="785"/>
    <n v="149459"/>
    <s v="Education"/>
    <n v="2997"/>
    <x v="0"/>
    <n v="0"/>
    <s v="Employed"/>
    <s v="Single"/>
    <s v="Female"/>
    <s v="PhD"/>
    <n v="4"/>
    <n v="3"/>
    <n v="151325"/>
    <s v="North"/>
    <n v="7"/>
    <s v="Bangalore"/>
    <m/>
    <m/>
    <m/>
    <x v="1"/>
  </r>
  <r>
    <n v="504"/>
    <n v="50"/>
    <n v="42569"/>
    <n v="553"/>
    <n v="210024"/>
    <s v="Personal"/>
    <n v="6013"/>
    <x v="0"/>
    <n v="0"/>
    <s v="Employed"/>
    <s v="Divorced"/>
    <s v="Male"/>
    <s v="Bachelor"/>
    <n v="5"/>
    <n v="1"/>
    <n v="94156"/>
    <s v="South"/>
    <n v="10"/>
    <s v="Mumbai"/>
    <m/>
    <m/>
    <m/>
    <x v="1"/>
  </r>
  <r>
    <n v="505"/>
    <n v="62"/>
    <n v="53377"/>
    <n v="660"/>
    <n v="164326"/>
    <s v="Car"/>
    <n v="5385"/>
    <x v="0"/>
    <n v="0"/>
    <s v="Employed"/>
    <s v="Divorced"/>
    <s v="Female"/>
    <s v="Bachelor"/>
    <n v="5"/>
    <n v="3"/>
    <n v="98026"/>
    <s v="West"/>
    <n v="12"/>
    <s v="Ahmedabad"/>
    <m/>
    <m/>
    <m/>
    <x v="4"/>
  </r>
  <r>
    <n v="506"/>
    <n v="62"/>
    <n v="70585"/>
    <n v="674"/>
    <n v="282771"/>
    <s v="Car"/>
    <n v="5275"/>
    <x v="0"/>
    <n v="1"/>
    <s v="Employed"/>
    <s v="Divorced"/>
    <s v="Female"/>
    <s v="Master"/>
    <n v="1"/>
    <n v="2"/>
    <n v="150818"/>
    <s v="North"/>
    <n v="8"/>
    <s v="Bangalore"/>
    <m/>
    <m/>
    <m/>
    <x v="4"/>
  </r>
  <r>
    <n v="507"/>
    <n v="52"/>
    <n v="62974"/>
    <n v="651"/>
    <n v="157825"/>
    <s v="Personal"/>
    <n v="5168"/>
    <x v="0"/>
    <n v="1"/>
    <s v="Employed"/>
    <s v="Single"/>
    <s v="Female"/>
    <s v="High School"/>
    <n v="4"/>
    <n v="3"/>
    <n v="89392"/>
    <s v="East"/>
    <n v="11"/>
    <s v="Bangalore"/>
    <m/>
    <m/>
    <m/>
    <x v="2"/>
  </r>
  <r>
    <n v="508"/>
    <n v="43"/>
    <n v="39555"/>
    <n v="631"/>
    <n v="176496"/>
    <s v="Car"/>
    <n v="4452"/>
    <x v="0"/>
    <n v="0"/>
    <s v="Employed"/>
    <s v="Single"/>
    <s v="Female"/>
    <s v="Bachelor"/>
    <n v="5"/>
    <n v="1"/>
    <n v="80379"/>
    <s v="East"/>
    <n v="13"/>
    <s v="Mumbai"/>
    <m/>
    <m/>
    <m/>
    <x v="1"/>
  </r>
  <r>
    <n v="509"/>
    <n v="23"/>
    <n v="63874"/>
    <n v="712"/>
    <n v="149320"/>
    <s v="Personal"/>
    <n v="5794"/>
    <x v="0"/>
    <n v="1"/>
    <s v="Employed"/>
    <s v="Married"/>
    <s v="Female"/>
    <s v="Bachelor"/>
    <n v="1"/>
    <n v="2"/>
    <n v="124465"/>
    <s v="South"/>
    <n v="12"/>
    <s v="Mumbai"/>
    <m/>
    <m/>
    <m/>
    <x v="3"/>
  </r>
  <r>
    <n v="510"/>
    <n v="21"/>
    <n v="36289"/>
    <n v="673"/>
    <n v="144988"/>
    <s v="Car"/>
    <n v="3260"/>
    <x v="0"/>
    <n v="1"/>
    <s v="Employed"/>
    <s v="Divorced"/>
    <s v="Female"/>
    <s v="Master"/>
    <n v="1"/>
    <n v="2"/>
    <n v="78644"/>
    <s v="South"/>
    <n v="7"/>
    <s v="Hyderabad"/>
    <m/>
    <m/>
    <m/>
    <x v="3"/>
  </r>
  <r>
    <n v="511"/>
    <n v="23"/>
    <n v="32866"/>
    <n v="565"/>
    <n v="201503"/>
    <s v="Personal"/>
    <n v="2915"/>
    <x v="0"/>
    <n v="0"/>
    <s v="Employed"/>
    <s v="Single"/>
    <s v="Male"/>
    <s v="Master"/>
    <n v="5"/>
    <n v="4"/>
    <n v="95661"/>
    <s v="West"/>
    <n v="12"/>
    <s v="Kolkata"/>
    <m/>
    <m/>
    <m/>
    <x v="3"/>
  </r>
  <r>
    <n v="512"/>
    <n v="57"/>
    <n v="55724"/>
    <n v="606"/>
    <n v="137725"/>
    <s v="Car"/>
    <n v="4798"/>
    <x v="0"/>
    <n v="1"/>
    <s v="Employed"/>
    <s v="Married"/>
    <s v="Male"/>
    <s v="High School"/>
    <n v="2"/>
    <n v="3"/>
    <n v="60425"/>
    <s v="South"/>
    <n v="10"/>
    <s v="Kolkata"/>
    <m/>
    <m/>
    <m/>
    <x v="2"/>
  </r>
  <r>
    <n v="513"/>
    <n v="27"/>
    <n v="37782"/>
    <n v="591"/>
    <n v="190605"/>
    <s v="Education"/>
    <n v="5129"/>
    <x v="0"/>
    <n v="0"/>
    <s v="Employed"/>
    <s v="Single"/>
    <s v="Male"/>
    <s v="Bachelor"/>
    <n v="1"/>
    <n v="3"/>
    <n v="105561"/>
    <s v="South"/>
    <n v="7"/>
    <s v="Hyderabad"/>
    <m/>
    <m/>
    <m/>
    <x v="3"/>
  </r>
  <r>
    <n v="514"/>
    <n v="23"/>
    <n v="40372"/>
    <n v="643"/>
    <n v="221501"/>
    <s v="Education"/>
    <n v="4115"/>
    <x v="1"/>
    <n v="1"/>
    <s v="Employed"/>
    <s v="Single"/>
    <s v="Male"/>
    <s v="High School"/>
    <n v="1"/>
    <n v="3"/>
    <n v="102042"/>
    <s v="North"/>
    <n v="19"/>
    <s v="Ahmedabad"/>
    <m/>
    <m/>
    <m/>
    <x v="3"/>
  </r>
  <r>
    <n v="515"/>
    <n v="56"/>
    <n v="64909"/>
    <n v="697"/>
    <n v="178817"/>
    <s v="Car"/>
    <n v="3406"/>
    <x v="1"/>
    <n v="1"/>
    <s v="Employed"/>
    <s v="Single"/>
    <s v="Male"/>
    <s v="High School"/>
    <n v="4"/>
    <n v="1"/>
    <n v="129040"/>
    <s v="North"/>
    <n v="7"/>
    <s v="Ahmedabad"/>
    <m/>
    <m/>
    <m/>
    <x v="2"/>
  </r>
  <r>
    <n v="516"/>
    <n v="23"/>
    <n v="59864"/>
    <n v="631"/>
    <n v="89853"/>
    <s v="Personal"/>
    <n v="5590"/>
    <x v="0"/>
    <n v="1"/>
    <s v="Employed"/>
    <s v="Married"/>
    <s v="Male"/>
    <s v="Master"/>
    <n v="2"/>
    <n v="1"/>
    <n v="125717"/>
    <s v="West"/>
    <n v="18"/>
    <s v="Ahmedabad"/>
    <m/>
    <m/>
    <m/>
    <x v="3"/>
  </r>
  <r>
    <n v="517"/>
    <n v="24"/>
    <n v="44422"/>
    <n v="637"/>
    <n v="266698"/>
    <s v="Education"/>
    <n v="4588"/>
    <x v="0"/>
    <n v="1"/>
    <s v="Employed"/>
    <s v="Single"/>
    <s v="Female"/>
    <s v="High School"/>
    <n v="2"/>
    <n v="2"/>
    <n v="116545"/>
    <s v="North"/>
    <n v="12"/>
    <s v="Hyderabad"/>
    <m/>
    <m/>
    <m/>
    <x v="3"/>
  </r>
  <r>
    <n v="518"/>
    <n v="51"/>
    <n v="25623"/>
    <n v="601"/>
    <n v="213329"/>
    <s v="Home"/>
    <n v="5694"/>
    <x v="0"/>
    <n v="1"/>
    <s v="Unemployed"/>
    <s v="Single"/>
    <s v="Female"/>
    <s v="PhD"/>
    <n v="1"/>
    <n v="2"/>
    <n v="111827"/>
    <s v="West"/>
    <n v="4"/>
    <s v="Ahmedabad"/>
    <m/>
    <m/>
    <m/>
    <x v="2"/>
  </r>
  <r>
    <n v="519"/>
    <n v="22"/>
    <n v="38972"/>
    <n v="688"/>
    <n v="213928"/>
    <s v="Car"/>
    <n v="6305"/>
    <x v="1"/>
    <n v="1"/>
    <s v="Employed"/>
    <s v="Single"/>
    <s v="Female"/>
    <s v="High School"/>
    <n v="4"/>
    <n v="1"/>
    <n v="97802"/>
    <s v="North"/>
    <n v="1"/>
    <s v="Ahmedabad"/>
    <m/>
    <m/>
    <m/>
    <x v="3"/>
  </r>
  <r>
    <n v="520"/>
    <n v="34"/>
    <n v="79131"/>
    <n v="711"/>
    <n v="188396"/>
    <s v="Home"/>
    <n v="3396"/>
    <x v="0"/>
    <n v="0"/>
    <s v="Employed"/>
    <s v="Divorced"/>
    <s v="Male"/>
    <s v="Bachelor"/>
    <n v="4"/>
    <n v="3"/>
    <n v="118286"/>
    <s v="East"/>
    <n v="5"/>
    <s v="Hyderabad"/>
    <m/>
    <m/>
    <m/>
    <x v="0"/>
  </r>
  <r>
    <n v="521"/>
    <n v="57"/>
    <n v="64498"/>
    <n v="648"/>
    <n v="240544"/>
    <s v="Home"/>
    <n v="5213"/>
    <x v="0"/>
    <n v="0"/>
    <s v="Employed"/>
    <s v="Single"/>
    <s v="Female"/>
    <s v="High School"/>
    <n v="4"/>
    <n v="3"/>
    <n v="66630"/>
    <s v="North"/>
    <n v="10"/>
    <s v="Hyderabad"/>
    <m/>
    <m/>
    <m/>
    <x v="2"/>
  </r>
  <r>
    <n v="522"/>
    <n v="51"/>
    <n v="71353"/>
    <n v="729"/>
    <n v="246899"/>
    <s v="Medical"/>
    <n v="5249"/>
    <x v="1"/>
    <n v="1"/>
    <s v="Employed"/>
    <s v="Divorced"/>
    <s v="Male"/>
    <s v="PhD"/>
    <n v="4"/>
    <n v="1"/>
    <n v="29531"/>
    <s v="West"/>
    <n v="7"/>
    <s v="Ahmedabad"/>
    <m/>
    <m/>
    <m/>
    <x v="2"/>
  </r>
  <r>
    <n v="523"/>
    <n v="22"/>
    <n v="53840"/>
    <n v="622"/>
    <n v="251898"/>
    <s v="Home"/>
    <n v="5744"/>
    <x v="0"/>
    <n v="0"/>
    <s v="Employed"/>
    <s v="Single"/>
    <s v="Male"/>
    <s v="PhD"/>
    <n v="0"/>
    <n v="3"/>
    <n v="134857"/>
    <s v="North"/>
    <n v="7"/>
    <s v="Ahmedabad"/>
    <m/>
    <m/>
    <m/>
    <x v="3"/>
  </r>
  <r>
    <n v="524"/>
    <n v="51"/>
    <n v="44734"/>
    <n v="580"/>
    <n v="213436"/>
    <s v="Home"/>
    <n v="4466"/>
    <x v="0"/>
    <n v="0"/>
    <s v="Employed"/>
    <s v="Divorced"/>
    <s v="Male"/>
    <s v="Bachelor"/>
    <n v="5"/>
    <n v="1"/>
    <n v="120224"/>
    <s v="South"/>
    <n v="13"/>
    <s v="Bangalore"/>
    <m/>
    <m/>
    <m/>
    <x v="2"/>
  </r>
  <r>
    <n v="525"/>
    <n v="63"/>
    <n v="63577"/>
    <n v="690"/>
    <n v="131201"/>
    <s v="Medical"/>
    <n v="5055"/>
    <x v="0"/>
    <n v="1"/>
    <s v="Employed"/>
    <s v="Single"/>
    <s v="Female"/>
    <s v="Bachelor"/>
    <n v="1"/>
    <n v="3"/>
    <n v="96190"/>
    <s v="East"/>
    <n v="14"/>
    <s v="Delhi"/>
    <m/>
    <m/>
    <m/>
    <x v="4"/>
  </r>
  <r>
    <n v="526"/>
    <n v="42"/>
    <n v="69227"/>
    <n v="645"/>
    <n v="220258"/>
    <s v="Medical"/>
    <n v="5733"/>
    <x v="0"/>
    <n v="1"/>
    <s v="Unemployed"/>
    <s v="Divorced"/>
    <s v="Female"/>
    <s v="High School"/>
    <n v="1"/>
    <n v="3"/>
    <n v="132236"/>
    <s v="North"/>
    <n v="5"/>
    <s v="Hyderabad"/>
    <m/>
    <m/>
    <m/>
    <x v="1"/>
  </r>
  <r>
    <n v="527"/>
    <n v="30"/>
    <n v="42803"/>
    <n v="620"/>
    <n v="213371"/>
    <s v="Medical"/>
    <n v="5437"/>
    <x v="1"/>
    <n v="1"/>
    <s v="Employed"/>
    <s v="Divorced"/>
    <s v="Male"/>
    <s v="PhD"/>
    <n v="1"/>
    <n v="4"/>
    <n v="78055"/>
    <s v="East"/>
    <n v="2"/>
    <s v="Delhi"/>
    <m/>
    <m/>
    <m/>
    <x v="0"/>
  </r>
  <r>
    <n v="528"/>
    <n v="50"/>
    <n v="39301"/>
    <n v="653"/>
    <n v="172567"/>
    <s v="Personal"/>
    <n v="6558"/>
    <x v="0"/>
    <n v="1"/>
    <s v="Employed"/>
    <s v="Divorced"/>
    <s v="Female"/>
    <s v="PhD"/>
    <n v="2"/>
    <n v="2"/>
    <n v="78835"/>
    <s v="East"/>
    <n v="14"/>
    <s v="Kolkata"/>
    <m/>
    <m/>
    <m/>
    <x v="1"/>
  </r>
  <r>
    <n v="529"/>
    <n v="53"/>
    <n v="27181"/>
    <n v="570"/>
    <n v="159907"/>
    <s v="Medical"/>
    <n v="4131"/>
    <x v="0"/>
    <n v="1"/>
    <s v="Employed"/>
    <s v="Single"/>
    <s v="Female"/>
    <s v="High School"/>
    <n v="2"/>
    <n v="3"/>
    <n v="74675"/>
    <s v="East"/>
    <n v="8"/>
    <s v="Hyderabad"/>
    <m/>
    <m/>
    <m/>
    <x v="2"/>
  </r>
  <r>
    <n v="530"/>
    <n v="39"/>
    <n v="38923"/>
    <n v="562"/>
    <n v="227151"/>
    <s v="Personal"/>
    <n v="5207"/>
    <x v="0"/>
    <n v="1"/>
    <s v="Employed"/>
    <s v="Married"/>
    <s v="Male"/>
    <s v="Bachelor"/>
    <n v="4"/>
    <n v="3"/>
    <n v="117028"/>
    <s v="East"/>
    <n v="2"/>
    <s v="Pune"/>
    <m/>
    <m/>
    <m/>
    <x v="0"/>
  </r>
  <r>
    <n v="531"/>
    <n v="45"/>
    <n v="60033"/>
    <n v="654"/>
    <n v="196208"/>
    <s v="Car"/>
    <n v="4913"/>
    <x v="0"/>
    <n v="1"/>
    <s v="Employed"/>
    <s v="Divorced"/>
    <s v="Female"/>
    <s v="PhD"/>
    <n v="5"/>
    <n v="1"/>
    <n v="52511"/>
    <s v="South"/>
    <n v="8"/>
    <s v="Kolkata"/>
    <m/>
    <m/>
    <m/>
    <x v="1"/>
  </r>
  <r>
    <n v="532"/>
    <n v="21"/>
    <n v="41056"/>
    <n v="671"/>
    <n v="180493"/>
    <s v="Personal"/>
    <n v="4793"/>
    <x v="0"/>
    <n v="1"/>
    <s v="Employed"/>
    <s v="Divorced"/>
    <s v="Female"/>
    <s v="High School"/>
    <n v="2"/>
    <n v="4"/>
    <n v="76991"/>
    <s v="South"/>
    <n v="5"/>
    <s v="Kolkata"/>
    <m/>
    <m/>
    <m/>
    <x v="3"/>
  </r>
  <r>
    <n v="533"/>
    <n v="52"/>
    <n v="63975"/>
    <n v="719"/>
    <n v="283620"/>
    <s v="Car"/>
    <n v="5588"/>
    <x v="0"/>
    <n v="1"/>
    <s v="Employed"/>
    <s v="Divorced"/>
    <s v="Male"/>
    <s v="Bachelor"/>
    <n v="3"/>
    <n v="4"/>
    <n v="108691"/>
    <s v="West"/>
    <n v="12"/>
    <s v="Bangalore"/>
    <m/>
    <m/>
    <m/>
    <x v="2"/>
  </r>
  <r>
    <n v="534"/>
    <n v="45"/>
    <n v="79507"/>
    <n v="694"/>
    <n v="233577"/>
    <s v="Medical"/>
    <n v="5115"/>
    <x v="0"/>
    <n v="1"/>
    <s v="Unemployed"/>
    <s v="Divorced"/>
    <s v="Male"/>
    <s v="High School"/>
    <n v="1"/>
    <n v="1"/>
    <n v="63875"/>
    <s v="West"/>
    <n v="7"/>
    <s v="Kolkata"/>
    <m/>
    <m/>
    <m/>
    <x v="1"/>
  </r>
  <r>
    <n v="535"/>
    <n v="61"/>
    <n v="50372"/>
    <n v="681"/>
    <n v="221726"/>
    <s v="Medical"/>
    <n v="3934"/>
    <x v="0"/>
    <n v="1"/>
    <s v="Employed"/>
    <s v="Divorced"/>
    <s v="Female"/>
    <s v="Bachelor"/>
    <n v="1"/>
    <n v="1"/>
    <n v="80190"/>
    <s v="West"/>
    <n v="13"/>
    <s v="Delhi"/>
    <m/>
    <m/>
    <m/>
    <x v="4"/>
  </r>
  <r>
    <n v="536"/>
    <n v="37"/>
    <n v="49755"/>
    <n v="713"/>
    <n v="260921"/>
    <s v="Car"/>
    <n v="5952"/>
    <x v="0"/>
    <n v="1"/>
    <s v="Employed"/>
    <s v="Married"/>
    <s v="Female"/>
    <s v="Bachelor"/>
    <n v="0"/>
    <n v="1"/>
    <n v="33652"/>
    <s v="West"/>
    <n v="15"/>
    <s v="Bangalore"/>
    <m/>
    <m/>
    <m/>
    <x v="0"/>
  </r>
  <r>
    <n v="537"/>
    <n v="34"/>
    <n v="58229"/>
    <n v="674"/>
    <n v="216518"/>
    <s v="Education"/>
    <n v="5590"/>
    <x v="0"/>
    <n v="0"/>
    <s v="Employed"/>
    <s v="Single"/>
    <s v="Female"/>
    <s v="PhD"/>
    <n v="0"/>
    <n v="3"/>
    <n v="118174"/>
    <s v="East"/>
    <n v="10"/>
    <s v="Mumbai"/>
    <m/>
    <m/>
    <m/>
    <x v="0"/>
  </r>
  <r>
    <n v="538"/>
    <n v="33"/>
    <n v="41383"/>
    <n v="632"/>
    <n v="164794"/>
    <s v="Personal"/>
    <n v="6474"/>
    <x v="0"/>
    <n v="0"/>
    <s v="Employed"/>
    <s v="Married"/>
    <s v="Male"/>
    <s v="Master"/>
    <n v="3"/>
    <n v="1"/>
    <n v="79364"/>
    <s v="East"/>
    <n v="4"/>
    <s v="Kolkata"/>
    <m/>
    <m/>
    <m/>
    <x v="0"/>
  </r>
  <r>
    <n v="539"/>
    <n v="58"/>
    <n v="40290"/>
    <n v="695"/>
    <n v="180520"/>
    <s v="Home"/>
    <n v="5727"/>
    <x v="0"/>
    <n v="1"/>
    <s v="Employed"/>
    <s v="Single"/>
    <s v="Male"/>
    <s v="PhD"/>
    <n v="0"/>
    <n v="2"/>
    <n v="67021"/>
    <s v="East"/>
    <n v="16"/>
    <s v="Delhi"/>
    <m/>
    <m/>
    <m/>
    <x v="2"/>
  </r>
  <r>
    <n v="540"/>
    <n v="59"/>
    <n v="40737"/>
    <n v="693"/>
    <n v="236597"/>
    <s v="Medical"/>
    <n v="4786"/>
    <x v="0"/>
    <n v="1"/>
    <s v="Employed"/>
    <s v="Married"/>
    <s v="Male"/>
    <s v="High School"/>
    <n v="5"/>
    <n v="1"/>
    <n v="61149"/>
    <s v="South"/>
    <n v="7"/>
    <s v="Delhi"/>
    <m/>
    <m/>
    <m/>
    <x v="2"/>
  </r>
  <r>
    <n v="541"/>
    <n v="22"/>
    <n v="32816"/>
    <n v="649"/>
    <n v="231241"/>
    <s v="Personal"/>
    <n v="4794"/>
    <x v="0"/>
    <n v="1"/>
    <s v="Employed"/>
    <s v="Single"/>
    <s v="Female"/>
    <s v="Bachelor"/>
    <n v="4"/>
    <n v="3"/>
    <n v="87453"/>
    <s v="South"/>
    <n v="13"/>
    <s v="Pune"/>
    <m/>
    <m/>
    <m/>
    <x v="3"/>
  </r>
  <r>
    <n v="542"/>
    <n v="52"/>
    <n v="63496"/>
    <n v="590"/>
    <n v="222315"/>
    <s v="Personal"/>
    <n v="6035"/>
    <x v="0"/>
    <n v="0"/>
    <s v="Employed"/>
    <s v="Divorced"/>
    <s v="Female"/>
    <s v="PhD"/>
    <n v="4"/>
    <n v="2"/>
    <n v="52595"/>
    <s v="East"/>
    <n v="4"/>
    <s v="Delhi"/>
    <m/>
    <m/>
    <m/>
    <x v="2"/>
  </r>
  <r>
    <n v="543"/>
    <n v="52"/>
    <n v="42551"/>
    <n v="560"/>
    <n v="143114"/>
    <s v="Medical"/>
    <n v="4232"/>
    <x v="0"/>
    <n v="1"/>
    <s v="Employed"/>
    <s v="Single"/>
    <s v="Male"/>
    <s v="Bachelor"/>
    <n v="1"/>
    <n v="3"/>
    <n v="158271"/>
    <s v="East"/>
    <n v="12"/>
    <s v="Mumbai"/>
    <m/>
    <m/>
    <m/>
    <x v="2"/>
  </r>
  <r>
    <n v="544"/>
    <n v="60"/>
    <n v="66670"/>
    <n v="692"/>
    <n v="240667"/>
    <s v="Car"/>
    <n v="4095"/>
    <x v="0"/>
    <n v="1"/>
    <s v="Employed"/>
    <s v="Single"/>
    <s v="Male"/>
    <s v="PhD"/>
    <n v="4"/>
    <n v="2"/>
    <n v="28457"/>
    <s v="East"/>
    <n v="2"/>
    <s v="Kolkata"/>
    <m/>
    <m/>
    <m/>
    <x v="2"/>
  </r>
  <r>
    <n v="545"/>
    <n v="26"/>
    <n v="57939"/>
    <n v="673"/>
    <n v="196749"/>
    <s v="Medical"/>
    <n v="5220"/>
    <x v="0"/>
    <n v="1"/>
    <s v="Employed"/>
    <s v="Divorced"/>
    <s v="Male"/>
    <s v="High School"/>
    <n v="0"/>
    <n v="2"/>
    <n v="86481"/>
    <s v="East"/>
    <n v="5"/>
    <s v="Mumbai"/>
    <m/>
    <m/>
    <m/>
    <x v="3"/>
  </r>
  <r>
    <n v="546"/>
    <n v="45"/>
    <n v="49658"/>
    <n v="680"/>
    <n v="229997"/>
    <s v="Personal"/>
    <n v="3505"/>
    <x v="0"/>
    <n v="0"/>
    <s v="Employed"/>
    <s v="Divorced"/>
    <s v="Female"/>
    <s v="High School"/>
    <n v="3"/>
    <n v="2"/>
    <n v="103207"/>
    <s v="South"/>
    <n v="8"/>
    <s v="Kolkata"/>
    <m/>
    <m/>
    <m/>
    <x v="1"/>
  </r>
  <r>
    <n v="547"/>
    <n v="23"/>
    <n v="62144"/>
    <n v="693"/>
    <n v="158491"/>
    <s v="Education"/>
    <n v="5348"/>
    <x v="0"/>
    <n v="0"/>
    <s v="Employed"/>
    <s v="Single"/>
    <s v="Female"/>
    <s v="High School"/>
    <n v="5"/>
    <n v="3"/>
    <n v="76738"/>
    <s v="North"/>
    <n v="4"/>
    <s v="Bangalore"/>
    <m/>
    <m/>
    <m/>
    <x v="3"/>
  </r>
  <r>
    <n v="548"/>
    <n v="38"/>
    <n v="35848"/>
    <n v="605"/>
    <n v="298301"/>
    <s v="Car"/>
    <n v="5469"/>
    <x v="0"/>
    <n v="1"/>
    <s v="Employed"/>
    <s v="Single"/>
    <s v="Female"/>
    <s v="PhD"/>
    <n v="4"/>
    <n v="2"/>
    <n v="106363"/>
    <s v="West"/>
    <n v="2"/>
    <s v="Mumbai"/>
    <m/>
    <m/>
    <m/>
    <x v="0"/>
  </r>
  <r>
    <n v="549"/>
    <n v="58"/>
    <n v="38293"/>
    <n v="556"/>
    <n v="212374"/>
    <s v="Medical"/>
    <n v="4753"/>
    <x v="0"/>
    <n v="1"/>
    <s v="Employed"/>
    <s v="Divorced"/>
    <s v="Female"/>
    <s v="Master"/>
    <n v="1"/>
    <n v="4"/>
    <n v="76011"/>
    <s v="West"/>
    <n v="6"/>
    <s v="Hyderabad"/>
    <m/>
    <m/>
    <m/>
    <x v="2"/>
  </r>
  <r>
    <n v="550"/>
    <n v="63"/>
    <n v="60703"/>
    <n v="675"/>
    <n v="179122"/>
    <s v="Home"/>
    <n v="6408"/>
    <x v="1"/>
    <n v="1"/>
    <s v="Employed"/>
    <s v="Married"/>
    <s v="Male"/>
    <s v="High School"/>
    <n v="1"/>
    <n v="4"/>
    <n v="145902"/>
    <s v="North"/>
    <n v="3"/>
    <s v="Ahmedabad"/>
    <m/>
    <m/>
    <m/>
    <x v="4"/>
  </r>
  <r>
    <n v="551"/>
    <n v="23"/>
    <n v="17064"/>
    <n v="709"/>
    <n v="232309"/>
    <s v="Medical"/>
    <n v="6127"/>
    <x v="0"/>
    <n v="1"/>
    <s v="Employed"/>
    <s v="Divorced"/>
    <s v="Female"/>
    <s v="PhD"/>
    <n v="5"/>
    <n v="3"/>
    <n v="66433"/>
    <s v="South"/>
    <n v="14"/>
    <s v="Delhi"/>
    <m/>
    <m/>
    <m/>
    <x v="3"/>
  </r>
  <r>
    <n v="552"/>
    <n v="25"/>
    <n v="50219"/>
    <n v="667"/>
    <n v="242902"/>
    <s v="Personal"/>
    <n v="4221"/>
    <x v="0"/>
    <n v="1"/>
    <s v="Employed"/>
    <s v="Single"/>
    <s v="Female"/>
    <s v="Master"/>
    <n v="0"/>
    <n v="4"/>
    <n v="29463"/>
    <s v="South"/>
    <n v="10"/>
    <s v="Kolkata"/>
    <m/>
    <m/>
    <m/>
    <x v="3"/>
  </r>
  <r>
    <n v="553"/>
    <n v="44"/>
    <n v="58857"/>
    <n v="575"/>
    <n v="231703"/>
    <s v="Personal"/>
    <n v="5655"/>
    <x v="1"/>
    <n v="1"/>
    <s v="Employed"/>
    <s v="Single"/>
    <s v="Male"/>
    <s v="PhD"/>
    <n v="4"/>
    <n v="2"/>
    <n v="61045"/>
    <s v="North"/>
    <n v="11"/>
    <s v="Bangalore"/>
    <m/>
    <m/>
    <m/>
    <x v="1"/>
  </r>
  <r>
    <n v="554"/>
    <n v="54"/>
    <n v="69663"/>
    <n v="662"/>
    <n v="150259"/>
    <s v="Home"/>
    <n v="5984"/>
    <x v="0"/>
    <n v="1"/>
    <s v="Employed"/>
    <s v="Single"/>
    <s v="Male"/>
    <s v="PhD"/>
    <n v="0"/>
    <n v="1"/>
    <n v="111594"/>
    <s v="West"/>
    <n v="5"/>
    <s v="Bangalore"/>
    <m/>
    <m/>
    <m/>
    <x v="2"/>
  </r>
  <r>
    <n v="555"/>
    <n v="59"/>
    <n v="72732"/>
    <n v="593"/>
    <n v="257133"/>
    <s v="Car"/>
    <n v="5082"/>
    <x v="0"/>
    <n v="1"/>
    <s v="Employed"/>
    <s v="Divorced"/>
    <s v="Male"/>
    <s v="High School"/>
    <n v="1"/>
    <n v="1"/>
    <n v="96462"/>
    <s v="West"/>
    <n v="16"/>
    <s v="Kolkata"/>
    <m/>
    <m/>
    <m/>
    <x v="2"/>
  </r>
  <r>
    <n v="556"/>
    <n v="44"/>
    <n v="48045"/>
    <n v="572"/>
    <n v="182756"/>
    <s v="Personal"/>
    <n v="4568"/>
    <x v="0"/>
    <n v="0"/>
    <s v="Employed"/>
    <s v="Divorced"/>
    <s v="Female"/>
    <s v="Master"/>
    <n v="3"/>
    <n v="2"/>
    <n v="122563"/>
    <s v="North"/>
    <n v="9"/>
    <s v="Bangalore"/>
    <m/>
    <m/>
    <m/>
    <x v="1"/>
  </r>
  <r>
    <n v="557"/>
    <n v="56"/>
    <n v="61553"/>
    <n v="649"/>
    <n v="199195"/>
    <s v="Car"/>
    <n v="3891"/>
    <x v="1"/>
    <n v="1"/>
    <s v="Employed"/>
    <s v="Married"/>
    <s v="Male"/>
    <s v="PhD"/>
    <n v="4"/>
    <n v="4"/>
    <n v="115052"/>
    <s v="North"/>
    <n v="16"/>
    <s v="Bangalore"/>
    <m/>
    <m/>
    <m/>
    <x v="2"/>
  </r>
  <r>
    <n v="558"/>
    <n v="48"/>
    <n v="37934"/>
    <n v="658"/>
    <n v="89562"/>
    <s v="Car"/>
    <n v="4441"/>
    <x v="0"/>
    <n v="1"/>
    <s v="Employed"/>
    <s v="Single"/>
    <s v="Female"/>
    <s v="PhD"/>
    <n v="3"/>
    <n v="2"/>
    <n v="80911"/>
    <s v="East"/>
    <n v="9"/>
    <s v="Delhi"/>
    <m/>
    <m/>
    <m/>
    <x v="1"/>
  </r>
  <r>
    <n v="559"/>
    <n v="54"/>
    <n v="43347"/>
    <n v="645"/>
    <n v="176797"/>
    <s v="Medical"/>
    <n v="3913"/>
    <x v="0"/>
    <n v="0"/>
    <s v="Employed"/>
    <s v="Single"/>
    <s v="Male"/>
    <s v="PhD"/>
    <n v="5"/>
    <n v="1"/>
    <n v="85327"/>
    <s v="North"/>
    <n v="17"/>
    <s v="Bangalore"/>
    <m/>
    <m/>
    <m/>
    <x v="2"/>
  </r>
  <r>
    <n v="560"/>
    <n v="36"/>
    <n v="70514"/>
    <n v="671"/>
    <n v="176482"/>
    <s v="Car"/>
    <n v="5912"/>
    <x v="0"/>
    <n v="1"/>
    <s v="Employed"/>
    <s v="Divorced"/>
    <s v="Female"/>
    <s v="PhD"/>
    <n v="4"/>
    <n v="1"/>
    <n v="88440"/>
    <s v="North"/>
    <n v="12"/>
    <s v="Delhi"/>
    <m/>
    <m/>
    <m/>
    <x v="0"/>
  </r>
  <r>
    <n v="561"/>
    <n v="56"/>
    <n v="49401"/>
    <n v="610"/>
    <n v="222530"/>
    <s v="Personal"/>
    <n v="4744"/>
    <x v="1"/>
    <n v="1"/>
    <s v="Employed"/>
    <s v="Single"/>
    <s v="Female"/>
    <s v="High School"/>
    <n v="1"/>
    <n v="3"/>
    <n v="156530"/>
    <s v="West"/>
    <n v="15"/>
    <s v="Bangalore"/>
    <m/>
    <m/>
    <m/>
    <x v="2"/>
  </r>
  <r>
    <n v="562"/>
    <n v="27"/>
    <n v="52395"/>
    <n v="654"/>
    <n v="173750"/>
    <s v="Personal"/>
    <n v="5521"/>
    <x v="0"/>
    <n v="1"/>
    <s v="Employed"/>
    <s v="Married"/>
    <s v="Male"/>
    <s v="PhD"/>
    <n v="4"/>
    <n v="1"/>
    <n v="120724"/>
    <s v="East"/>
    <n v="10"/>
    <s v="Bangalore"/>
    <m/>
    <m/>
    <m/>
    <x v="3"/>
  </r>
  <r>
    <n v="563"/>
    <n v="38"/>
    <n v="34502"/>
    <n v="625"/>
    <n v="118919"/>
    <s v="Education"/>
    <n v="6260"/>
    <x v="0"/>
    <n v="1"/>
    <s v="Employed"/>
    <s v="Divorced"/>
    <s v="Male"/>
    <s v="Master"/>
    <n v="1"/>
    <n v="3"/>
    <n v="156750"/>
    <s v="East"/>
    <n v="4"/>
    <s v="Ahmedabad"/>
    <m/>
    <m/>
    <m/>
    <x v="0"/>
  </r>
  <r>
    <n v="564"/>
    <n v="26"/>
    <n v="56338"/>
    <n v="637"/>
    <n v="212192"/>
    <s v="Car"/>
    <n v="5212"/>
    <x v="0"/>
    <n v="0"/>
    <s v="Employed"/>
    <s v="Single"/>
    <s v="Female"/>
    <s v="Bachelor"/>
    <n v="2"/>
    <n v="4"/>
    <n v="125223"/>
    <s v="West"/>
    <n v="17"/>
    <s v="Kolkata"/>
    <m/>
    <m/>
    <m/>
    <x v="3"/>
  </r>
  <r>
    <n v="565"/>
    <n v="48"/>
    <n v="61310"/>
    <n v="663"/>
    <n v="187478"/>
    <s v="Education"/>
    <n v="6177"/>
    <x v="0"/>
    <n v="1"/>
    <s v="Employed"/>
    <s v="Divorced"/>
    <s v="Male"/>
    <s v="Master"/>
    <n v="1"/>
    <n v="2"/>
    <n v="98092"/>
    <s v="West"/>
    <n v="18"/>
    <s v="Hyderabad"/>
    <m/>
    <m/>
    <m/>
    <x v="1"/>
  </r>
  <r>
    <n v="566"/>
    <n v="59"/>
    <n v="60845"/>
    <n v="702"/>
    <n v="163572"/>
    <s v="Medical"/>
    <n v="4649"/>
    <x v="1"/>
    <n v="0"/>
    <s v="Employed"/>
    <s v="Divorced"/>
    <s v="Female"/>
    <s v="PhD"/>
    <n v="1"/>
    <n v="3"/>
    <n v="69419"/>
    <s v="South"/>
    <n v="18"/>
    <s v="Mumbai"/>
    <m/>
    <m/>
    <m/>
    <x v="2"/>
  </r>
  <r>
    <n v="567"/>
    <n v="54"/>
    <n v="31829"/>
    <n v="664"/>
    <n v="204376"/>
    <s v="Education"/>
    <n v="5386"/>
    <x v="0"/>
    <n v="1"/>
    <s v="Employed"/>
    <s v="Married"/>
    <s v="Male"/>
    <s v="PhD"/>
    <n v="5"/>
    <n v="2"/>
    <n v="106045"/>
    <s v="East"/>
    <n v="10"/>
    <s v="Mumbai"/>
    <m/>
    <m/>
    <m/>
    <x v="2"/>
  </r>
  <r>
    <n v="568"/>
    <n v="61"/>
    <n v="64999"/>
    <n v="681"/>
    <n v="111012"/>
    <s v="Car"/>
    <n v="5205"/>
    <x v="1"/>
    <n v="0"/>
    <s v="Employed"/>
    <s v="Divorced"/>
    <s v="Female"/>
    <s v="Master"/>
    <n v="4"/>
    <n v="3"/>
    <n v="98173"/>
    <s v="North"/>
    <n v="11"/>
    <s v="Mumbai"/>
    <m/>
    <m/>
    <m/>
    <x v="4"/>
  </r>
  <r>
    <n v="569"/>
    <n v="49"/>
    <n v="35028"/>
    <n v="650"/>
    <n v="231022"/>
    <s v="Personal"/>
    <n v="4298"/>
    <x v="0"/>
    <n v="1"/>
    <s v="Employed"/>
    <s v="Single"/>
    <s v="Female"/>
    <s v="Bachelor"/>
    <n v="3"/>
    <n v="4"/>
    <n v="97190"/>
    <s v="East"/>
    <n v="1"/>
    <s v="Hyderabad"/>
    <m/>
    <m/>
    <m/>
    <x v="1"/>
  </r>
  <r>
    <n v="570"/>
    <n v="24"/>
    <n v="49603"/>
    <n v="674"/>
    <n v="190859"/>
    <s v="Medical"/>
    <n v="4690"/>
    <x v="0"/>
    <n v="1"/>
    <s v="Employed"/>
    <s v="Married"/>
    <s v="Male"/>
    <s v="High School"/>
    <n v="1"/>
    <n v="4"/>
    <n v="93727"/>
    <s v="South"/>
    <n v="10"/>
    <s v="Delhi"/>
    <m/>
    <m/>
    <m/>
    <x v="3"/>
  </r>
  <r>
    <n v="571"/>
    <n v="34"/>
    <n v="25728"/>
    <n v="701"/>
    <n v="186634"/>
    <s v="Car"/>
    <n v="6415"/>
    <x v="0"/>
    <n v="0"/>
    <s v="Employed"/>
    <s v="Divorced"/>
    <s v="Female"/>
    <s v="Bachelor"/>
    <n v="4"/>
    <n v="3"/>
    <n v="38426"/>
    <s v="North"/>
    <n v="3"/>
    <s v="Mumbai"/>
    <m/>
    <m/>
    <m/>
    <x v="0"/>
  </r>
  <r>
    <n v="572"/>
    <n v="25"/>
    <n v="47307"/>
    <n v="743"/>
    <n v="247640"/>
    <s v="Medical"/>
    <n v="4655"/>
    <x v="0"/>
    <n v="1"/>
    <s v="Employed"/>
    <s v="Single"/>
    <s v="Female"/>
    <s v="Bachelor"/>
    <n v="1"/>
    <n v="3"/>
    <n v="137825"/>
    <s v="South"/>
    <n v="6"/>
    <s v="Mumbai"/>
    <m/>
    <m/>
    <m/>
    <x v="3"/>
  </r>
  <r>
    <n v="573"/>
    <n v="45"/>
    <n v="34946"/>
    <n v="710"/>
    <n v="173208"/>
    <s v="Home"/>
    <n v="3337"/>
    <x v="0"/>
    <n v="1"/>
    <s v="Employed"/>
    <s v="Divorced"/>
    <s v="Female"/>
    <s v="Bachelor"/>
    <n v="0"/>
    <n v="4"/>
    <n v="98486"/>
    <s v="West"/>
    <n v="17"/>
    <s v="Mumbai"/>
    <m/>
    <m/>
    <m/>
    <x v="1"/>
  </r>
  <r>
    <n v="574"/>
    <n v="59"/>
    <n v="43267"/>
    <n v="647"/>
    <n v="212932"/>
    <s v="Car"/>
    <n v="4653"/>
    <x v="0"/>
    <n v="0"/>
    <s v="Employed"/>
    <s v="Divorced"/>
    <s v="Female"/>
    <s v="Master"/>
    <n v="0"/>
    <n v="2"/>
    <n v="57572"/>
    <s v="South"/>
    <n v="12"/>
    <s v="Kolkata"/>
    <m/>
    <m/>
    <m/>
    <x v="2"/>
  </r>
  <r>
    <n v="575"/>
    <n v="28"/>
    <n v="50898"/>
    <n v="707"/>
    <n v="193524"/>
    <s v="Home"/>
    <n v="4247"/>
    <x v="0"/>
    <n v="0"/>
    <s v="Employed"/>
    <s v="Married"/>
    <s v="Male"/>
    <s v="Bachelor"/>
    <n v="0"/>
    <n v="4"/>
    <n v="114452"/>
    <s v="West"/>
    <n v="11"/>
    <s v="Delhi"/>
    <m/>
    <m/>
    <m/>
    <x v="3"/>
  </r>
  <r>
    <n v="576"/>
    <n v="35"/>
    <n v="62408"/>
    <n v="677"/>
    <n v="360797"/>
    <s v="Education"/>
    <n v="5455"/>
    <x v="0"/>
    <n v="1"/>
    <s v="Employed"/>
    <s v="Married"/>
    <s v="Female"/>
    <s v="High School"/>
    <n v="0"/>
    <n v="2"/>
    <n v="74324"/>
    <s v="South"/>
    <n v="17"/>
    <s v="Hyderabad"/>
    <m/>
    <m/>
    <m/>
    <x v="0"/>
  </r>
  <r>
    <n v="577"/>
    <n v="39"/>
    <n v="61893"/>
    <n v="619"/>
    <n v="224419"/>
    <s v="Car"/>
    <n v="5614"/>
    <x v="0"/>
    <n v="0"/>
    <s v="Employed"/>
    <s v="Married"/>
    <s v="Female"/>
    <s v="PhD"/>
    <n v="3"/>
    <n v="3"/>
    <n v="116864"/>
    <s v="West"/>
    <n v="3"/>
    <s v="Hyderabad"/>
    <m/>
    <m/>
    <m/>
    <x v="0"/>
  </r>
  <r>
    <n v="578"/>
    <n v="31"/>
    <n v="14940"/>
    <n v="678"/>
    <n v="142927"/>
    <s v="Home"/>
    <n v="5358"/>
    <x v="0"/>
    <n v="1"/>
    <s v="Employed"/>
    <s v="Married"/>
    <s v="Male"/>
    <s v="Master"/>
    <n v="5"/>
    <n v="2"/>
    <n v="126449"/>
    <s v="East"/>
    <n v="9"/>
    <s v="Pune"/>
    <m/>
    <m/>
    <m/>
    <x v="0"/>
  </r>
  <r>
    <n v="579"/>
    <n v="40"/>
    <n v="60174"/>
    <n v="593"/>
    <n v="287610"/>
    <s v="Personal"/>
    <n v="4590"/>
    <x v="0"/>
    <n v="0"/>
    <s v="Unemployed"/>
    <s v="Single"/>
    <s v="Male"/>
    <s v="Master"/>
    <n v="1"/>
    <n v="3"/>
    <n v="130589"/>
    <s v="West"/>
    <n v="18"/>
    <s v="Pune"/>
    <m/>
    <m/>
    <m/>
    <x v="0"/>
  </r>
  <r>
    <n v="580"/>
    <n v="56"/>
    <n v="53094"/>
    <n v="678"/>
    <n v="252149"/>
    <s v="Education"/>
    <n v="5059"/>
    <x v="0"/>
    <n v="1"/>
    <s v="Employed"/>
    <s v="Divorced"/>
    <s v="Female"/>
    <s v="Bachelor"/>
    <n v="0"/>
    <n v="2"/>
    <n v="95172"/>
    <s v="East"/>
    <n v="6"/>
    <s v="Delhi"/>
    <m/>
    <m/>
    <m/>
    <x v="2"/>
  </r>
  <r>
    <n v="581"/>
    <n v="38"/>
    <n v="41596"/>
    <n v="737"/>
    <n v="202248"/>
    <s v="Car"/>
    <n v="4684"/>
    <x v="0"/>
    <n v="0"/>
    <s v="Employed"/>
    <s v="Married"/>
    <s v="Female"/>
    <s v="PhD"/>
    <n v="4"/>
    <n v="3"/>
    <n v="87586"/>
    <s v="West"/>
    <n v="3"/>
    <s v="Kolkata"/>
    <m/>
    <m/>
    <m/>
    <x v="0"/>
  </r>
  <r>
    <n v="582"/>
    <n v="34"/>
    <n v="36793"/>
    <n v="691"/>
    <n v="178133"/>
    <s v="Car"/>
    <n v="3553"/>
    <x v="0"/>
    <n v="0"/>
    <s v="Employed"/>
    <s v="Single"/>
    <s v="Female"/>
    <s v="PhD"/>
    <n v="0"/>
    <n v="1"/>
    <n v="81233"/>
    <s v="South"/>
    <n v="6"/>
    <s v="Ahmedabad"/>
    <m/>
    <m/>
    <m/>
    <x v="0"/>
  </r>
  <r>
    <n v="583"/>
    <n v="58"/>
    <n v="49063"/>
    <n v="709"/>
    <n v="133681"/>
    <s v="Personal"/>
    <n v="4887"/>
    <x v="0"/>
    <n v="0"/>
    <s v="Unemployed"/>
    <s v="Married"/>
    <s v="Male"/>
    <s v="PhD"/>
    <n v="2"/>
    <n v="1"/>
    <n v="78323"/>
    <s v="South"/>
    <n v="11"/>
    <s v="Bangalore"/>
    <m/>
    <m/>
    <m/>
    <x v="2"/>
  </r>
  <r>
    <n v="584"/>
    <n v="45"/>
    <n v="53458"/>
    <n v="631"/>
    <n v="221526"/>
    <s v="Personal"/>
    <n v="7636"/>
    <x v="0"/>
    <n v="1"/>
    <s v="Employed"/>
    <s v="Divorced"/>
    <s v="Female"/>
    <s v="Master"/>
    <n v="2"/>
    <n v="4"/>
    <n v="99483"/>
    <s v="South"/>
    <n v="11"/>
    <s v="Delhi"/>
    <m/>
    <m/>
    <m/>
    <x v="1"/>
  </r>
  <r>
    <n v="585"/>
    <n v="36"/>
    <n v="55668"/>
    <n v="674"/>
    <n v="166242"/>
    <s v="Home"/>
    <n v="3970"/>
    <x v="1"/>
    <n v="1"/>
    <s v="Unemployed"/>
    <s v="Married"/>
    <s v="Female"/>
    <s v="High School"/>
    <n v="5"/>
    <n v="4"/>
    <n v="93719"/>
    <s v="West"/>
    <n v="7"/>
    <s v="Bangalore"/>
    <m/>
    <m/>
    <m/>
    <x v="0"/>
  </r>
  <r>
    <n v="586"/>
    <n v="38"/>
    <n v="47040"/>
    <n v="684"/>
    <n v="156001"/>
    <s v="Home"/>
    <n v="3145"/>
    <x v="0"/>
    <n v="0"/>
    <s v="Employed"/>
    <s v="Divorced"/>
    <s v="Male"/>
    <s v="PhD"/>
    <n v="3"/>
    <n v="3"/>
    <n v="75240"/>
    <s v="West"/>
    <n v="13"/>
    <s v="Hyderabad"/>
    <m/>
    <m/>
    <m/>
    <x v="0"/>
  </r>
  <r>
    <n v="587"/>
    <n v="21"/>
    <n v="12136"/>
    <n v="634"/>
    <n v="238770"/>
    <s v="Home"/>
    <n v="6423"/>
    <x v="0"/>
    <n v="1"/>
    <s v="Employed"/>
    <s v="Divorced"/>
    <s v="Female"/>
    <s v="Master"/>
    <n v="2"/>
    <n v="2"/>
    <n v="65686"/>
    <s v="South"/>
    <n v="13"/>
    <s v="Bangalore"/>
    <m/>
    <m/>
    <m/>
    <x v="3"/>
  </r>
  <r>
    <n v="588"/>
    <n v="60"/>
    <n v="42570"/>
    <n v="684"/>
    <n v="277245"/>
    <s v="Medical"/>
    <n v="5448"/>
    <x v="0"/>
    <n v="1"/>
    <s v="Employed"/>
    <s v="Single"/>
    <s v="Male"/>
    <s v="Bachelor"/>
    <n v="4"/>
    <n v="3"/>
    <n v="96737"/>
    <s v="East"/>
    <n v="7"/>
    <s v="Pune"/>
    <m/>
    <m/>
    <m/>
    <x v="2"/>
  </r>
  <r>
    <n v="589"/>
    <n v="21"/>
    <n v="32244"/>
    <n v="672"/>
    <n v="176186"/>
    <s v="Education"/>
    <n v="5297"/>
    <x v="0"/>
    <n v="0"/>
    <s v="Employed"/>
    <s v="Married"/>
    <s v="Female"/>
    <s v="PhD"/>
    <n v="0"/>
    <n v="1"/>
    <n v="86974"/>
    <s v="West"/>
    <n v="14"/>
    <s v="Mumbai"/>
    <m/>
    <m/>
    <m/>
    <x v="3"/>
  </r>
  <r>
    <n v="590"/>
    <n v="21"/>
    <n v="80828"/>
    <n v="684"/>
    <n v="240294"/>
    <s v="Car"/>
    <n v="4641"/>
    <x v="0"/>
    <n v="0"/>
    <s v="Employed"/>
    <s v="Married"/>
    <s v="Male"/>
    <s v="Bachelor"/>
    <n v="2"/>
    <n v="1"/>
    <n v="65758"/>
    <s v="East"/>
    <n v="2"/>
    <s v="Bangalore"/>
    <m/>
    <m/>
    <m/>
    <x v="3"/>
  </r>
  <r>
    <n v="591"/>
    <n v="41"/>
    <n v="50889"/>
    <n v="598"/>
    <n v="210610"/>
    <s v="Education"/>
    <n v="5226"/>
    <x v="0"/>
    <n v="0"/>
    <s v="Employed"/>
    <s v="Divorced"/>
    <s v="Female"/>
    <s v="PhD"/>
    <n v="2"/>
    <n v="3"/>
    <n v="124917"/>
    <s v="West"/>
    <n v="3"/>
    <s v="Pune"/>
    <m/>
    <m/>
    <m/>
    <x v="1"/>
  </r>
  <r>
    <n v="592"/>
    <n v="45"/>
    <n v="61116"/>
    <n v="713"/>
    <n v="217941"/>
    <s v="Personal"/>
    <n v="5051"/>
    <x v="0"/>
    <n v="0"/>
    <s v="Employed"/>
    <s v="Married"/>
    <s v="Female"/>
    <s v="Bachelor"/>
    <n v="3"/>
    <n v="1"/>
    <n v="153162"/>
    <s v="South"/>
    <n v="4"/>
    <s v="Bangalore"/>
    <m/>
    <m/>
    <m/>
    <x v="1"/>
  </r>
  <r>
    <n v="593"/>
    <n v="47"/>
    <n v="59526"/>
    <n v="672"/>
    <n v="159068"/>
    <s v="Education"/>
    <n v="6310"/>
    <x v="0"/>
    <n v="1"/>
    <s v="Employed"/>
    <s v="Divorced"/>
    <s v="Male"/>
    <s v="Master"/>
    <n v="2"/>
    <n v="4"/>
    <n v="128877"/>
    <s v="East"/>
    <n v="8"/>
    <s v="Hyderabad"/>
    <m/>
    <m/>
    <m/>
    <x v="1"/>
  </r>
  <r>
    <n v="594"/>
    <n v="30"/>
    <n v="54654"/>
    <n v="644"/>
    <n v="189382"/>
    <s v="Education"/>
    <n v="5916"/>
    <x v="0"/>
    <n v="1"/>
    <s v="Employed"/>
    <s v="Single"/>
    <s v="Male"/>
    <s v="Bachelor"/>
    <n v="0"/>
    <n v="3"/>
    <n v="78394"/>
    <s v="North"/>
    <n v="1"/>
    <s v="Kolkata"/>
    <m/>
    <m/>
    <m/>
    <x v="0"/>
  </r>
  <r>
    <n v="595"/>
    <n v="32"/>
    <n v="43756"/>
    <n v="645"/>
    <n v="145168"/>
    <s v="Home"/>
    <n v="5602"/>
    <x v="0"/>
    <n v="1"/>
    <s v="Employed"/>
    <s v="Married"/>
    <s v="Female"/>
    <s v="Master"/>
    <n v="5"/>
    <n v="4"/>
    <n v="98493"/>
    <s v="West"/>
    <n v="9"/>
    <s v="Kolkata"/>
    <m/>
    <m/>
    <m/>
    <x v="0"/>
  </r>
  <r>
    <n v="596"/>
    <n v="48"/>
    <n v="41842"/>
    <n v="648"/>
    <n v="138870"/>
    <s v="Personal"/>
    <n v="4317"/>
    <x v="0"/>
    <n v="1"/>
    <s v="Employed"/>
    <s v="Divorced"/>
    <s v="Male"/>
    <s v="Bachelor"/>
    <n v="5"/>
    <n v="4"/>
    <n v="146212"/>
    <s v="East"/>
    <n v="17"/>
    <s v="Ahmedabad"/>
    <m/>
    <m/>
    <m/>
    <x v="1"/>
  </r>
  <r>
    <n v="597"/>
    <n v="52"/>
    <n v="19691"/>
    <n v="608"/>
    <n v="225913"/>
    <s v="Education"/>
    <n v="5228"/>
    <x v="1"/>
    <n v="0"/>
    <s v="Employed"/>
    <s v="Married"/>
    <s v="Male"/>
    <s v="Bachelor"/>
    <n v="5"/>
    <n v="4"/>
    <n v="64789"/>
    <s v="South"/>
    <n v="18"/>
    <s v="Bangalore"/>
    <m/>
    <m/>
    <m/>
    <x v="2"/>
  </r>
  <r>
    <n v="598"/>
    <n v="53"/>
    <n v="52132"/>
    <n v="709"/>
    <n v="173785"/>
    <s v="Car"/>
    <n v="4384"/>
    <x v="0"/>
    <n v="0"/>
    <s v="Employed"/>
    <s v="Married"/>
    <s v="Male"/>
    <s v="Bachelor"/>
    <n v="1"/>
    <n v="1"/>
    <n v="123477"/>
    <s v="East"/>
    <n v="7"/>
    <s v="Kolkata"/>
    <m/>
    <m/>
    <m/>
    <x v="2"/>
  </r>
  <r>
    <n v="599"/>
    <n v="28"/>
    <n v="54505"/>
    <n v="698"/>
    <n v="154245"/>
    <s v="Home"/>
    <n v="6228"/>
    <x v="0"/>
    <n v="1"/>
    <s v="Employed"/>
    <s v="Single"/>
    <s v="Female"/>
    <s v="PhD"/>
    <n v="0"/>
    <n v="2"/>
    <n v="56557"/>
    <s v="North"/>
    <n v="3"/>
    <s v="Hyderabad"/>
    <m/>
    <m/>
    <m/>
    <x v="3"/>
  </r>
  <r>
    <n v="600"/>
    <n v="62"/>
    <n v="49282"/>
    <n v="701"/>
    <n v="139524"/>
    <s v="Education"/>
    <n v="4285"/>
    <x v="1"/>
    <n v="1"/>
    <s v="Employed"/>
    <s v="Divorced"/>
    <s v="Female"/>
    <s v="High School"/>
    <n v="2"/>
    <n v="2"/>
    <n v="150521"/>
    <s v="North"/>
    <n v="16"/>
    <s v="Mumbai"/>
    <m/>
    <m/>
    <m/>
    <x v="4"/>
  </r>
  <r>
    <n v="601"/>
    <n v="46"/>
    <n v="52151"/>
    <n v="725"/>
    <n v="124313"/>
    <s v="Personal"/>
    <n v="4865"/>
    <x v="0"/>
    <n v="0"/>
    <s v="Employed"/>
    <s v="Single"/>
    <s v="Male"/>
    <s v="High School"/>
    <n v="2"/>
    <n v="2"/>
    <n v="87090"/>
    <s v="East"/>
    <n v="8"/>
    <s v="Bangalore"/>
    <m/>
    <m/>
    <m/>
    <x v="1"/>
  </r>
  <r>
    <n v="602"/>
    <n v="62"/>
    <n v="31903"/>
    <n v="659"/>
    <n v="102179"/>
    <s v="Car"/>
    <n v="3913"/>
    <x v="0"/>
    <n v="0"/>
    <s v="Employed"/>
    <s v="Single"/>
    <s v="Male"/>
    <s v="PhD"/>
    <n v="2"/>
    <n v="4"/>
    <n v="166871"/>
    <s v="North"/>
    <n v="5"/>
    <s v="Bangalore"/>
    <m/>
    <m/>
    <m/>
    <x v="4"/>
  </r>
  <r>
    <n v="603"/>
    <n v="61"/>
    <n v="45589"/>
    <n v="567"/>
    <n v="205547"/>
    <s v="Personal"/>
    <n v="4501"/>
    <x v="0"/>
    <n v="1"/>
    <s v="Employed"/>
    <s v="Single"/>
    <s v="Male"/>
    <s v="Bachelor"/>
    <n v="3"/>
    <n v="3"/>
    <n v="151841"/>
    <s v="West"/>
    <n v="17"/>
    <s v="Mumbai"/>
    <m/>
    <m/>
    <m/>
    <x v="4"/>
  </r>
  <r>
    <n v="604"/>
    <n v="22"/>
    <n v="40252"/>
    <n v="681"/>
    <n v="68628"/>
    <s v="Personal"/>
    <n v="4490"/>
    <x v="1"/>
    <n v="1"/>
    <s v="Employed"/>
    <s v="Divorced"/>
    <s v="Female"/>
    <s v="Bachelor"/>
    <n v="4"/>
    <n v="4"/>
    <n v="96807"/>
    <s v="North"/>
    <n v="19"/>
    <s v="Pune"/>
    <m/>
    <m/>
    <m/>
    <x v="3"/>
  </r>
  <r>
    <n v="605"/>
    <n v="55"/>
    <n v="59975"/>
    <n v="679"/>
    <n v="223565"/>
    <s v="Personal"/>
    <n v="4847"/>
    <x v="0"/>
    <n v="1"/>
    <s v="Employed"/>
    <s v="Divorced"/>
    <s v="Male"/>
    <s v="PhD"/>
    <n v="0"/>
    <n v="4"/>
    <n v="78417"/>
    <s v="East"/>
    <n v="18"/>
    <s v="Kolkata"/>
    <m/>
    <m/>
    <m/>
    <x v="2"/>
  </r>
  <r>
    <n v="606"/>
    <n v="54"/>
    <n v="50614"/>
    <n v="727"/>
    <n v="223213"/>
    <s v="Medical"/>
    <n v="4100"/>
    <x v="0"/>
    <n v="0"/>
    <s v="Unemployed"/>
    <s v="Married"/>
    <s v="Male"/>
    <s v="Master"/>
    <n v="5"/>
    <n v="3"/>
    <n v="105843"/>
    <s v="East"/>
    <n v="5"/>
    <s v="Pune"/>
    <m/>
    <m/>
    <m/>
    <x v="2"/>
  </r>
  <r>
    <n v="607"/>
    <n v="26"/>
    <n v="40402"/>
    <n v="704"/>
    <n v="195043"/>
    <s v="Car"/>
    <n v="6215"/>
    <x v="1"/>
    <n v="0"/>
    <s v="Employed"/>
    <s v="Divorced"/>
    <s v="Female"/>
    <s v="Master"/>
    <n v="2"/>
    <n v="2"/>
    <n v="94595"/>
    <s v="West"/>
    <n v="7"/>
    <s v="Pune"/>
    <m/>
    <m/>
    <m/>
    <x v="3"/>
  </r>
  <r>
    <n v="608"/>
    <n v="51"/>
    <n v="47600"/>
    <n v="656"/>
    <n v="203706"/>
    <s v="Personal"/>
    <n v="4812"/>
    <x v="0"/>
    <n v="1"/>
    <s v="Employed"/>
    <s v="Single"/>
    <s v="Male"/>
    <s v="PhD"/>
    <n v="1"/>
    <n v="2"/>
    <n v="87952"/>
    <s v="West"/>
    <n v="18"/>
    <s v="Delhi"/>
    <m/>
    <m/>
    <m/>
    <x v="2"/>
  </r>
  <r>
    <n v="609"/>
    <n v="43"/>
    <n v="34407"/>
    <n v="642"/>
    <n v="185731"/>
    <s v="Medical"/>
    <n v="4466"/>
    <x v="0"/>
    <n v="0"/>
    <s v="Employed"/>
    <s v="Divorced"/>
    <s v="Female"/>
    <s v="High School"/>
    <n v="3"/>
    <n v="2"/>
    <n v="50256"/>
    <s v="East"/>
    <n v="13"/>
    <s v="Ahmedabad"/>
    <m/>
    <m/>
    <m/>
    <x v="1"/>
  </r>
  <r>
    <n v="610"/>
    <n v="32"/>
    <n v="45077"/>
    <n v="700"/>
    <n v="211259"/>
    <s v="Home"/>
    <n v="5769"/>
    <x v="0"/>
    <n v="1"/>
    <s v="Employed"/>
    <s v="Married"/>
    <s v="Female"/>
    <s v="Master"/>
    <n v="4"/>
    <n v="4"/>
    <n v="84563"/>
    <s v="South"/>
    <n v="11"/>
    <s v="Mumbai"/>
    <m/>
    <m/>
    <m/>
    <x v="0"/>
  </r>
  <r>
    <n v="611"/>
    <n v="48"/>
    <n v="58740"/>
    <n v="517"/>
    <n v="210678"/>
    <s v="Medical"/>
    <n v="7162"/>
    <x v="0"/>
    <n v="1"/>
    <s v="Employed"/>
    <s v="Single"/>
    <s v="Male"/>
    <s v="PhD"/>
    <n v="2"/>
    <n v="4"/>
    <n v="66685"/>
    <s v="West"/>
    <n v="5"/>
    <s v="Kolkata"/>
    <m/>
    <m/>
    <m/>
    <x v="1"/>
  </r>
  <r>
    <n v="612"/>
    <n v="35"/>
    <n v="30015"/>
    <n v="662"/>
    <n v="265075"/>
    <s v="Home"/>
    <n v="4595"/>
    <x v="1"/>
    <n v="0"/>
    <s v="Employed"/>
    <s v="Married"/>
    <s v="Female"/>
    <s v="Master"/>
    <n v="5"/>
    <n v="1"/>
    <n v="116549"/>
    <s v="South"/>
    <n v="15"/>
    <s v="Pune"/>
    <m/>
    <m/>
    <m/>
    <x v="0"/>
  </r>
  <r>
    <n v="613"/>
    <n v="39"/>
    <n v="49082"/>
    <n v="697"/>
    <n v="276641"/>
    <s v="Medical"/>
    <n v="4754"/>
    <x v="0"/>
    <n v="1"/>
    <s v="Employed"/>
    <s v="Divorced"/>
    <s v="Female"/>
    <s v="PhD"/>
    <n v="0"/>
    <n v="2"/>
    <n v="129732"/>
    <s v="North"/>
    <n v="7"/>
    <s v="Mumbai"/>
    <m/>
    <m/>
    <m/>
    <x v="0"/>
  </r>
  <r>
    <n v="614"/>
    <n v="32"/>
    <n v="38750"/>
    <n v="643"/>
    <n v="275109"/>
    <s v="Personal"/>
    <n v="4261"/>
    <x v="0"/>
    <n v="0"/>
    <s v="Employed"/>
    <s v="Married"/>
    <s v="Female"/>
    <s v="Master"/>
    <n v="1"/>
    <n v="4"/>
    <n v="122220"/>
    <s v="North"/>
    <n v="5"/>
    <s v="Mumbai"/>
    <m/>
    <m/>
    <m/>
    <x v="0"/>
  </r>
  <r>
    <n v="615"/>
    <n v="22"/>
    <n v="30026"/>
    <n v="630"/>
    <n v="160113"/>
    <s v="Medical"/>
    <n v="5662"/>
    <x v="1"/>
    <n v="1"/>
    <s v="Employed"/>
    <s v="Married"/>
    <s v="Female"/>
    <s v="Master"/>
    <n v="5"/>
    <n v="1"/>
    <n v="110271"/>
    <s v="West"/>
    <n v="7"/>
    <s v="Delhi"/>
    <m/>
    <m/>
    <m/>
    <x v="3"/>
  </r>
  <r>
    <n v="616"/>
    <n v="31"/>
    <n v="77979"/>
    <n v="664"/>
    <n v="237886"/>
    <s v="Medical"/>
    <n v="5955"/>
    <x v="0"/>
    <n v="1"/>
    <s v="Employed"/>
    <s v="Divorced"/>
    <s v="Male"/>
    <s v="PhD"/>
    <n v="3"/>
    <n v="4"/>
    <n v="74412"/>
    <s v="West"/>
    <n v="17"/>
    <s v="Mumbai"/>
    <m/>
    <m/>
    <m/>
    <x v="0"/>
  </r>
  <r>
    <n v="617"/>
    <n v="64"/>
    <n v="68806"/>
    <n v="717"/>
    <n v="225303"/>
    <s v="Personal"/>
    <n v="4953"/>
    <x v="0"/>
    <n v="0"/>
    <s v="Employed"/>
    <s v="Married"/>
    <s v="Female"/>
    <s v="High School"/>
    <n v="0"/>
    <n v="4"/>
    <n v="106162"/>
    <s v="East"/>
    <n v="9"/>
    <s v="Delhi"/>
    <m/>
    <m/>
    <m/>
    <x v="4"/>
  </r>
  <r>
    <n v="618"/>
    <n v="57"/>
    <n v="41029"/>
    <n v="672"/>
    <n v="167552"/>
    <s v="Home"/>
    <n v="4561"/>
    <x v="0"/>
    <n v="1"/>
    <s v="Employed"/>
    <s v="Divorced"/>
    <s v="Male"/>
    <s v="High School"/>
    <n v="0"/>
    <n v="2"/>
    <n v="123782"/>
    <s v="North"/>
    <n v="6"/>
    <s v="Ahmedabad"/>
    <m/>
    <m/>
    <m/>
    <x v="2"/>
  </r>
  <r>
    <n v="619"/>
    <n v="58"/>
    <n v="45653"/>
    <n v="616"/>
    <n v="155682"/>
    <s v="Personal"/>
    <n v="5533"/>
    <x v="0"/>
    <n v="0"/>
    <s v="Employed"/>
    <s v="Single"/>
    <s v="Female"/>
    <s v="Master"/>
    <n v="3"/>
    <n v="3"/>
    <n v="82412"/>
    <s v="West"/>
    <n v="9"/>
    <s v="Delhi"/>
    <m/>
    <m/>
    <m/>
    <x v="2"/>
  </r>
  <r>
    <n v="620"/>
    <n v="45"/>
    <n v="19666"/>
    <n v="710"/>
    <n v="181164"/>
    <s v="Car"/>
    <n v="5739"/>
    <x v="0"/>
    <n v="0"/>
    <s v="Employed"/>
    <s v="Married"/>
    <s v="Female"/>
    <s v="Master"/>
    <n v="0"/>
    <n v="4"/>
    <n v="103569"/>
    <s v="East"/>
    <n v="17"/>
    <s v="Ahmedabad"/>
    <m/>
    <m/>
    <m/>
    <x v="1"/>
  </r>
  <r>
    <n v="621"/>
    <n v="63"/>
    <n v="26112"/>
    <n v="720"/>
    <n v="146955"/>
    <s v="Medical"/>
    <n v="6554"/>
    <x v="1"/>
    <n v="0"/>
    <s v="Employed"/>
    <s v="Single"/>
    <s v="Male"/>
    <s v="High School"/>
    <n v="1"/>
    <n v="4"/>
    <n v="95636"/>
    <s v="South"/>
    <n v="2"/>
    <s v="Ahmedabad"/>
    <m/>
    <m/>
    <m/>
    <x v="4"/>
  </r>
  <r>
    <n v="622"/>
    <n v="41"/>
    <n v="33079"/>
    <n v="609"/>
    <n v="130535"/>
    <s v="Car"/>
    <n v="4417"/>
    <x v="0"/>
    <n v="0"/>
    <s v="Employed"/>
    <s v="Divorced"/>
    <s v="Female"/>
    <s v="PhD"/>
    <n v="1"/>
    <n v="4"/>
    <n v="149871"/>
    <s v="East"/>
    <n v="13"/>
    <s v="Ahmedabad"/>
    <m/>
    <m/>
    <m/>
    <x v="1"/>
  </r>
  <r>
    <n v="623"/>
    <n v="62"/>
    <n v="49496"/>
    <n v="789"/>
    <n v="224869"/>
    <s v="Personal"/>
    <n v="5852"/>
    <x v="1"/>
    <n v="1"/>
    <s v="Employed"/>
    <s v="Divorced"/>
    <s v="Male"/>
    <s v="Bachelor"/>
    <n v="0"/>
    <n v="2"/>
    <n v="125546"/>
    <s v="North"/>
    <n v="17"/>
    <s v="Hyderabad"/>
    <m/>
    <m/>
    <m/>
    <x v="4"/>
  </r>
  <r>
    <n v="624"/>
    <n v="56"/>
    <n v="48279"/>
    <n v="649"/>
    <n v="201636"/>
    <s v="Personal"/>
    <n v="5105"/>
    <x v="0"/>
    <n v="0"/>
    <s v="Employed"/>
    <s v="Married"/>
    <s v="Female"/>
    <s v="Master"/>
    <n v="2"/>
    <n v="4"/>
    <n v="118274"/>
    <s v="East"/>
    <n v="6"/>
    <s v="Ahmedabad"/>
    <m/>
    <m/>
    <m/>
    <x v="2"/>
  </r>
  <r>
    <n v="625"/>
    <n v="29"/>
    <n v="54975"/>
    <n v="697"/>
    <n v="201379"/>
    <s v="Education"/>
    <n v="3265"/>
    <x v="1"/>
    <n v="1"/>
    <s v="Employed"/>
    <s v="Married"/>
    <s v="Female"/>
    <s v="Bachelor"/>
    <n v="0"/>
    <n v="1"/>
    <n v="48499"/>
    <s v="East"/>
    <n v="19"/>
    <s v="Delhi"/>
    <m/>
    <m/>
    <m/>
    <x v="3"/>
  </r>
  <r>
    <n v="626"/>
    <n v="32"/>
    <n v="60179"/>
    <n v="686"/>
    <n v="246334"/>
    <s v="Car"/>
    <n v="6522"/>
    <x v="1"/>
    <n v="1"/>
    <s v="Employed"/>
    <s v="Divorced"/>
    <s v="Male"/>
    <s v="Master"/>
    <n v="2"/>
    <n v="2"/>
    <n v="105185"/>
    <s v="West"/>
    <n v="6"/>
    <s v="Hyderabad"/>
    <m/>
    <m/>
    <m/>
    <x v="0"/>
  </r>
  <r>
    <n v="627"/>
    <n v="30"/>
    <n v="54170"/>
    <n v="615"/>
    <n v="190206"/>
    <s v="Education"/>
    <n v="5297"/>
    <x v="0"/>
    <n v="0"/>
    <s v="Employed"/>
    <s v="Divorced"/>
    <s v="Female"/>
    <s v="High School"/>
    <n v="0"/>
    <n v="1"/>
    <n v="95349"/>
    <s v="East"/>
    <n v="2"/>
    <s v="Kolkata"/>
    <m/>
    <m/>
    <m/>
    <x v="0"/>
  </r>
  <r>
    <n v="628"/>
    <n v="25"/>
    <n v="33778"/>
    <n v="627"/>
    <n v="241518"/>
    <s v="Car"/>
    <n v="5606"/>
    <x v="1"/>
    <n v="0"/>
    <s v="Employed"/>
    <s v="Single"/>
    <s v="Female"/>
    <s v="PhD"/>
    <n v="5"/>
    <n v="2"/>
    <n v="95090"/>
    <s v="North"/>
    <n v="13"/>
    <s v="Kolkata"/>
    <m/>
    <m/>
    <m/>
    <x v="3"/>
  </r>
  <r>
    <n v="629"/>
    <n v="53"/>
    <n v="54860"/>
    <n v="653"/>
    <n v="163051"/>
    <s v="Education"/>
    <n v="5946"/>
    <x v="0"/>
    <n v="0"/>
    <s v="Employed"/>
    <s v="Single"/>
    <s v="Male"/>
    <s v="Master"/>
    <n v="4"/>
    <n v="4"/>
    <n v="53097"/>
    <s v="East"/>
    <n v="10"/>
    <s v="Mumbai"/>
    <m/>
    <m/>
    <m/>
    <x v="2"/>
  </r>
  <r>
    <n v="630"/>
    <n v="25"/>
    <n v="59530"/>
    <n v="556"/>
    <n v="162739"/>
    <s v="Education"/>
    <n v="5596"/>
    <x v="0"/>
    <n v="0"/>
    <s v="Employed"/>
    <s v="Married"/>
    <s v="Female"/>
    <s v="Bachelor"/>
    <n v="1"/>
    <n v="4"/>
    <n v="67366"/>
    <s v="East"/>
    <n v="9"/>
    <s v="Kolkata"/>
    <m/>
    <m/>
    <m/>
    <x v="3"/>
  </r>
  <r>
    <n v="631"/>
    <n v="36"/>
    <n v="43590"/>
    <n v="691"/>
    <n v="200699"/>
    <s v="Car"/>
    <n v="4033"/>
    <x v="0"/>
    <n v="0"/>
    <s v="Employed"/>
    <s v="Married"/>
    <s v="Female"/>
    <s v="High School"/>
    <n v="0"/>
    <n v="1"/>
    <n v="97959"/>
    <s v="North"/>
    <n v="13"/>
    <s v="Mumbai"/>
    <m/>
    <m/>
    <m/>
    <x v="0"/>
  </r>
  <r>
    <n v="632"/>
    <n v="57"/>
    <n v="22303"/>
    <n v="555"/>
    <n v="306065"/>
    <s v="Personal"/>
    <n v="5674"/>
    <x v="0"/>
    <n v="1"/>
    <s v="Employed"/>
    <s v="Married"/>
    <s v="Female"/>
    <s v="Master"/>
    <n v="1"/>
    <n v="1"/>
    <n v="133430"/>
    <s v="South"/>
    <n v="7"/>
    <s v="Bangalore"/>
    <m/>
    <m/>
    <m/>
    <x v="2"/>
  </r>
  <r>
    <n v="633"/>
    <n v="57"/>
    <n v="67761"/>
    <n v="650"/>
    <n v="264270"/>
    <s v="Home"/>
    <n v="5496"/>
    <x v="0"/>
    <n v="0"/>
    <s v="Employed"/>
    <s v="Married"/>
    <s v="Female"/>
    <s v="PhD"/>
    <n v="3"/>
    <n v="2"/>
    <n v="82284"/>
    <s v="South"/>
    <n v="18"/>
    <s v="Ahmedabad"/>
    <m/>
    <m/>
    <m/>
    <x v="2"/>
  </r>
  <r>
    <n v="634"/>
    <n v="49"/>
    <n v="51324"/>
    <n v="616"/>
    <n v="254901"/>
    <s v="Personal"/>
    <n v="3330"/>
    <x v="0"/>
    <n v="1"/>
    <s v="Employed"/>
    <s v="Married"/>
    <s v="Female"/>
    <s v="Master"/>
    <n v="4"/>
    <n v="2"/>
    <n v="88001"/>
    <s v="North"/>
    <n v="14"/>
    <s v="Kolkata"/>
    <m/>
    <m/>
    <m/>
    <x v="1"/>
  </r>
  <r>
    <n v="635"/>
    <n v="38"/>
    <n v="8407"/>
    <n v="678"/>
    <n v="131402"/>
    <s v="Home"/>
    <n v="6666"/>
    <x v="0"/>
    <n v="0"/>
    <s v="Employed"/>
    <s v="Married"/>
    <s v="Male"/>
    <s v="PhD"/>
    <n v="2"/>
    <n v="3"/>
    <n v="153432"/>
    <s v="South"/>
    <n v="4"/>
    <s v="Bangalore"/>
    <m/>
    <m/>
    <m/>
    <x v="0"/>
  </r>
  <r>
    <n v="636"/>
    <n v="49"/>
    <n v="81053"/>
    <n v="539"/>
    <n v="207255"/>
    <s v="Car"/>
    <n v="4622"/>
    <x v="0"/>
    <n v="0"/>
    <s v="Employed"/>
    <s v="Married"/>
    <s v="Male"/>
    <s v="PhD"/>
    <n v="3"/>
    <n v="3"/>
    <n v="91095"/>
    <s v="East"/>
    <n v="8"/>
    <s v="Ahmedabad"/>
    <m/>
    <m/>
    <m/>
    <x v="1"/>
  </r>
  <r>
    <n v="637"/>
    <n v="26"/>
    <n v="42818"/>
    <n v="566"/>
    <n v="241055"/>
    <s v="Medical"/>
    <n v="5995"/>
    <x v="0"/>
    <n v="0"/>
    <s v="Employed"/>
    <s v="Married"/>
    <s v="Female"/>
    <s v="High School"/>
    <n v="4"/>
    <n v="3"/>
    <n v="96136"/>
    <s v="West"/>
    <n v="12"/>
    <s v="Kolkata"/>
    <m/>
    <m/>
    <m/>
    <x v="3"/>
  </r>
  <r>
    <n v="638"/>
    <n v="38"/>
    <n v="86585"/>
    <n v="620"/>
    <n v="304266"/>
    <s v="Personal"/>
    <n v="4663"/>
    <x v="1"/>
    <n v="0"/>
    <s v="Unemployed"/>
    <s v="Single"/>
    <s v="Female"/>
    <s v="Master"/>
    <n v="3"/>
    <n v="4"/>
    <n v="96542"/>
    <s v="North"/>
    <n v="8"/>
    <s v="Ahmedabad"/>
    <m/>
    <m/>
    <m/>
    <x v="0"/>
  </r>
  <r>
    <n v="639"/>
    <n v="52"/>
    <n v="55660"/>
    <n v="675"/>
    <n v="115813"/>
    <s v="Education"/>
    <n v="4466"/>
    <x v="0"/>
    <n v="0"/>
    <s v="Employed"/>
    <s v="Divorced"/>
    <s v="Female"/>
    <s v="PhD"/>
    <n v="1"/>
    <n v="1"/>
    <n v="59634"/>
    <s v="East"/>
    <n v="16"/>
    <s v="Kolkata"/>
    <m/>
    <m/>
    <m/>
    <x v="2"/>
  </r>
  <r>
    <n v="640"/>
    <n v="62"/>
    <n v="46959"/>
    <n v="661"/>
    <n v="236547"/>
    <s v="Personal"/>
    <n v="4921"/>
    <x v="0"/>
    <n v="1"/>
    <s v="Employed"/>
    <s v="Divorced"/>
    <s v="Male"/>
    <s v="High School"/>
    <n v="5"/>
    <n v="1"/>
    <n v="117153"/>
    <s v="West"/>
    <n v="1"/>
    <s v="Pune"/>
    <m/>
    <m/>
    <m/>
    <x v="4"/>
  </r>
  <r>
    <n v="641"/>
    <n v="51"/>
    <n v="52753"/>
    <n v="702"/>
    <n v="253218"/>
    <s v="Car"/>
    <n v="7121"/>
    <x v="0"/>
    <n v="1"/>
    <s v="Employed"/>
    <s v="Married"/>
    <s v="Female"/>
    <s v="Master"/>
    <n v="4"/>
    <n v="3"/>
    <n v="80413"/>
    <s v="East"/>
    <n v="10"/>
    <s v="Delhi"/>
    <m/>
    <m/>
    <m/>
    <x v="2"/>
  </r>
  <r>
    <n v="642"/>
    <n v="31"/>
    <n v="39360"/>
    <n v="655"/>
    <n v="222587"/>
    <s v="Medical"/>
    <n v="7012"/>
    <x v="1"/>
    <n v="0"/>
    <s v="Employed"/>
    <s v="Divorced"/>
    <s v="Female"/>
    <s v="PhD"/>
    <n v="3"/>
    <n v="3"/>
    <n v="99097"/>
    <s v="North"/>
    <n v="7"/>
    <s v="Delhi"/>
    <m/>
    <m/>
    <m/>
    <x v="0"/>
  </r>
  <r>
    <n v="643"/>
    <n v="46"/>
    <n v="50919"/>
    <n v="649"/>
    <n v="132484"/>
    <s v="Medical"/>
    <n v="4465"/>
    <x v="0"/>
    <n v="1"/>
    <s v="Employed"/>
    <s v="Married"/>
    <s v="Female"/>
    <s v="High School"/>
    <n v="2"/>
    <n v="2"/>
    <n v="113331"/>
    <s v="East"/>
    <n v="14"/>
    <s v="Mumbai"/>
    <m/>
    <m/>
    <m/>
    <x v="1"/>
  </r>
  <r>
    <n v="644"/>
    <n v="48"/>
    <n v="80159"/>
    <n v="596"/>
    <n v="212662"/>
    <s v="Personal"/>
    <n v="6247"/>
    <x v="0"/>
    <n v="0"/>
    <s v="Unemployed"/>
    <s v="Single"/>
    <s v="Female"/>
    <s v="Master"/>
    <n v="4"/>
    <n v="3"/>
    <n v="158276"/>
    <s v="North"/>
    <n v="17"/>
    <s v="Hyderabad"/>
    <m/>
    <m/>
    <m/>
    <x v="1"/>
  </r>
  <r>
    <n v="645"/>
    <n v="47"/>
    <n v="36520"/>
    <n v="638"/>
    <n v="221441"/>
    <s v="Personal"/>
    <n v="5023"/>
    <x v="0"/>
    <n v="0"/>
    <s v="Employed"/>
    <s v="Married"/>
    <s v="Male"/>
    <s v="PhD"/>
    <n v="4"/>
    <n v="1"/>
    <n v="60466"/>
    <s v="East"/>
    <n v="19"/>
    <s v="Mumbai"/>
    <m/>
    <m/>
    <m/>
    <x v="1"/>
  </r>
  <r>
    <n v="646"/>
    <n v="39"/>
    <n v="58000"/>
    <n v="649"/>
    <n v="208889"/>
    <s v="Personal"/>
    <n v="7018"/>
    <x v="0"/>
    <n v="1"/>
    <s v="Employed"/>
    <s v="Single"/>
    <s v="Female"/>
    <s v="High School"/>
    <n v="3"/>
    <n v="2"/>
    <n v="125949"/>
    <s v="West"/>
    <n v="5"/>
    <s v="Ahmedabad"/>
    <m/>
    <m/>
    <m/>
    <x v="0"/>
  </r>
  <r>
    <n v="647"/>
    <n v="47"/>
    <n v="39203"/>
    <n v="547"/>
    <n v="165751"/>
    <s v="Car"/>
    <n v="6152"/>
    <x v="0"/>
    <n v="1"/>
    <s v="Employed"/>
    <s v="Single"/>
    <s v="Female"/>
    <s v="High School"/>
    <n v="5"/>
    <n v="3"/>
    <n v="126061"/>
    <s v="West"/>
    <n v="19"/>
    <s v="Pune"/>
    <m/>
    <m/>
    <m/>
    <x v="1"/>
  </r>
  <r>
    <n v="648"/>
    <n v="40"/>
    <n v="47478"/>
    <n v="605"/>
    <n v="159557"/>
    <s v="Home"/>
    <n v="5279"/>
    <x v="0"/>
    <n v="1"/>
    <s v="Employed"/>
    <s v="Single"/>
    <s v="Female"/>
    <s v="Master"/>
    <n v="0"/>
    <n v="4"/>
    <n v="80853"/>
    <s v="West"/>
    <n v="3"/>
    <s v="Hyderabad"/>
    <m/>
    <m/>
    <m/>
    <x v="0"/>
  </r>
  <r>
    <n v="649"/>
    <n v="23"/>
    <n v="79649"/>
    <n v="673"/>
    <n v="222808"/>
    <s v="Home"/>
    <n v="5081"/>
    <x v="0"/>
    <n v="0"/>
    <s v="Employed"/>
    <s v="Married"/>
    <s v="Female"/>
    <s v="High School"/>
    <n v="2"/>
    <n v="3"/>
    <n v="117985"/>
    <s v="South"/>
    <n v="1"/>
    <s v="Bangalore"/>
    <m/>
    <m/>
    <m/>
    <x v="3"/>
  </r>
  <r>
    <n v="650"/>
    <n v="36"/>
    <n v="57896"/>
    <n v="658"/>
    <n v="166181"/>
    <s v="Education"/>
    <n v="5608"/>
    <x v="1"/>
    <n v="1"/>
    <s v="Employed"/>
    <s v="Single"/>
    <s v="Female"/>
    <s v="Master"/>
    <n v="2"/>
    <n v="4"/>
    <n v="149303"/>
    <s v="East"/>
    <n v="8"/>
    <s v="Ahmedabad"/>
    <m/>
    <m/>
    <m/>
    <x v="0"/>
  </r>
  <r>
    <n v="651"/>
    <n v="59"/>
    <n v="61185"/>
    <n v="637"/>
    <n v="167322"/>
    <s v="Car"/>
    <n v="5483"/>
    <x v="0"/>
    <n v="1"/>
    <s v="Employed"/>
    <s v="Married"/>
    <s v="Female"/>
    <s v="Master"/>
    <n v="3"/>
    <n v="3"/>
    <n v="77050"/>
    <s v="East"/>
    <n v="9"/>
    <s v="Delhi"/>
    <m/>
    <m/>
    <m/>
    <x v="2"/>
  </r>
  <r>
    <n v="652"/>
    <n v="64"/>
    <n v="51062"/>
    <n v="619"/>
    <n v="193017"/>
    <s v="Medical"/>
    <n v="3897"/>
    <x v="0"/>
    <n v="1"/>
    <s v="Employed"/>
    <s v="Single"/>
    <s v="Female"/>
    <s v="PhD"/>
    <n v="5"/>
    <n v="2"/>
    <n v="107244"/>
    <s v="West"/>
    <n v="5"/>
    <s v="Mumbai"/>
    <m/>
    <m/>
    <m/>
    <x v="4"/>
  </r>
  <r>
    <n v="653"/>
    <n v="49"/>
    <n v="90432"/>
    <n v="562"/>
    <n v="207988"/>
    <s v="Education"/>
    <n v="5207"/>
    <x v="0"/>
    <n v="1"/>
    <s v="Employed"/>
    <s v="Single"/>
    <s v="Male"/>
    <s v="Master"/>
    <n v="1"/>
    <n v="4"/>
    <n v="112144"/>
    <s v="North"/>
    <n v="1"/>
    <s v="Mumbai"/>
    <m/>
    <m/>
    <m/>
    <x v="1"/>
  </r>
  <r>
    <n v="654"/>
    <n v="35"/>
    <n v="35755"/>
    <n v="541"/>
    <n v="251936"/>
    <s v="Medical"/>
    <n v="4348"/>
    <x v="0"/>
    <n v="1"/>
    <s v="Employed"/>
    <s v="Divorced"/>
    <s v="Female"/>
    <s v="High School"/>
    <n v="1"/>
    <n v="4"/>
    <n v="116025"/>
    <s v="South"/>
    <n v="17"/>
    <s v="Bangalore"/>
    <m/>
    <m/>
    <m/>
    <x v="0"/>
  </r>
  <r>
    <n v="655"/>
    <n v="50"/>
    <n v="26309"/>
    <n v="634"/>
    <n v="140197"/>
    <s v="Medical"/>
    <n v="4470"/>
    <x v="0"/>
    <n v="1"/>
    <s v="Employed"/>
    <s v="Married"/>
    <s v="Male"/>
    <s v="Master"/>
    <n v="0"/>
    <n v="2"/>
    <n v="123078"/>
    <s v="East"/>
    <n v="14"/>
    <s v="Mumbai"/>
    <m/>
    <m/>
    <m/>
    <x v="1"/>
  </r>
  <r>
    <n v="656"/>
    <n v="60"/>
    <n v="75290"/>
    <n v="724"/>
    <n v="135256"/>
    <s v="Personal"/>
    <n v="6114"/>
    <x v="0"/>
    <n v="1"/>
    <s v="Employed"/>
    <s v="Divorced"/>
    <s v="Male"/>
    <s v="PhD"/>
    <n v="0"/>
    <n v="4"/>
    <n v="104989"/>
    <s v="East"/>
    <n v="17"/>
    <s v="Mumbai"/>
    <m/>
    <m/>
    <m/>
    <x v="2"/>
  </r>
  <r>
    <n v="657"/>
    <n v="21"/>
    <n v="44276"/>
    <n v="651"/>
    <n v="180895"/>
    <s v="Medical"/>
    <n v="5203"/>
    <x v="0"/>
    <n v="0"/>
    <s v="Employed"/>
    <s v="Single"/>
    <s v="Female"/>
    <s v="High School"/>
    <n v="3"/>
    <n v="2"/>
    <n v="115403"/>
    <s v="South"/>
    <n v="9"/>
    <s v="Kolkata"/>
    <m/>
    <m/>
    <m/>
    <x v="3"/>
  </r>
  <r>
    <n v="658"/>
    <n v="49"/>
    <n v="56153"/>
    <n v="701"/>
    <n v="109990"/>
    <s v="Medical"/>
    <n v="4545"/>
    <x v="0"/>
    <n v="1"/>
    <s v="Employed"/>
    <s v="Divorced"/>
    <s v="Female"/>
    <s v="PhD"/>
    <n v="5"/>
    <n v="3"/>
    <n v="72655"/>
    <s v="South"/>
    <n v="3"/>
    <s v="Hyderabad"/>
    <m/>
    <m/>
    <m/>
    <x v="1"/>
  </r>
  <r>
    <n v="659"/>
    <n v="50"/>
    <n v="75745"/>
    <n v="591"/>
    <n v="229327"/>
    <s v="Car"/>
    <n v="3788"/>
    <x v="0"/>
    <n v="0"/>
    <s v="Employed"/>
    <s v="Single"/>
    <s v="Female"/>
    <s v="Bachelor"/>
    <n v="1"/>
    <n v="2"/>
    <n v="104920"/>
    <s v="West"/>
    <n v="3"/>
    <s v="Ahmedabad"/>
    <m/>
    <m/>
    <m/>
    <x v="1"/>
  </r>
  <r>
    <n v="660"/>
    <n v="60"/>
    <n v="56353"/>
    <n v="664"/>
    <n v="100321"/>
    <s v="Personal"/>
    <n v="4223"/>
    <x v="0"/>
    <n v="1"/>
    <s v="Employed"/>
    <s v="Divorced"/>
    <s v="Male"/>
    <s v="PhD"/>
    <n v="2"/>
    <n v="2"/>
    <n v="85709"/>
    <s v="South"/>
    <n v="13"/>
    <s v="Hyderabad"/>
    <m/>
    <m/>
    <m/>
    <x v="2"/>
  </r>
  <r>
    <n v="661"/>
    <n v="52"/>
    <n v="83462"/>
    <n v="614"/>
    <n v="235368"/>
    <s v="Personal"/>
    <n v="4940"/>
    <x v="0"/>
    <n v="1"/>
    <s v="Unemployed"/>
    <s v="Divorced"/>
    <s v="Male"/>
    <s v="Bachelor"/>
    <n v="5"/>
    <n v="2"/>
    <n v="63105"/>
    <s v="West"/>
    <n v="5"/>
    <s v="Hyderabad"/>
    <m/>
    <m/>
    <m/>
    <x v="2"/>
  </r>
  <r>
    <n v="662"/>
    <n v="30"/>
    <n v="52042"/>
    <n v="612"/>
    <n v="255450"/>
    <s v="Education"/>
    <n v="6685"/>
    <x v="0"/>
    <n v="1"/>
    <s v="Employed"/>
    <s v="Married"/>
    <s v="Male"/>
    <s v="Bachelor"/>
    <n v="1"/>
    <n v="2"/>
    <n v="84725"/>
    <s v="South"/>
    <n v="6"/>
    <s v="Mumbai"/>
    <m/>
    <m/>
    <m/>
    <x v="0"/>
  </r>
  <r>
    <n v="663"/>
    <n v="47"/>
    <n v="39378"/>
    <n v="687"/>
    <n v="212985"/>
    <s v="Personal"/>
    <n v="3950"/>
    <x v="0"/>
    <n v="1"/>
    <s v="Employed"/>
    <s v="Married"/>
    <s v="Female"/>
    <s v="Master"/>
    <n v="5"/>
    <n v="1"/>
    <n v="108083"/>
    <s v="South"/>
    <n v="14"/>
    <s v="Kolkata"/>
    <m/>
    <m/>
    <m/>
    <x v="1"/>
  </r>
  <r>
    <n v="664"/>
    <n v="28"/>
    <n v="14697"/>
    <n v="643"/>
    <n v="107134"/>
    <s v="Home"/>
    <n v="5294"/>
    <x v="0"/>
    <n v="1"/>
    <s v="Employed"/>
    <s v="Divorced"/>
    <s v="Female"/>
    <s v="High School"/>
    <n v="3"/>
    <n v="4"/>
    <n v="113073"/>
    <s v="East"/>
    <n v="6"/>
    <s v="Ahmedabad"/>
    <m/>
    <m/>
    <m/>
    <x v="3"/>
  </r>
  <r>
    <n v="665"/>
    <n v="56"/>
    <n v="54508"/>
    <n v="580"/>
    <n v="205306"/>
    <s v="Car"/>
    <n v="5407"/>
    <x v="0"/>
    <n v="0"/>
    <s v="Employed"/>
    <s v="Divorced"/>
    <s v="Male"/>
    <s v="Master"/>
    <n v="1"/>
    <n v="3"/>
    <n v="61946"/>
    <s v="West"/>
    <n v="17"/>
    <s v="Mumbai"/>
    <m/>
    <m/>
    <m/>
    <x v="2"/>
  </r>
  <r>
    <n v="666"/>
    <n v="62"/>
    <n v="16453"/>
    <n v="654"/>
    <n v="160162"/>
    <s v="Education"/>
    <n v="6222"/>
    <x v="0"/>
    <n v="1"/>
    <s v="Employed"/>
    <s v="Married"/>
    <s v="Male"/>
    <s v="High School"/>
    <n v="4"/>
    <n v="2"/>
    <n v="71869"/>
    <s v="South"/>
    <n v="9"/>
    <s v="Pune"/>
    <m/>
    <m/>
    <m/>
    <x v="4"/>
  </r>
  <r>
    <n v="667"/>
    <n v="55"/>
    <n v="54869"/>
    <n v="614"/>
    <n v="139899"/>
    <s v="Home"/>
    <n v="5124"/>
    <x v="0"/>
    <n v="1"/>
    <s v="Employed"/>
    <s v="Single"/>
    <s v="Female"/>
    <s v="PhD"/>
    <n v="3"/>
    <n v="1"/>
    <n v="121739"/>
    <s v="South"/>
    <n v="4"/>
    <s v="Kolkata"/>
    <m/>
    <m/>
    <m/>
    <x v="2"/>
  </r>
  <r>
    <n v="668"/>
    <n v="56"/>
    <n v="71893"/>
    <n v="577"/>
    <n v="228971"/>
    <s v="Medical"/>
    <n v="5407"/>
    <x v="0"/>
    <n v="0"/>
    <s v="Employed"/>
    <s v="Single"/>
    <s v="Male"/>
    <s v="Bachelor"/>
    <n v="4"/>
    <n v="1"/>
    <n v="115244"/>
    <s v="East"/>
    <n v="15"/>
    <s v="Pune"/>
    <m/>
    <m/>
    <m/>
    <x v="2"/>
  </r>
  <r>
    <n v="669"/>
    <n v="56"/>
    <n v="49744"/>
    <n v="600"/>
    <n v="238343"/>
    <s v="Home"/>
    <n v="6182"/>
    <x v="0"/>
    <n v="0"/>
    <s v="Employed"/>
    <s v="Single"/>
    <s v="Male"/>
    <s v="Bachelor"/>
    <n v="5"/>
    <n v="3"/>
    <n v="126613"/>
    <s v="North"/>
    <n v="18"/>
    <s v="Kolkata"/>
    <m/>
    <m/>
    <m/>
    <x v="2"/>
  </r>
  <r>
    <n v="670"/>
    <n v="45"/>
    <n v="52851"/>
    <n v="752"/>
    <n v="264284"/>
    <s v="Education"/>
    <n v="4222"/>
    <x v="0"/>
    <n v="1"/>
    <s v="Employed"/>
    <s v="Single"/>
    <s v="Male"/>
    <s v="Bachelor"/>
    <n v="3"/>
    <n v="4"/>
    <n v="141034"/>
    <s v="East"/>
    <n v="15"/>
    <s v="Mumbai"/>
    <m/>
    <m/>
    <m/>
    <x v="1"/>
  </r>
  <r>
    <n v="671"/>
    <n v="40"/>
    <n v="63734"/>
    <n v="710"/>
    <n v="185760"/>
    <s v="Personal"/>
    <n v="5791"/>
    <x v="0"/>
    <n v="0"/>
    <s v="Employed"/>
    <s v="Divorced"/>
    <s v="Male"/>
    <s v="PhD"/>
    <n v="2"/>
    <n v="3"/>
    <n v="116136"/>
    <s v="West"/>
    <n v="18"/>
    <s v="Hyderabad"/>
    <m/>
    <m/>
    <m/>
    <x v="0"/>
  </r>
  <r>
    <n v="672"/>
    <n v="37"/>
    <n v="60043"/>
    <n v="549"/>
    <n v="208597"/>
    <s v="Car"/>
    <n v="3606"/>
    <x v="0"/>
    <n v="0"/>
    <s v="Employed"/>
    <s v="Single"/>
    <s v="Male"/>
    <s v="PhD"/>
    <n v="3"/>
    <n v="2"/>
    <n v="87555"/>
    <s v="North"/>
    <n v="7"/>
    <s v="Pune"/>
    <m/>
    <m/>
    <m/>
    <x v="0"/>
  </r>
  <r>
    <n v="673"/>
    <n v="43"/>
    <n v="67407"/>
    <n v="640"/>
    <n v="283267"/>
    <s v="Education"/>
    <n v="5064"/>
    <x v="0"/>
    <n v="0"/>
    <s v="Employed"/>
    <s v="Divorced"/>
    <s v="Male"/>
    <s v="Master"/>
    <n v="3"/>
    <n v="4"/>
    <n v="103445"/>
    <s v="South"/>
    <n v="15"/>
    <s v="Delhi"/>
    <m/>
    <m/>
    <m/>
    <x v="1"/>
  </r>
  <r>
    <n v="674"/>
    <n v="45"/>
    <n v="49712"/>
    <n v="644"/>
    <n v="304764"/>
    <s v="Home"/>
    <n v="4762"/>
    <x v="1"/>
    <n v="0"/>
    <s v="Employed"/>
    <s v="Divorced"/>
    <s v="Male"/>
    <s v="Master"/>
    <n v="3"/>
    <n v="4"/>
    <n v="149796"/>
    <s v="West"/>
    <n v="5"/>
    <s v="Pune"/>
    <m/>
    <m/>
    <m/>
    <x v="1"/>
  </r>
  <r>
    <n v="675"/>
    <n v="51"/>
    <n v="16232"/>
    <n v="636"/>
    <n v="254018"/>
    <s v="Home"/>
    <n v="4277"/>
    <x v="0"/>
    <n v="1"/>
    <s v="Employed"/>
    <s v="Single"/>
    <s v="Female"/>
    <s v="High School"/>
    <n v="3"/>
    <n v="3"/>
    <n v="182933"/>
    <s v="North"/>
    <n v="11"/>
    <s v="Delhi"/>
    <m/>
    <m/>
    <m/>
    <x v="2"/>
  </r>
  <r>
    <n v="676"/>
    <n v="26"/>
    <n v="67640"/>
    <n v="616"/>
    <n v="182502"/>
    <s v="Education"/>
    <n v="5972"/>
    <x v="0"/>
    <n v="1"/>
    <s v="Employed"/>
    <s v="Single"/>
    <s v="Male"/>
    <s v="High School"/>
    <n v="0"/>
    <n v="3"/>
    <n v="113892"/>
    <s v="West"/>
    <n v="14"/>
    <s v="Kolkata"/>
    <m/>
    <m/>
    <m/>
    <x v="3"/>
  </r>
  <r>
    <n v="677"/>
    <n v="55"/>
    <n v="46417"/>
    <n v="687"/>
    <n v="200362"/>
    <s v="Education"/>
    <n v="6028"/>
    <x v="0"/>
    <n v="1"/>
    <s v="Employed"/>
    <s v="Single"/>
    <s v="Female"/>
    <s v="Bachelor"/>
    <n v="4"/>
    <n v="4"/>
    <n v="116066"/>
    <s v="East"/>
    <n v="8"/>
    <s v="Hyderabad"/>
    <m/>
    <m/>
    <m/>
    <x v="2"/>
  </r>
  <r>
    <n v="678"/>
    <n v="24"/>
    <n v="36820"/>
    <n v="697"/>
    <n v="191090"/>
    <s v="Education"/>
    <n v="6069"/>
    <x v="0"/>
    <n v="0"/>
    <s v="Employed"/>
    <s v="Married"/>
    <s v="Female"/>
    <s v="PhD"/>
    <n v="3"/>
    <n v="3"/>
    <n v="121771"/>
    <s v="North"/>
    <n v="4"/>
    <s v="Hyderabad"/>
    <m/>
    <m/>
    <m/>
    <x v="3"/>
  </r>
  <r>
    <n v="679"/>
    <n v="60"/>
    <n v="55039"/>
    <n v="702"/>
    <n v="235281"/>
    <s v="Personal"/>
    <n v="5379"/>
    <x v="0"/>
    <n v="1"/>
    <s v="Employed"/>
    <s v="Divorced"/>
    <s v="Male"/>
    <s v="PhD"/>
    <n v="3"/>
    <n v="4"/>
    <n v="100713"/>
    <s v="North"/>
    <n v="10"/>
    <s v="Mumbai"/>
    <m/>
    <m/>
    <m/>
    <x v="2"/>
  </r>
  <r>
    <n v="680"/>
    <n v="40"/>
    <n v="52798"/>
    <n v="666"/>
    <n v="159017"/>
    <s v="Education"/>
    <n v="3767"/>
    <x v="0"/>
    <n v="1"/>
    <s v="Employed"/>
    <s v="Single"/>
    <s v="Female"/>
    <s v="Master"/>
    <n v="5"/>
    <n v="3"/>
    <n v="134915"/>
    <s v="North"/>
    <n v="7"/>
    <s v="Ahmedabad"/>
    <m/>
    <m/>
    <m/>
    <x v="0"/>
  </r>
  <r>
    <n v="681"/>
    <n v="61"/>
    <n v="38758"/>
    <n v="680"/>
    <n v="216066"/>
    <s v="Medical"/>
    <n v="4671"/>
    <x v="1"/>
    <n v="1"/>
    <s v="Employed"/>
    <s v="Married"/>
    <s v="Male"/>
    <s v="Master"/>
    <n v="0"/>
    <n v="4"/>
    <n v="130241"/>
    <s v="South"/>
    <n v="1"/>
    <s v="Pune"/>
    <m/>
    <m/>
    <m/>
    <x v="4"/>
  </r>
  <r>
    <n v="682"/>
    <n v="21"/>
    <n v="30716"/>
    <n v="632"/>
    <n v="216318"/>
    <s v="Car"/>
    <n v="6005"/>
    <x v="0"/>
    <n v="1"/>
    <s v="Employed"/>
    <s v="Divorced"/>
    <s v="Female"/>
    <s v="High School"/>
    <n v="1"/>
    <n v="2"/>
    <n v="110631"/>
    <s v="East"/>
    <n v="12"/>
    <s v="Mumbai"/>
    <m/>
    <m/>
    <m/>
    <x v="3"/>
  </r>
  <r>
    <n v="683"/>
    <n v="46"/>
    <n v="57026"/>
    <n v="571"/>
    <n v="219187"/>
    <s v="Car"/>
    <n v="5992"/>
    <x v="0"/>
    <n v="0"/>
    <s v="Employed"/>
    <s v="Divorced"/>
    <s v="Female"/>
    <s v="High School"/>
    <n v="5"/>
    <n v="1"/>
    <n v="90459"/>
    <s v="North"/>
    <n v="13"/>
    <s v="Mumbai"/>
    <m/>
    <m/>
    <m/>
    <x v="1"/>
  </r>
  <r>
    <n v="684"/>
    <n v="54"/>
    <n v="37251"/>
    <n v="569"/>
    <n v="148880"/>
    <s v="Medical"/>
    <n v="6196"/>
    <x v="0"/>
    <n v="1"/>
    <s v="Employed"/>
    <s v="Divorced"/>
    <s v="Male"/>
    <s v="Master"/>
    <n v="5"/>
    <n v="3"/>
    <n v="54379"/>
    <s v="West"/>
    <n v="16"/>
    <s v="Bangalore"/>
    <m/>
    <m/>
    <m/>
    <x v="2"/>
  </r>
  <r>
    <n v="685"/>
    <n v="30"/>
    <n v="51715"/>
    <n v="607"/>
    <n v="212360"/>
    <s v="Home"/>
    <n v="5314"/>
    <x v="1"/>
    <n v="1"/>
    <s v="Employed"/>
    <s v="Single"/>
    <s v="Female"/>
    <s v="Master"/>
    <n v="0"/>
    <n v="4"/>
    <n v="121972"/>
    <s v="South"/>
    <n v="14"/>
    <s v="Mumbai"/>
    <m/>
    <m/>
    <m/>
    <x v="0"/>
  </r>
  <r>
    <n v="686"/>
    <n v="43"/>
    <n v="55601"/>
    <n v="639"/>
    <n v="288464"/>
    <s v="Home"/>
    <n v="4818"/>
    <x v="0"/>
    <n v="1"/>
    <s v="Employed"/>
    <s v="Single"/>
    <s v="Male"/>
    <s v="PhD"/>
    <n v="0"/>
    <n v="1"/>
    <n v="106385"/>
    <s v="East"/>
    <n v="13"/>
    <s v="Ahmedabad"/>
    <m/>
    <m/>
    <m/>
    <x v="1"/>
  </r>
  <r>
    <n v="687"/>
    <n v="44"/>
    <n v="64522"/>
    <n v="585"/>
    <n v="177152"/>
    <s v="Home"/>
    <n v="3034"/>
    <x v="0"/>
    <n v="1"/>
    <s v="Employed"/>
    <s v="Divorced"/>
    <s v="Female"/>
    <s v="High School"/>
    <n v="0"/>
    <n v="1"/>
    <n v="77866"/>
    <s v="East"/>
    <n v="5"/>
    <s v="Mumbai"/>
    <m/>
    <m/>
    <m/>
    <x v="1"/>
  </r>
  <r>
    <n v="688"/>
    <n v="33"/>
    <n v="81786"/>
    <n v="593"/>
    <n v="212986"/>
    <s v="Home"/>
    <n v="5862"/>
    <x v="0"/>
    <n v="0"/>
    <s v="Employed"/>
    <s v="Divorced"/>
    <s v="Male"/>
    <s v="Master"/>
    <n v="5"/>
    <n v="1"/>
    <n v="66102"/>
    <s v="East"/>
    <n v="14"/>
    <s v="Hyderabad"/>
    <m/>
    <m/>
    <m/>
    <x v="0"/>
  </r>
  <r>
    <n v="689"/>
    <n v="49"/>
    <n v="53558"/>
    <n v="631"/>
    <n v="107898"/>
    <s v="Personal"/>
    <n v="4900"/>
    <x v="0"/>
    <n v="1"/>
    <s v="Employed"/>
    <s v="Married"/>
    <s v="Male"/>
    <s v="Master"/>
    <n v="5"/>
    <n v="3"/>
    <n v="119842"/>
    <s v="East"/>
    <n v="13"/>
    <s v="Ahmedabad"/>
    <m/>
    <m/>
    <m/>
    <x v="1"/>
  </r>
  <r>
    <n v="690"/>
    <n v="47"/>
    <n v="43619"/>
    <n v="693"/>
    <n v="212644"/>
    <s v="Medical"/>
    <n v="3746"/>
    <x v="0"/>
    <n v="1"/>
    <s v="Employed"/>
    <s v="Married"/>
    <s v="Female"/>
    <s v="Bachelor"/>
    <n v="3"/>
    <n v="3"/>
    <n v="51962"/>
    <s v="South"/>
    <n v="14"/>
    <s v="Pune"/>
    <m/>
    <m/>
    <m/>
    <x v="1"/>
  </r>
  <r>
    <n v="691"/>
    <n v="51"/>
    <n v="74876"/>
    <n v="666"/>
    <n v="210828"/>
    <s v="Car"/>
    <n v="5762"/>
    <x v="0"/>
    <n v="0"/>
    <s v="Employed"/>
    <s v="Divorced"/>
    <s v="Male"/>
    <s v="Master"/>
    <n v="0"/>
    <n v="2"/>
    <n v="108989"/>
    <s v="East"/>
    <n v="12"/>
    <s v="Hyderabad"/>
    <m/>
    <m/>
    <m/>
    <x v="2"/>
  </r>
  <r>
    <n v="692"/>
    <n v="63"/>
    <n v="65721"/>
    <n v="606"/>
    <n v="205823"/>
    <s v="Medical"/>
    <n v="6419"/>
    <x v="0"/>
    <n v="1"/>
    <s v="Unemployed"/>
    <s v="Married"/>
    <s v="Male"/>
    <s v="Master"/>
    <n v="0"/>
    <n v="3"/>
    <n v="125306"/>
    <s v="West"/>
    <n v="15"/>
    <s v="Kolkata"/>
    <m/>
    <m/>
    <m/>
    <x v="4"/>
  </r>
  <r>
    <n v="693"/>
    <n v="30"/>
    <n v="52525"/>
    <n v="652"/>
    <n v="236518"/>
    <s v="Car"/>
    <n v="5867"/>
    <x v="0"/>
    <n v="0"/>
    <s v="Employed"/>
    <s v="Divorced"/>
    <s v="Female"/>
    <s v="PhD"/>
    <n v="5"/>
    <n v="3"/>
    <n v="116496"/>
    <s v="West"/>
    <n v="19"/>
    <s v="Bangalore"/>
    <m/>
    <m/>
    <m/>
    <x v="0"/>
  </r>
  <r>
    <n v="694"/>
    <n v="51"/>
    <n v="53547"/>
    <n v="583"/>
    <n v="186048"/>
    <s v="Home"/>
    <n v="5674"/>
    <x v="1"/>
    <n v="0"/>
    <s v="Employed"/>
    <s v="Married"/>
    <s v="Male"/>
    <s v="Master"/>
    <n v="5"/>
    <n v="3"/>
    <n v="88277"/>
    <s v="West"/>
    <n v="11"/>
    <s v="Bangalore"/>
    <m/>
    <m/>
    <m/>
    <x v="2"/>
  </r>
  <r>
    <n v="695"/>
    <n v="59"/>
    <n v="50403"/>
    <n v="606"/>
    <n v="258820"/>
    <s v="Personal"/>
    <n v="5933"/>
    <x v="1"/>
    <n v="0"/>
    <s v="Employed"/>
    <s v="Divorced"/>
    <s v="Female"/>
    <s v="High School"/>
    <n v="0"/>
    <n v="1"/>
    <n v="62518"/>
    <s v="North"/>
    <n v="15"/>
    <s v="Ahmedabad"/>
    <m/>
    <m/>
    <m/>
    <x v="2"/>
  </r>
  <r>
    <n v="696"/>
    <n v="30"/>
    <n v="52433"/>
    <n v="567"/>
    <n v="155843"/>
    <s v="Education"/>
    <n v="2269"/>
    <x v="0"/>
    <n v="0"/>
    <s v="Employed"/>
    <s v="Single"/>
    <s v="Female"/>
    <s v="Bachelor"/>
    <n v="3"/>
    <n v="2"/>
    <n v="117610"/>
    <s v="East"/>
    <n v="12"/>
    <s v="Pune"/>
    <m/>
    <m/>
    <m/>
    <x v="0"/>
  </r>
  <r>
    <n v="697"/>
    <n v="44"/>
    <n v="48472"/>
    <n v="671"/>
    <n v="272164"/>
    <s v="Education"/>
    <n v="6721"/>
    <x v="0"/>
    <n v="0"/>
    <s v="Employed"/>
    <s v="Divorced"/>
    <s v="Female"/>
    <s v="PhD"/>
    <n v="2"/>
    <n v="1"/>
    <n v="136015"/>
    <s v="West"/>
    <n v="19"/>
    <s v="Kolkata"/>
    <m/>
    <m/>
    <m/>
    <x v="1"/>
  </r>
  <r>
    <n v="698"/>
    <n v="53"/>
    <n v="35377"/>
    <n v="635"/>
    <n v="210632"/>
    <s v="Home"/>
    <n v="4208"/>
    <x v="0"/>
    <n v="1"/>
    <s v="Unemployed"/>
    <s v="Single"/>
    <s v="Male"/>
    <s v="High School"/>
    <n v="2"/>
    <n v="2"/>
    <n v="82817"/>
    <s v="East"/>
    <n v="16"/>
    <s v="Delhi"/>
    <m/>
    <m/>
    <m/>
    <x v="2"/>
  </r>
  <r>
    <n v="699"/>
    <n v="34"/>
    <n v="50133"/>
    <n v="642"/>
    <n v="196417"/>
    <s v="Home"/>
    <n v="4296"/>
    <x v="0"/>
    <n v="0"/>
    <s v="Employed"/>
    <s v="Divorced"/>
    <s v="Female"/>
    <s v="Bachelor"/>
    <n v="1"/>
    <n v="3"/>
    <n v="115207"/>
    <s v="South"/>
    <n v="4"/>
    <s v="Kolkata"/>
    <m/>
    <m/>
    <m/>
    <x v="0"/>
  </r>
  <r>
    <n v="700"/>
    <n v="55"/>
    <n v="76359"/>
    <n v="690"/>
    <n v="128409"/>
    <s v="Medical"/>
    <n v="4528"/>
    <x v="0"/>
    <n v="1"/>
    <s v="Employed"/>
    <s v="Single"/>
    <s v="Male"/>
    <s v="Bachelor"/>
    <n v="3"/>
    <n v="4"/>
    <n v="147445"/>
    <s v="West"/>
    <n v="18"/>
    <s v="Delhi"/>
    <m/>
    <m/>
    <m/>
    <x v="2"/>
  </r>
  <r>
    <n v="701"/>
    <n v="54"/>
    <n v="37759"/>
    <n v="600"/>
    <n v="144515"/>
    <s v="Personal"/>
    <n v="4643"/>
    <x v="0"/>
    <n v="1"/>
    <s v="Employed"/>
    <s v="Married"/>
    <s v="Female"/>
    <s v="Master"/>
    <n v="5"/>
    <n v="3"/>
    <n v="110165"/>
    <s v="North"/>
    <n v="9"/>
    <s v="Ahmedabad"/>
    <m/>
    <m/>
    <m/>
    <x v="2"/>
  </r>
  <r>
    <n v="702"/>
    <n v="37"/>
    <n v="45930"/>
    <n v="673"/>
    <n v="217541"/>
    <s v="Personal"/>
    <n v="6500"/>
    <x v="0"/>
    <n v="0"/>
    <s v="Employed"/>
    <s v="Single"/>
    <s v="Female"/>
    <s v="Bachelor"/>
    <n v="0"/>
    <n v="1"/>
    <n v="88093"/>
    <s v="North"/>
    <n v="16"/>
    <s v="Ahmedabad"/>
    <m/>
    <m/>
    <m/>
    <x v="0"/>
  </r>
  <r>
    <n v="703"/>
    <n v="41"/>
    <n v="36621"/>
    <n v="749"/>
    <n v="164159"/>
    <s v="Medical"/>
    <n v="5543"/>
    <x v="0"/>
    <n v="1"/>
    <s v="Unemployed"/>
    <s v="Married"/>
    <s v="Female"/>
    <s v="Bachelor"/>
    <n v="0"/>
    <n v="1"/>
    <n v="131225"/>
    <s v="South"/>
    <n v="7"/>
    <s v="Kolkata"/>
    <m/>
    <m/>
    <m/>
    <x v="1"/>
  </r>
  <r>
    <n v="704"/>
    <n v="52"/>
    <n v="67359"/>
    <n v="600"/>
    <n v="249752"/>
    <s v="Personal"/>
    <n v="4321"/>
    <x v="0"/>
    <n v="1"/>
    <s v="Unemployed"/>
    <s v="Divorced"/>
    <s v="Male"/>
    <s v="Master"/>
    <n v="0"/>
    <n v="1"/>
    <n v="77873"/>
    <s v="West"/>
    <n v="19"/>
    <s v="Kolkata"/>
    <m/>
    <m/>
    <m/>
    <x v="2"/>
  </r>
  <r>
    <n v="705"/>
    <n v="23"/>
    <n v="62445"/>
    <n v="571"/>
    <n v="214371"/>
    <s v="Personal"/>
    <n v="4472"/>
    <x v="0"/>
    <n v="1"/>
    <s v="Employed"/>
    <s v="Married"/>
    <s v="Female"/>
    <s v="PhD"/>
    <n v="2"/>
    <n v="2"/>
    <n v="61054"/>
    <s v="South"/>
    <n v="11"/>
    <s v="Hyderabad"/>
    <m/>
    <m/>
    <m/>
    <x v="3"/>
  </r>
  <r>
    <n v="706"/>
    <n v="35"/>
    <n v="30825"/>
    <n v="587"/>
    <n v="128749"/>
    <s v="Education"/>
    <n v="7494"/>
    <x v="0"/>
    <n v="1"/>
    <s v="Employed"/>
    <s v="Married"/>
    <s v="Male"/>
    <s v="Master"/>
    <n v="5"/>
    <n v="1"/>
    <n v="124369"/>
    <s v="North"/>
    <n v="17"/>
    <s v="Bangalore"/>
    <m/>
    <m/>
    <m/>
    <x v="0"/>
  </r>
  <r>
    <n v="707"/>
    <n v="28"/>
    <n v="19723"/>
    <n v="669"/>
    <n v="238054"/>
    <s v="Personal"/>
    <n v="5353"/>
    <x v="0"/>
    <n v="1"/>
    <s v="Employed"/>
    <s v="Married"/>
    <s v="Male"/>
    <s v="PhD"/>
    <n v="0"/>
    <n v="4"/>
    <n v="87815"/>
    <s v="North"/>
    <n v="5"/>
    <s v="Ahmedabad"/>
    <m/>
    <m/>
    <m/>
    <x v="3"/>
  </r>
  <r>
    <n v="708"/>
    <n v="52"/>
    <n v="62985"/>
    <n v="737"/>
    <n v="191879"/>
    <s v="Home"/>
    <n v="4568"/>
    <x v="1"/>
    <n v="1"/>
    <s v="Employed"/>
    <s v="Divorced"/>
    <s v="Male"/>
    <s v="Bachelor"/>
    <n v="0"/>
    <n v="4"/>
    <n v="90504"/>
    <s v="East"/>
    <n v="12"/>
    <s v="Mumbai"/>
    <m/>
    <m/>
    <m/>
    <x v="2"/>
  </r>
  <r>
    <n v="709"/>
    <n v="58"/>
    <n v="29910"/>
    <n v="735"/>
    <n v="197712"/>
    <s v="Education"/>
    <n v="3378"/>
    <x v="0"/>
    <n v="0"/>
    <s v="Employed"/>
    <s v="Single"/>
    <s v="Male"/>
    <s v="High School"/>
    <n v="2"/>
    <n v="3"/>
    <n v="81191"/>
    <s v="South"/>
    <n v="19"/>
    <s v="Hyderabad"/>
    <m/>
    <m/>
    <m/>
    <x v="2"/>
  </r>
  <r>
    <n v="710"/>
    <n v="46"/>
    <n v="62423"/>
    <n v="692"/>
    <n v="252229"/>
    <s v="Home"/>
    <n v="3324"/>
    <x v="0"/>
    <n v="1"/>
    <s v="Employed"/>
    <s v="Married"/>
    <s v="Male"/>
    <s v="PhD"/>
    <n v="0"/>
    <n v="2"/>
    <n v="85815"/>
    <s v="North"/>
    <n v="2"/>
    <s v="Bangalore"/>
    <m/>
    <m/>
    <m/>
    <x v="1"/>
  </r>
  <r>
    <n v="711"/>
    <n v="50"/>
    <n v="40428"/>
    <n v="693"/>
    <n v="130285"/>
    <s v="Home"/>
    <n v="3883"/>
    <x v="0"/>
    <n v="1"/>
    <s v="Employed"/>
    <s v="Divorced"/>
    <s v="Female"/>
    <s v="PhD"/>
    <n v="1"/>
    <n v="2"/>
    <n v="142091"/>
    <s v="West"/>
    <n v="1"/>
    <s v="Hyderabad"/>
    <m/>
    <m/>
    <m/>
    <x v="1"/>
  </r>
  <r>
    <n v="712"/>
    <n v="29"/>
    <n v="60424"/>
    <n v="673"/>
    <n v="143768"/>
    <s v="Medical"/>
    <n v="5095"/>
    <x v="0"/>
    <n v="1"/>
    <s v="Employed"/>
    <s v="Married"/>
    <s v="Male"/>
    <s v="PhD"/>
    <n v="5"/>
    <n v="3"/>
    <n v="149874"/>
    <s v="West"/>
    <n v="4"/>
    <s v="Bangalore"/>
    <m/>
    <m/>
    <m/>
    <x v="3"/>
  </r>
  <r>
    <n v="713"/>
    <n v="52"/>
    <n v="56661"/>
    <n v="686"/>
    <n v="216278"/>
    <s v="Personal"/>
    <n v="6109"/>
    <x v="0"/>
    <n v="0"/>
    <s v="Employed"/>
    <s v="Single"/>
    <s v="Female"/>
    <s v="PhD"/>
    <n v="4"/>
    <n v="1"/>
    <n v="153849"/>
    <s v="North"/>
    <n v="11"/>
    <s v="Mumbai"/>
    <m/>
    <m/>
    <m/>
    <x v="2"/>
  </r>
  <r>
    <n v="714"/>
    <n v="31"/>
    <n v="41953"/>
    <n v="665"/>
    <n v="115061"/>
    <s v="Personal"/>
    <n v="5616"/>
    <x v="0"/>
    <n v="1"/>
    <s v="Employed"/>
    <s v="Married"/>
    <s v="Female"/>
    <s v="Bachelor"/>
    <n v="1"/>
    <n v="1"/>
    <n v="132703"/>
    <s v="South"/>
    <n v="18"/>
    <s v="Bangalore"/>
    <m/>
    <m/>
    <m/>
    <x v="0"/>
  </r>
  <r>
    <n v="715"/>
    <n v="42"/>
    <n v="36815"/>
    <n v="610"/>
    <n v="169642"/>
    <s v="Personal"/>
    <n v="6174"/>
    <x v="0"/>
    <n v="0"/>
    <s v="Employed"/>
    <s v="Married"/>
    <s v="Male"/>
    <s v="High School"/>
    <n v="3"/>
    <n v="3"/>
    <n v="113988"/>
    <s v="South"/>
    <n v="16"/>
    <s v="Hyderabad"/>
    <m/>
    <m/>
    <m/>
    <x v="1"/>
  </r>
  <r>
    <n v="716"/>
    <n v="54"/>
    <n v="58636"/>
    <n v="735"/>
    <n v="248922"/>
    <s v="Personal"/>
    <n v="5565"/>
    <x v="1"/>
    <n v="1"/>
    <s v="Employed"/>
    <s v="Married"/>
    <s v="Female"/>
    <s v="PhD"/>
    <n v="1"/>
    <n v="3"/>
    <n v="57031"/>
    <s v="West"/>
    <n v="10"/>
    <s v="Kolkata"/>
    <m/>
    <m/>
    <m/>
    <x v="2"/>
  </r>
  <r>
    <n v="717"/>
    <n v="61"/>
    <n v="39611"/>
    <n v="716"/>
    <n v="194563"/>
    <s v="Education"/>
    <n v="3774"/>
    <x v="1"/>
    <n v="1"/>
    <s v="Employed"/>
    <s v="Single"/>
    <s v="Female"/>
    <s v="High School"/>
    <n v="1"/>
    <n v="3"/>
    <n v="94374"/>
    <s v="North"/>
    <n v="12"/>
    <s v="Bangalore"/>
    <m/>
    <m/>
    <m/>
    <x v="4"/>
  </r>
  <r>
    <n v="718"/>
    <n v="38"/>
    <n v="66634"/>
    <n v="611"/>
    <n v="131278"/>
    <s v="Car"/>
    <n v="5424"/>
    <x v="0"/>
    <n v="1"/>
    <s v="Employed"/>
    <s v="Single"/>
    <s v="Male"/>
    <s v="Bachelor"/>
    <n v="2"/>
    <n v="3"/>
    <n v="164702"/>
    <s v="West"/>
    <n v="2"/>
    <s v="Hyderabad"/>
    <m/>
    <m/>
    <m/>
    <x v="0"/>
  </r>
  <r>
    <n v="719"/>
    <n v="39"/>
    <n v="37514"/>
    <n v="682"/>
    <n v="209454"/>
    <s v="Home"/>
    <n v="5467"/>
    <x v="0"/>
    <n v="1"/>
    <s v="Employed"/>
    <s v="Divorced"/>
    <s v="Male"/>
    <s v="PhD"/>
    <n v="3"/>
    <n v="2"/>
    <n v="86931"/>
    <s v="South"/>
    <n v="1"/>
    <s v="Ahmedabad"/>
    <m/>
    <m/>
    <m/>
    <x v="0"/>
  </r>
  <r>
    <n v="720"/>
    <n v="38"/>
    <n v="55255"/>
    <n v="723"/>
    <n v="179755"/>
    <s v="Car"/>
    <n v="4879"/>
    <x v="0"/>
    <n v="1"/>
    <s v="Employed"/>
    <s v="Married"/>
    <s v="Female"/>
    <s v="High School"/>
    <n v="5"/>
    <n v="2"/>
    <n v="145424"/>
    <s v="North"/>
    <n v="10"/>
    <s v="Mumbai"/>
    <m/>
    <m/>
    <m/>
    <x v="0"/>
  </r>
  <r>
    <n v="721"/>
    <n v="57"/>
    <n v="44146"/>
    <n v="670"/>
    <n v="164885"/>
    <s v="Car"/>
    <n v="4694"/>
    <x v="0"/>
    <n v="1"/>
    <s v="Unemployed"/>
    <s v="Married"/>
    <s v="Male"/>
    <s v="PhD"/>
    <n v="5"/>
    <n v="1"/>
    <n v="101651"/>
    <s v="West"/>
    <n v="10"/>
    <s v="Hyderabad"/>
    <m/>
    <m/>
    <m/>
    <x v="2"/>
  </r>
  <r>
    <n v="722"/>
    <n v="38"/>
    <n v="50085"/>
    <n v="639"/>
    <n v="377822"/>
    <s v="Car"/>
    <n v="4851"/>
    <x v="0"/>
    <n v="1"/>
    <s v="Employed"/>
    <s v="Married"/>
    <s v="Male"/>
    <s v="PhD"/>
    <n v="1"/>
    <n v="2"/>
    <n v="19655"/>
    <s v="North"/>
    <n v="10"/>
    <s v="Delhi"/>
    <m/>
    <m/>
    <m/>
    <x v="0"/>
  </r>
  <r>
    <n v="723"/>
    <n v="32"/>
    <n v="39492"/>
    <n v="721"/>
    <n v="228741"/>
    <s v="Education"/>
    <n v="3453"/>
    <x v="0"/>
    <n v="1"/>
    <s v="Employed"/>
    <s v="Married"/>
    <s v="Female"/>
    <s v="Bachelor"/>
    <n v="4"/>
    <n v="2"/>
    <n v="119214"/>
    <s v="East"/>
    <n v="2"/>
    <s v="Delhi"/>
    <m/>
    <m/>
    <m/>
    <x v="0"/>
  </r>
  <r>
    <n v="724"/>
    <n v="24"/>
    <n v="47320"/>
    <n v="662"/>
    <n v="185826"/>
    <s v="Car"/>
    <n v="3667"/>
    <x v="0"/>
    <n v="1"/>
    <s v="Employed"/>
    <s v="Single"/>
    <s v="Male"/>
    <s v="PhD"/>
    <n v="1"/>
    <n v="2"/>
    <n v="137987"/>
    <s v="West"/>
    <n v="3"/>
    <s v="Pune"/>
    <m/>
    <m/>
    <m/>
    <x v="3"/>
  </r>
  <r>
    <n v="725"/>
    <n v="63"/>
    <n v="11573"/>
    <n v="618"/>
    <n v="244915"/>
    <s v="Education"/>
    <n v="7541"/>
    <x v="0"/>
    <n v="0"/>
    <s v="Employed"/>
    <s v="Single"/>
    <s v="Male"/>
    <s v="High School"/>
    <n v="0"/>
    <n v="3"/>
    <n v="98530"/>
    <s v="West"/>
    <n v="1"/>
    <s v="Pune"/>
    <m/>
    <m/>
    <m/>
    <x v="4"/>
  </r>
  <r>
    <n v="726"/>
    <n v="47"/>
    <n v="37806"/>
    <n v="592"/>
    <n v="185450"/>
    <s v="Medical"/>
    <n v="3748"/>
    <x v="0"/>
    <n v="0"/>
    <s v="Employed"/>
    <s v="Married"/>
    <s v="Male"/>
    <s v="High School"/>
    <n v="2"/>
    <n v="2"/>
    <n v="136991"/>
    <s v="East"/>
    <n v="18"/>
    <s v="Bangalore"/>
    <m/>
    <m/>
    <m/>
    <x v="1"/>
  </r>
  <r>
    <n v="727"/>
    <n v="25"/>
    <n v="41185"/>
    <n v="503"/>
    <n v="174093"/>
    <s v="Medical"/>
    <n v="3233"/>
    <x v="0"/>
    <n v="1"/>
    <s v="Unemployed"/>
    <s v="Married"/>
    <s v="Male"/>
    <s v="Bachelor"/>
    <n v="0"/>
    <n v="1"/>
    <n v="49965"/>
    <s v="South"/>
    <n v="11"/>
    <s v="Ahmedabad"/>
    <m/>
    <m/>
    <m/>
    <x v="3"/>
  </r>
  <r>
    <n v="728"/>
    <n v="26"/>
    <n v="48921"/>
    <n v="748"/>
    <n v="214972"/>
    <s v="Medical"/>
    <n v="4279"/>
    <x v="0"/>
    <n v="0"/>
    <s v="Employed"/>
    <s v="Married"/>
    <s v="Male"/>
    <s v="Master"/>
    <n v="3"/>
    <n v="2"/>
    <n v="58433"/>
    <s v="West"/>
    <n v="12"/>
    <s v="Ahmedabad"/>
    <m/>
    <m/>
    <m/>
    <x v="3"/>
  </r>
  <r>
    <n v="729"/>
    <n v="33"/>
    <n v="69397"/>
    <n v="608"/>
    <n v="225434"/>
    <s v="Education"/>
    <n v="5459"/>
    <x v="0"/>
    <n v="1"/>
    <s v="Employed"/>
    <s v="Married"/>
    <s v="Male"/>
    <s v="Master"/>
    <n v="3"/>
    <n v="3"/>
    <n v="106145"/>
    <s v="West"/>
    <n v="1"/>
    <s v="Delhi"/>
    <m/>
    <m/>
    <m/>
    <x v="0"/>
  </r>
  <r>
    <n v="730"/>
    <n v="43"/>
    <n v="39534"/>
    <n v="698"/>
    <n v="246287"/>
    <s v="Education"/>
    <n v="5561"/>
    <x v="0"/>
    <n v="0"/>
    <s v="Employed"/>
    <s v="Divorced"/>
    <s v="Female"/>
    <s v="Bachelor"/>
    <n v="2"/>
    <n v="2"/>
    <n v="114313"/>
    <s v="South"/>
    <n v="6"/>
    <s v="Bangalore"/>
    <m/>
    <m/>
    <m/>
    <x v="1"/>
  </r>
  <r>
    <n v="731"/>
    <n v="62"/>
    <n v="71209"/>
    <n v="603"/>
    <n v="271183"/>
    <s v="Home"/>
    <n v="3976"/>
    <x v="0"/>
    <n v="1"/>
    <s v="Employed"/>
    <s v="Divorced"/>
    <s v="Male"/>
    <s v="Bachelor"/>
    <n v="1"/>
    <n v="4"/>
    <n v="140697"/>
    <s v="North"/>
    <n v="16"/>
    <s v="Ahmedabad"/>
    <m/>
    <m/>
    <m/>
    <x v="4"/>
  </r>
  <r>
    <n v="732"/>
    <n v="45"/>
    <n v="37078"/>
    <n v="658"/>
    <n v="259375"/>
    <s v="Car"/>
    <n v="5096"/>
    <x v="0"/>
    <n v="0"/>
    <s v="Employed"/>
    <s v="Married"/>
    <s v="Female"/>
    <s v="Master"/>
    <n v="3"/>
    <n v="1"/>
    <n v="119167"/>
    <s v="East"/>
    <n v="3"/>
    <s v="Ahmedabad"/>
    <m/>
    <m/>
    <m/>
    <x v="1"/>
  </r>
  <r>
    <n v="733"/>
    <n v="24"/>
    <n v="33378"/>
    <n v="672"/>
    <n v="242828"/>
    <s v="Personal"/>
    <n v="4455"/>
    <x v="0"/>
    <n v="1"/>
    <s v="Employed"/>
    <s v="Married"/>
    <s v="Female"/>
    <s v="Master"/>
    <n v="4"/>
    <n v="2"/>
    <n v="64191"/>
    <s v="South"/>
    <n v="17"/>
    <s v="Kolkata"/>
    <m/>
    <m/>
    <m/>
    <x v="3"/>
  </r>
  <r>
    <n v="734"/>
    <n v="52"/>
    <n v="21736"/>
    <n v="588"/>
    <n v="247963"/>
    <s v="Personal"/>
    <n v="5190"/>
    <x v="0"/>
    <n v="0"/>
    <s v="Employed"/>
    <s v="Married"/>
    <s v="Female"/>
    <s v="High School"/>
    <n v="2"/>
    <n v="1"/>
    <n v="106391"/>
    <s v="North"/>
    <n v="16"/>
    <s v="Bangalore"/>
    <m/>
    <m/>
    <m/>
    <x v="2"/>
  </r>
  <r>
    <n v="735"/>
    <n v="64"/>
    <n v="59101"/>
    <n v="697"/>
    <n v="259235"/>
    <s v="Car"/>
    <n v="4706"/>
    <x v="0"/>
    <n v="1"/>
    <s v="Employed"/>
    <s v="Divorced"/>
    <s v="Female"/>
    <s v="High School"/>
    <n v="0"/>
    <n v="3"/>
    <n v="118021"/>
    <s v="East"/>
    <n v="11"/>
    <s v="Hyderabad"/>
    <m/>
    <m/>
    <m/>
    <x v="4"/>
  </r>
  <r>
    <n v="736"/>
    <n v="35"/>
    <n v="51290"/>
    <n v="640"/>
    <n v="235491"/>
    <s v="Personal"/>
    <n v="4305"/>
    <x v="0"/>
    <n v="1"/>
    <s v="Employed"/>
    <s v="Single"/>
    <s v="Male"/>
    <s v="High School"/>
    <n v="4"/>
    <n v="1"/>
    <n v="43772"/>
    <s v="North"/>
    <n v="16"/>
    <s v="Delhi"/>
    <m/>
    <m/>
    <m/>
    <x v="0"/>
  </r>
  <r>
    <n v="737"/>
    <n v="46"/>
    <n v="58213"/>
    <n v="677"/>
    <n v="120729"/>
    <s v="Personal"/>
    <n v="4350"/>
    <x v="0"/>
    <n v="1"/>
    <s v="Employed"/>
    <s v="Divorced"/>
    <s v="Female"/>
    <s v="Master"/>
    <n v="5"/>
    <n v="4"/>
    <n v="98690"/>
    <s v="West"/>
    <n v="12"/>
    <s v="Pune"/>
    <m/>
    <m/>
    <m/>
    <x v="1"/>
  </r>
  <r>
    <n v="738"/>
    <n v="62"/>
    <n v="51974"/>
    <n v="722"/>
    <n v="224882"/>
    <s v="Personal"/>
    <n v="2800"/>
    <x v="0"/>
    <n v="1"/>
    <s v="Employed"/>
    <s v="Divorced"/>
    <s v="Male"/>
    <s v="Bachelor"/>
    <n v="2"/>
    <n v="4"/>
    <n v="89932"/>
    <s v="East"/>
    <n v="1"/>
    <s v="Kolkata"/>
    <m/>
    <m/>
    <m/>
    <x v="4"/>
  </r>
  <r>
    <n v="739"/>
    <n v="31"/>
    <n v="49862"/>
    <n v="686"/>
    <n v="268848"/>
    <s v="Education"/>
    <n v="4778"/>
    <x v="0"/>
    <n v="1"/>
    <s v="Employed"/>
    <s v="Married"/>
    <s v="Female"/>
    <s v="PhD"/>
    <n v="4"/>
    <n v="1"/>
    <n v="80359"/>
    <s v="North"/>
    <n v="11"/>
    <s v="Ahmedabad"/>
    <m/>
    <m/>
    <m/>
    <x v="0"/>
  </r>
  <r>
    <n v="740"/>
    <n v="29"/>
    <n v="54266"/>
    <n v="645"/>
    <n v="159859"/>
    <s v="Education"/>
    <n v="4923"/>
    <x v="0"/>
    <n v="1"/>
    <s v="Employed"/>
    <s v="Married"/>
    <s v="Female"/>
    <s v="High School"/>
    <n v="2"/>
    <n v="3"/>
    <n v="114963"/>
    <s v="East"/>
    <n v="6"/>
    <s v="Kolkata"/>
    <m/>
    <m/>
    <m/>
    <x v="3"/>
  </r>
  <r>
    <n v="741"/>
    <n v="31"/>
    <n v="82287"/>
    <n v="747"/>
    <n v="180397"/>
    <s v="Education"/>
    <n v="3591"/>
    <x v="0"/>
    <n v="0"/>
    <s v="Employed"/>
    <s v="Single"/>
    <s v="Male"/>
    <s v="PhD"/>
    <n v="0"/>
    <n v="1"/>
    <n v="65509"/>
    <s v="North"/>
    <n v="19"/>
    <s v="Kolkata"/>
    <m/>
    <m/>
    <m/>
    <x v="0"/>
  </r>
  <r>
    <n v="742"/>
    <n v="22"/>
    <n v="42890"/>
    <n v="647"/>
    <n v="196994"/>
    <s v="Car"/>
    <n v="4663"/>
    <x v="0"/>
    <n v="0"/>
    <s v="Employed"/>
    <s v="Married"/>
    <s v="Male"/>
    <s v="Bachelor"/>
    <n v="1"/>
    <n v="2"/>
    <n v="112506"/>
    <s v="North"/>
    <n v="12"/>
    <s v="Hyderabad"/>
    <m/>
    <m/>
    <m/>
    <x v="3"/>
  </r>
  <r>
    <n v="743"/>
    <n v="47"/>
    <n v="80814"/>
    <n v="654"/>
    <n v="209505"/>
    <s v="Medical"/>
    <n v="4744"/>
    <x v="0"/>
    <n v="0"/>
    <s v="Employed"/>
    <s v="Married"/>
    <s v="Female"/>
    <s v="Master"/>
    <n v="2"/>
    <n v="2"/>
    <n v="116784"/>
    <s v="West"/>
    <n v="2"/>
    <s v="Hyderabad"/>
    <m/>
    <m/>
    <m/>
    <x v="1"/>
  </r>
  <r>
    <n v="744"/>
    <n v="46"/>
    <n v="62785"/>
    <n v="641"/>
    <n v="172244"/>
    <s v="Personal"/>
    <n v="3146"/>
    <x v="0"/>
    <n v="0"/>
    <s v="Employed"/>
    <s v="Single"/>
    <s v="Male"/>
    <s v="High School"/>
    <n v="3"/>
    <n v="1"/>
    <n v="132512"/>
    <s v="South"/>
    <n v="10"/>
    <s v="Hyderabad"/>
    <m/>
    <m/>
    <m/>
    <x v="1"/>
  </r>
  <r>
    <n v="745"/>
    <n v="28"/>
    <n v="55477"/>
    <n v="588"/>
    <n v="202863"/>
    <s v="Home"/>
    <n v="4228"/>
    <x v="1"/>
    <n v="1"/>
    <s v="Employed"/>
    <s v="Married"/>
    <s v="Female"/>
    <s v="Master"/>
    <n v="0"/>
    <n v="2"/>
    <n v="66297"/>
    <s v="East"/>
    <n v="19"/>
    <s v="Hyderabad"/>
    <m/>
    <m/>
    <m/>
    <x v="3"/>
  </r>
  <r>
    <n v="746"/>
    <n v="41"/>
    <n v="58317"/>
    <n v="583"/>
    <n v="225662"/>
    <s v="Education"/>
    <n v="4196"/>
    <x v="0"/>
    <n v="1"/>
    <s v="Employed"/>
    <s v="Married"/>
    <s v="Male"/>
    <s v="Bachelor"/>
    <n v="0"/>
    <n v="2"/>
    <n v="54842"/>
    <s v="West"/>
    <n v="15"/>
    <s v="Mumbai"/>
    <m/>
    <m/>
    <m/>
    <x v="1"/>
  </r>
  <r>
    <n v="747"/>
    <n v="41"/>
    <n v="2065"/>
    <n v="622"/>
    <n v="99486"/>
    <s v="Home"/>
    <n v="5179"/>
    <x v="0"/>
    <n v="1"/>
    <s v="Employed"/>
    <s v="Married"/>
    <s v="Male"/>
    <s v="High School"/>
    <n v="4"/>
    <n v="3"/>
    <n v="108367"/>
    <s v="East"/>
    <n v="8"/>
    <s v="Mumbai"/>
    <m/>
    <m/>
    <m/>
    <x v="1"/>
  </r>
  <r>
    <n v="748"/>
    <n v="28"/>
    <n v="46075"/>
    <n v="599"/>
    <n v="203738"/>
    <s v="Personal"/>
    <n v="6245"/>
    <x v="0"/>
    <n v="1"/>
    <s v="Employed"/>
    <s v="Divorced"/>
    <s v="Female"/>
    <s v="Bachelor"/>
    <n v="3"/>
    <n v="1"/>
    <n v="91411"/>
    <s v="South"/>
    <n v="11"/>
    <s v="Pune"/>
    <m/>
    <m/>
    <m/>
    <x v="3"/>
  </r>
  <r>
    <n v="749"/>
    <n v="21"/>
    <n v="39946"/>
    <n v="636"/>
    <n v="180871"/>
    <s v="Medical"/>
    <n v="5047"/>
    <x v="0"/>
    <n v="0"/>
    <s v="Employed"/>
    <s v="Married"/>
    <s v="Male"/>
    <s v="Bachelor"/>
    <n v="4"/>
    <n v="2"/>
    <n v="187079"/>
    <s v="West"/>
    <n v="16"/>
    <s v="Bangalore"/>
    <m/>
    <m/>
    <m/>
    <x v="3"/>
  </r>
  <r>
    <n v="750"/>
    <n v="58"/>
    <n v="81685"/>
    <n v="691"/>
    <n v="114656"/>
    <s v="Home"/>
    <n v="6159"/>
    <x v="0"/>
    <n v="0"/>
    <s v="Unemployed"/>
    <s v="Divorced"/>
    <s v="Female"/>
    <s v="High School"/>
    <n v="5"/>
    <n v="1"/>
    <n v="113754"/>
    <s v="South"/>
    <n v="13"/>
    <s v="Delhi"/>
    <m/>
    <m/>
    <m/>
    <x v="2"/>
  </r>
  <r>
    <n v="751"/>
    <n v="33"/>
    <n v="44879"/>
    <n v="629"/>
    <n v="228209"/>
    <s v="Personal"/>
    <n v="4777"/>
    <x v="0"/>
    <n v="1"/>
    <s v="Employed"/>
    <s v="Married"/>
    <s v="Male"/>
    <s v="PhD"/>
    <n v="0"/>
    <n v="1"/>
    <n v="101744"/>
    <s v="West"/>
    <n v="13"/>
    <s v="Bangalore"/>
    <m/>
    <m/>
    <m/>
    <x v="0"/>
  </r>
  <r>
    <n v="752"/>
    <n v="29"/>
    <n v="49553"/>
    <n v="660"/>
    <n v="215564"/>
    <s v="Personal"/>
    <n v="5371"/>
    <x v="0"/>
    <n v="0"/>
    <s v="Employed"/>
    <s v="Married"/>
    <s v="Female"/>
    <s v="High School"/>
    <n v="2"/>
    <n v="2"/>
    <n v="94815"/>
    <s v="West"/>
    <n v="5"/>
    <s v="Kolkata"/>
    <m/>
    <m/>
    <m/>
    <x v="3"/>
  </r>
  <r>
    <n v="753"/>
    <n v="48"/>
    <n v="49309"/>
    <n v="624"/>
    <n v="208246"/>
    <s v="Education"/>
    <n v="5066"/>
    <x v="1"/>
    <n v="1"/>
    <s v="Employed"/>
    <s v="Divorced"/>
    <s v="Female"/>
    <s v="Master"/>
    <n v="5"/>
    <n v="3"/>
    <n v="63458"/>
    <s v="West"/>
    <n v="12"/>
    <s v="Mumbai"/>
    <m/>
    <m/>
    <m/>
    <x v="1"/>
  </r>
  <r>
    <n v="754"/>
    <n v="26"/>
    <n v="30402"/>
    <n v="777"/>
    <n v="230524"/>
    <s v="Medical"/>
    <n v="7411"/>
    <x v="0"/>
    <n v="0"/>
    <s v="Unemployed"/>
    <s v="Divorced"/>
    <s v="Female"/>
    <s v="PhD"/>
    <n v="3"/>
    <n v="3"/>
    <n v="116916"/>
    <s v="West"/>
    <n v="10"/>
    <s v="Bangalore"/>
    <m/>
    <m/>
    <m/>
    <x v="3"/>
  </r>
  <r>
    <n v="755"/>
    <n v="43"/>
    <n v="41596"/>
    <n v="725"/>
    <n v="216062"/>
    <s v="Personal"/>
    <n v="4847"/>
    <x v="0"/>
    <n v="1"/>
    <s v="Employed"/>
    <s v="Married"/>
    <s v="Male"/>
    <s v="High School"/>
    <n v="0"/>
    <n v="4"/>
    <n v="97625"/>
    <s v="North"/>
    <n v="19"/>
    <s v="Bangalore"/>
    <m/>
    <m/>
    <m/>
    <x v="1"/>
  </r>
  <r>
    <n v="756"/>
    <n v="56"/>
    <n v="62253"/>
    <n v="637"/>
    <n v="163105"/>
    <s v="Medical"/>
    <n v="5782"/>
    <x v="0"/>
    <n v="1"/>
    <s v="Employed"/>
    <s v="Single"/>
    <s v="Female"/>
    <s v="High School"/>
    <n v="3"/>
    <n v="1"/>
    <n v="97650"/>
    <s v="East"/>
    <n v="17"/>
    <s v="Hyderabad"/>
    <m/>
    <m/>
    <m/>
    <x v="2"/>
  </r>
  <r>
    <n v="757"/>
    <n v="37"/>
    <n v="18022"/>
    <n v="663"/>
    <n v="236149"/>
    <s v="Education"/>
    <n v="5202"/>
    <x v="0"/>
    <n v="1"/>
    <s v="Employed"/>
    <s v="Married"/>
    <s v="Female"/>
    <s v="High School"/>
    <n v="5"/>
    <n v="4"/>
    <n v="102833"/>
    <s v="North"/>
    <n v="1"/>
    <s v="Ahmedabad"/>
    <m/>
    <m/>
    <m/>
    <x v="0"/>
  </r>
  <r>
    <n v="758"/>
    <n v="29"/>
    <n v="54670"/>
    <n v="582"/>
    <n v="244711"/>
    <s v="Home"/>
    <n v="6125"/>
    <x v="0"/>
    <n v="1"/>
    <s v="Employed"/>
    <s v="Divorced"/>
    <s v="Male"/>
    <s v="High School"/>
    <n v="2"/>
    <n v="3"/>
    <n v="106636"/>
    <s v="North"/>
    <n v="15"/>
    <s v="Mumbai"/>
    <m/>
    <m/>
    <m/>
    <x v="3"/>
  </r>
  <r>
    <n v="759"/>
    <n v="32"/>
    <n v="36477"/>
    <n v="639"/>
    <n v="145709"/>
    <s v="Car"/>
    <n v="5632"/>
    <x v="0"/>
    <n v="0"/>
    <s v="Employed"/>
    <s v="Married"/>
    <s v="Female"/>
    <s v="High School"/>
    <n v="1"/>
    <n v="2"/>
    <n v="47822"/>
    <s v="North"/>
    <n v="16"/>
    <s v="Mumbai"/>
    <m/>
    <m/>
    <m/>
    <x v="0"/>
  </r>
  <r>
    <n v="760"/>
    <n v="42"/>
    <n v="69498"/>
    <n v="619"/>
    <n v="244025"/>
    <s v="Car"/>
    <n v="5340"/>
    <x v="0"/>
    <n v="0"/>
    <s v="Employed"/>
    <s v="Married"/>
    <s v="Female"/>
    <s v="Master"/>
    <n v="4"/>
    <n v="2"/>
    <n v="125110"/>
    <s v="West"/>
    <n v="10"/>
    <s v="Bangalore"/>
    <m/>
    <m/>
    <m/>
    <x v="1"/>
  </r>
  <r>
    <n v="761"/>
    <n v="32"/>
    <n v="55923"/>
    <n v="687"/>
    <n v="185823"/>
    <s v="Car"/>
    <n v="3858"/>
    <x v="0"/>
    <n v="0"/>
    <s v="Employed"/>
    <s v="Divorced"/>
    <s v="Female"/>
    <s v="Bachelor"/>
    <n v="4"/>
    <n v="3"/>
    <n v="74606"/>
    <s v="West"/>
    <n v="10"/>
    <s v="Ahmedabad"/>
    <m/>
    <m/>
    <m/>
    <x v="0"/>
  </r>
  <r>
    <n v="762"/>
    <n v="26"/>
    <n v="27203"/>
    <n v="603"/>
    <n v="230641"/>
    <s v="Medical"/>
    <n v="3946"/>
    <x v="0"/>
    <n v="0"/>
    <s v="Employed"/>
    <s v="Single"/>
    <s v="Male"/>
    <s v="Master"/>
    <n v="5"/>
    <n v="3"/>
    <n v="95859"/>
    <s v="South"/>
    <n v="17"/>
    <s v="Bangalore"/>
    <m/>
    <m/>
    <m/>
    <x v="3"/>
  </r>
  <r>
    <n v="763"/>
    <n v="64"/>
    <n v="43757"/>
    <n v="732"/>
    <n v="207597"/>
    <s v="Car"/>
    <n v="4383"/>
    <x v="0"/>
    <n v="1"/>
    <s v="Employed"/>
    <s v="Single"/>
    <s v="Male"/>
    <s v="Bachelor"/>
    <n v="0"/>
    <n v="1"/>
    <n v="138577"/>
    <s v="East"/>
    <n v="17"/>
    <s v="Delhi"/>
    <m/>
    <m/>
    <m/>
    <x v="4"/>
  </r>
  <r>
    <n v="764"/>
    <n v="29"/>
    <n v="56803"/>
    <n v="646"/>
    <n v="191398"/>
    <s v="Home"/>
    <n v="4707"/>
    <x v="0"/>
    <n v="1"/>
    <s v="Unemployed"/>
    <s v="Divorced"/>
    <s v="Female"/>
    <s v="High School"/>
    <n v="0"/>
    <n v="4"/>
    <n v="153383"/>
    <s v="South"/>
    <n v="2"/>
    <s v="Mumbai"/>
    <m/>
    <m/>
    <m/>
    <x v="3"/>
  </r>
  <r>
    <n v="765"/>
    <n v="57"/>
    <n v="45440"/>
    <n v="606"/>
    <n v="226960"/>
    <s v="Personal"/>
    <n v="5111"/>
    <x v="0"/>
    <n v="0"/>
    <s v="Employed"/>
    <s v="Divorced"/>
    <s v="Male"/>
    <s v="Master"/>
    <n v="2"/>
    <n v="4"/>
    <n v="48985"/>
    <s v="South"/>
    <n v="9"/>
    <s v="Hyderabad"/>
    <m/>
    <m/>
    <m/>
    <x v="2"/>
  </r>
  <r>
    <n v="766"/>
    <n v="23"/>
    <n v="52176"/>
    <n v="651"/>
    <n v="183343"/>
    <s v="Medical"/>
    <n v="4386"/>
    <x v="0"/>
    <n v="1"/>
    <s v="Employed"/>
    <s v="Married"/>
    <s v="Female"/>
    <s v="Bachelor"/>
    <n v="0"/>
    <n v="3"/>
    <n v="100907"/>
    <s v="East"/>
    <n v="4"/>
    <s v="Hyderabad"/>
    <m/>
    <m/>
    <m/>
    <x v="3"/>
  </r>
  <r>
    <n v="767"/>
    <n v="54"/>
    <n v="49711"/>
    <n v="686"/>
    <n v="254014"/>
    <s v="Home"/>
    <n v="3022"/>
    <x v="0"/>
    <n v="1"/>
    <s v="Unemployed"/>
    <s v="Divorced"/>
    <s v="Male"/>
    <s v="Bachelor"/>
    <n v="0"/>
    <n v="1"/>
    <n v="108187"/>
    <s v="East"/>
    <n v="7"/>
    <s v="Hyderabad"/>
    <m/>
    <m/>
    <m/>
    <x v="2"/>
  </r>
  <r>
    <n v="768"/>
    <n v="28"/>
    <n v="63002"/>
    <n v="676"/>
    <n v="262236"/>
    <s v="Medical"/>
    <n v="6027"/>
    <x v="0"/>
    <n v="1"/>
    <s v="Employed"/>
    <s v="Divorced"/>
    <s v="Female"/>
    <s v="High School"/>
    <n v="0"/>
    <n v="2"/>
    <n v="54774"/>
    <s v="South"/>
    <n v="5"/>
    <s v="Pune"/>
    <m/>
    <m/>
    <m/>
    <x v="3"/>
  </r>
  <r>
    <n v="769"/>
    <n v="30"/>
    <n v="56593"/>
    <n v="657"/>
    <n v="172646"/>
    <s v="Medical"/>
    <n v="5447"/>
    <x v="0"/>
    <n v="1"/>
    <s v="Employed"/>
    <s v="Married"/>
    <s v="Female"/>
    <s v="High School"/>
    <n v="3"/>
    <n v="3"/>
    <n v="124077"/>
    <s v="South"/>
    <n v="19"/>
    <s v="Pune"/>
    <m/>
    <m/>
    <m/>
    <x v="0"/>
  </r>
  <r>
    <n v="770"/>
    <n v="61"/>
    <n v="49276"/>
    <n v="693"/>
    <n v="191638"/>
    <s v="Medical"/>
    <n v="5060"/>
    <x v="1"/>
    <n v="1"/>
    <s v="Employed"/>
    <s v="Married"/>
    <s v="Female"/>
    <s v="PhD"/>
    <n v="3"/>
    <n v="4"/>
    <n v="103487"/>
    <s v="South"/>
    <n v="4"/>
    <s v="Mumbai"/>
    <m/>
    <m/>
    <m/>
    <x v="4"/>
  </r>
  <r>
    <n v="771"/>
    <n v="62"/>
    <n v="50268"/>
    <n v="690"/>
    <n v="181292"/>
    <s v="Education"/>
    <n v="6253"/>
    <x v="0"/>
    <n v="1"/>
    <s v="Employed"/>
    <s v="Married"/>
    <s v="Male"/>
    <s v="PhD"/>
    <n v="1"/>
    <n v="1"/>
    <n v="105824"/>
    <s v="West"/>
    <n v="18"/>
    <s v="Mumbai"/>
    <m/>
    <m/>
    <m/>
    <x v="4"/>
  </r>
  <r>
    <n v="772"/>
    <n v="63"/>
    <n v="33757"/>
    <n v="691"/>
    <n v="218762"/>
    <s v="Personal"/>
    <n v="4196"/>
    <x v="0"/>
    <n v="1"/>
    <s v="Employed"/>
    <s v="Single"/>
    <s v="Female"/>
    <s v="Bachelor"/>
    <n v="3"/>
    <n v="1"/>
    <n v="72473"/>
    <s v="East"/>
    <n v="3"/>
    <s v="Hyderabad"/>
    <m/>
    <m/>
    <m/>
    <x v="4"/>
  </r>
  <r>
    <n v="773"/>
    <n v="29"/>
    <n v="72010"/>
    <n v="636"/>
    <n v="265502"/>
    <s v="Car"/>
    <n v="4869"/>
    <x v="0"/>
    <n v="1"/>
    <s v="Employed"/>
    <s v="Single"/>
    <s v="Female"/>
    <s v="PhD"/>
    <n v="4"/>
    <n v="1"/>
    <n v="112386"/>
    <s v="East"/>
    <n v="4"/>
    <s v="Kolkata"/>
    <m/>
    <m/>
    <m/>
    <x v="3"/>
  </r>
  <r>
    <n v="774"/>
    <n v="34"/>
    <n v="94433"/>
    <n v="635"/>
    <n v="116621"/>
    <s v="Education"/>
    <n v="5159"/>
    <x v="0"/>
    <n v="0"/>
    <s v="Employed"/>
    <s v="Divorced"/>
    <s v="Male"/>
    <s v="Master"/>
    <n v="5"/>
    <n v="4"/>
    <n v="125146"/>
    <s v="North"/>
    <n v="14"/>
    <s v="Mumbai"/>
    <m/>
    <m/>
    <m/>
    <x v="0"/>
  </r>
  <r>
    <n v="775"/>
    <n v="57"/>
    <n v="45044"/>
    <n v="639"/>
    <n v="129084"/>
    <s v="Personal"/>
    <n v="4584"/>
    <x v="0"/>
    <n v="0"/>
    <s v="Employed"/>
    <s v="Married"/>
    <s v="Male"/>
    <s v="Bachelor"/>
    <n v="1"/>
    <n v="1"/>
    <n v="103818"/>
    <s v="West"/>
    <n v="14"/>
    <s v="Hyderabad"/>
    <m/>
    <m/>
    <m/>
    <x v="2"/>
  </r>
  <r>
    <n v="776"/>
    <n v="47"/>
    <n v="50715"/>
    <n v="625"/>
    <n v="195823"/>
    <s v="Car"/>
    <n v="4204"/>
    <x v="0"/>
    <n v="1"/>
    <s v="Employed"/>
    <s v="Divorced"/>
    <s v="Female"/>
    <s v="Master"/>
    <n v="0"/>
    <n v="2"/>
    <n v="84581"/>
    <s v="West"/>
    <n v="17"/>
    <s v="Delhi"/>
    <m/>
    <m/>
    <m/>
    <x v="1"/>
  </r>
  <r>
    <n v="777"/>
    <n v="61"/>
    <n v="65225"/>
    <n v="655"/>
    <n v="209296"/>
    <s v="Education"/>
    <n v="5874"/>
    <x v="0"/>
    <n v="0"/>
    <s v="Employed"/>
    <s v="Divorced"/>
    <s v="Male"/>
    <s v="PhD"/>
    <n v="4"/>
    <n v="4"/>
    <n v="86917"/>
    <s v="East"/>
    <n v="9"/>
    <s v="Delhi"/>
    <m/>
    <m/>
    <m/>
    <x v="4"/>
  </r>
  <r>
    <n v="778"/>
    <n v="52"/>
    <n v="65142"/>
    <n v="649"/>
    <n v="152935"/>
    <s v="Education"/>
    <n v="5284"/>
    <x v="0"/>
    <n v="1"/>
    <s v="Employed"/>
    <s v="Single"/>
    <s v="Female"/>
    <s v="Master"/>
    <n v="1"/>
    <n v="3"/>
    <n v="106611"/>
    <s v="West"/>
    <n v="19"/>
    <s v="Delhi"/>
    <m/>
    <m/>
    <m/>
    <x v="2"/>
  </r>
  <r>
    <n v="779"/>
    <n v="24"/>
    <n v="52674"/>
    <n v="732"/>
    <n v="209037"/>
    <s v="Home"/>
    <n v="5624"/>
    <x v="0"/>
    <n v="1"/>
    <s v="Unemployed"/>
    <s v="Single"/>
    <s v="Male"/>
    <s v="Bachelor"/>
    <n v="5"/>
    <n v="1"/>
    <n v="101463"/>
    <s v="South"/>
    <n v="3"/>
    <s v="Bangalore"/>
    <m/>
    <m/>
    <m/>
    <x v="3"/>
  </r>
  <r>
    <n v="780"/>
    <n v="22"/>
    <n v="35357"/>
    <n v="624"/>
    <n v="162952"/>
    <s v="Education"/>
    <n v="4176"/>
    <x v="0"/>
    <n v="0"/>
    <s v="Unemployed"/>
    <s v="Divorced"/>
    <s v="Male"/>
    <s v="Master"/>
    <n v="1"/>
    <n v="4"/>
    <n v="127144"/>
    <s v="East"/>
    <n v="15"/>
    <s v="Bangalore"/>
    <m/>
    <m/>
    <m/>
    <x v="3"/>
  </r>
  <r>
    <n v="781"/>
    <n v="53"/>
    <n v="77272"/>
    <n v="600"/>
    <n v="177661"/>
    <s v="Medical"/>
    <n v="5829"/>
    <x v="0"/>
    <n v="0"/>
    <s v="Employed"/>
    <s v="Married"/>
    <s v="Female"/>
    <s v="Bachelor"/>
    <n v="4"/>
    <n v="3"/>
    <n v="85592"/>
    <s v="East"/>
    <n v="1"/>
    <s v="Ahmedabad"/>
    <m/>
    <m/>
    <m/>
    <x v="2"/>
  </r>
  <r>
    <n v="782"/>
    <n v="41"/>
    <n v="60218"/>
    <n v="682"/>
    <n v="263481"/>
    <s v="Education"/>
    <n v="4376"/>
    <x v="0"/>
    <n v="1"/>
    <s v="Unemployed"/>
    <s v="Single"/>
    <s v="Female"/>
    <s v="PhD"/>
    <n v="1"/>
    <n v="3"/>
    <n v="63448"/>
    <s v="West"/>
    <n v="19"/>
    <s v="Ahmedabad"/>
    <m/>
    <m/>
    <m/>
    <x v="1"/>
  </r>
  <r>
    <n v="783"/>
    <n v="21"/>
    <n v="53308"/>
    <n v="653"/>
    <n v="182843"/>
    <s v="Medical"/>
    <n v="5247"/>
    <x v="0"/>
    <n v="0"/>
    <s v="Employed"/>
    <s v="Single"/>
    <s v="Female"/>
    <s v="Bachelor"/>
    <n v="4"/>
    <n v="2"/>
    <n v="110781"/>
    <s v="East"/>
    <n v="4"/>
    <s v="Ahmedabad"/>
    <m/>
    <m/>
    <m/>
    <x v="3"/>
  </r>
  <r>
    <n v="784"/>
    <n v="64"/>
    <n v="39157"/>
    <n v="615"/>
    <n v="181963"/>
    <s v="Personal"/>
    <n v="6979"/>
    <x v="0"/>
    <n v="0"/>
    <s v="Employed"/>
    <s v="Single"/>
    <s v="Male"/>
    <s v="PhD"/>
    <n v="1"/>
    <n v="3"/>
    <n v="85674"/>
    <s v="West"/>
    <n v="14"/>
    <s v="Delhi"/>
    <m/>
    <m/>
    <m/>
    <x v="4"/>
  </r>
  <r>
    <n v="785"/>
    <n v="31"/>
    <n v="50869"/>
    <n v="689"/>
    <n v="206588"/>
    <s v="Personal"/>
    <n v="5852"/>
    <x v="0"/>
    <n v="1"/>
    <s v="Employed"/>
    <s v="Divorced"/>
    <s v="Female"/>
    <s v="High School"/>
    <n v="1"/>
    <n v="2"/>
    <n v="123510"/>
    <s v="West"/>
    <n v="18"/>
    <s v="Delhi"/>
    <m/>
    <m/>
    <m/>
    <x v="0"/>
  </r>
  <r>
    <n v="786"/>
    <n v="21"/>
    <n v="22783"/>
    <n v="636"/>
    <n v="254614"/>
    <s v="Medical"/>
    <n v="5339"/>
    <x v="0"/>
    <n v="0"/>
    <s v="Employed"/>
    <s v="Single"/>
    <s v="Male"/>
    <s v="PhD"/>
    <n v="1"/>
    <n v="4"/>
    <n v="100226"/>
    <s v="West"/>
    <n v="12"/>
    <s v="Delhi"/>
    <m/>
    <m/>
    <m/>
    <x v="3"/>
  </r>
  <r>
    <n v="787"/>
    <n v="31"/>
    <n v="61113"/>
    <n v="726"/>
    <n v="197848"/>
    <s v="Home"/>
    <n v="6350"/>
    <x v="0"/>
    <n v="1"/>
    <s v="Employed"/>
    <s v="Married"/>
    <s v="Female"/>
    <s v="Bachelor"/>
    <n v="4"/>
    <n v="2"/>
    <n v="119644"/>
    <s v="South"/>
    <n v="6"/>
    <s v="Mumbai"/>
    <m/>
    <m/>
    <m/>
    <x v="0"/>
  </r>
  <r>
    <n v="788"/>
    <n v="27"/>
    <n v="64771"/>
    <n v="602"/>
    <n v="172087"/>
    <s v="Home"/>
    <n v="4430"/>
    <x v="0"/>
    <n v="0"/>
    <s v="Employed"/>
    <s v="Single"/>
    <s v="Female"/>
    <s v="Bachelor"/>
    <n v="1"/>
    <n v="4"/>
    <n v="69570"/>
    <s v="West"/>
    <n v="10"/>
    <s v="Mumbai"/>
    <m/>
    <m/>
    <m/>
    <x v="3"/>
  </r>
  <r>
    <n v="789"/>
    <n v="22"/>
    <n v="53446"/>
    <n v="620"/>
    <n v="228956"/>
    <s v="Personal"/>
    <n v="5490"/>
    <x v="0"/>
    <n v="1"/>
    <s v="Employed"/>
    <s v="Divorced"/>
    <s v="Female"/>
    <s v="High School"/>
    <n v="5"/>
    <n v="4"/>
    <n v="104301"/>
    <s v="West"/>
    <n v="4"/>
    <s v="Delhi"/>
    <m/>
    <m/>
    <m/>
    <x v="3"/>
  </r>
  <r>
    <n v="790"/>
    <n v="35"/>
    <n v="35596"/>
    <n v="656"/>
    <n v="240636"/>
    <s v="Education"/>
    <n v="4168"/>
    <x v="0"/>
    <n v="1"/>
    <s v="Employed"/>
    <s v="Divorced"/>
    <s v="Male"/>
    <s v="High School"/>
    <n v="5"/>
    <n v="1"/>
    <n v="79022"/>
    <s v="North"/>
    <n v="16"/>
    <s v="Hyderabad"/>
    <m/>
    <m/>
    <m/>
    <x v="0"/>
  </r>
  <r>
    <n v="791"/>
    <n v="28"/>
    <n v="56778"/>
    <n v="717"/>
    <n v="257233"/>
    <s v="Personal"/>
    <n v="4638"/>
    <x v="0"/>
    <n v="1"/>
    <s v="Employed"/>
    <s v="Divorced"/>
    <s v="Female"/>
    <s v="PhD"/>
    <n v="3"/>
    <n v="2"/>
    <n v="63388"/>
    <s v="North"/>
    <n v="1"/>
    <s v="Ahmedabad"/>
    <m/>
    <m/>
    <m/>
    <x v="3"/>
  </r>
  <r>
    <n v="792"/>
    <n v="46"/>
    <n v="61810"/>
    <n v="614"/>
    <n v="198216"/>
    <s v="Personal"/>
    <n v="6590"/>
    <x v="0"/>
    <n v="1"/>
    <s v="Employed"/>
    <s v="Divorced"/>
    <s v="Male"/>
    <s v="Master"/>
    <n v="3"/>
    <n v="4"/>
    <n v="74166"/>
    <s v="South"/>
    <n v="3"/>
    <s v="Bangalore"/>
    <m/>
    <m/>
    <m/>
    <x v="1"/>
  </r>
  <r>
    <n v="793"/>
    <n v="60"/>
    <n v="38851"/>
    <n v="668"/>
    <n v="223758"/>
    <s v="Medical"/>
    <n v="5273"/>
    <x v="0"/>
    <n v="1"/>
    <s v="Employed"/>
    <s v="Married"/>
    <s v="Female"/>
    <s v="Master"/>
    <n v="3"/>
    <n v="1"/>
    <n v="83665"/>
    <s v="South"/>
    <n v="7"/>
    <s v="Ahmedabad"/>
    <m/>
    <m/>
    <m/>
    <x v="2"/>
  </r>
  <r>
    <n v="794"/>
    <n v="62"/>
    <n v="64009"/>
    <n v="591"/>
    <n v="239519"/>
    <s v="Home"/>
    <n v="6407"/>
    <x v="0"/>
    <n v="0"/>
    <s v="Employed"/>
    <s v="Divorced"/>
    <s v="Female"/>
    <s v="High School"/>
    <n v="3"/>
    <n v="2"/>
    <n v="137340"/>
    <s v="West"/>
    <n v="3"/>
    <s v="Hyderabad"/>
    <m/>
    <m/>
    <m/>
    <x v="4"/>
  </r>
  <r>
    <n v="795"/>
    <n v="55"/>
    <n v="57867"/>
    <n v="695"/>
    <n v="209093"/>
    <s v="Medical"/>
    <n v="4897"/>
    <x v="0"/>
    <n v="1"/>
    <s v="Employed"/>
    <s v="Single"/>
    <s v="Male"/>
    <s v="PhD"/>
    <n v="3"/>
    <n v="2"/>
    <n v="82871"/>
    <s v="North"/>
    <n v="15"/>
    <s v="Pune"/>
    <m/>
    <m/>
    <m/>
    <x v="2"/>
  </r>
  <r>
    <n v="796"/>
    <n v="61"/>
    <n v="45889"/>
    <n v="617"/>
    <n v="265972"/>
    <s v="Personal"/>
    <n v="6220"/>
    <x v="0"/>
    <n v="0"/>
    <s v="Employed"/>
    <s v="Married"/>
    <s v="Male"/>
    <s v="High School"/>
    <n v="5"/>
    <n v="3"/>
    <n v="61853"/>
    <s v="South"/>
    <n v="6"/>
    <s v="Mumbai"/>
    <m/>
    <m/>
    <m/>
    <x v="4"/>
  </r>
  <r>
    <n v="797"/>
    <n v="61"/>
    <n v="41635"/>
    <n v="680"/>
    <n v="232569"/>
    <s v="Car"/>
    <n v="5051"/>
    <x v="0"/>
    <n v="1"/>
    <s v="Employed"/>
    <s v="Divorced"/>
    <s v="Male"/>
    <s v="High School"/>
    <n v="0"/>
    <n v="1"/>
    <n v="103944"/>
    <s v="East"/>
    <n v="16"/>
    <s v="Kolkata"/>
    <m/>
    <m/>
    <m/>
    <x v="4"/>
  </r>
  <r>
    <n v="798"/>
    <n v="41"/>
    <n v="47316"/>
    <n v="683"/>
    <n v="294143"/>
    <s v="Education"/>
    <n v="5133"/>
    <x v="0"/>
    <n v="1"/>
    <s v="Employed"/>
    <s v="Divorced"/>
    <s v="Female"/>
    <s v="Bachelor"/>
    <n v="1"/>
    <n v="3"/>
    <n v="100875"/>
    <s v="East"/>
    <n v="17"/>
    <s v="Delhi"/>
    <m/>
    <m/>
    <m/>
    <x v="1"/>
  </r>
  <r>
    <n v="799"/>
    <n v="58"/>
    <n v="35439"/>
    <n v="559"/>
    <n v="245885"/>
    <s v="Personal"/>
    <n v="5024"/>
    <x v="1"/>
    <n v="1"/>
    <s v="Employed"/>
    <s v="Married"/>
    <s v="Female"/>
    <s v="Bachelor"/>
    <n v="5"/>
    <n v="4"/>
    <n v="85238"/>
    <s v="West"/>
    <n v="2"/>
    <s v="Mumbai"/>
    <m/>
    <m/>
    <m/>
    <x v="2"/>
  </r>
  <r>
    <n v="800"/>
    <n v="28"/>
    <n v="53903"/>
    <n v="660"/>
    <n v="103664"/>
    <s v="Medical"/>
    <n v="5360"/>
    <x v="0"/>
    <n v="0"/>
    <s v="Unemployed"/>
    <s v="Single"/>
    <s v="Male"/>
    <s v="Bachelor"/>
    <n v="5"/>
    <n v="2"/>
    <n v="95163"/>
    <s v="North"/>
    <n v="10"/>
    <s v="Mumbai"/>
    <m/>
    <m/>
    <m/>
    <x v="3"/>
  </r>
  <r>
    <n v="801"/>
    <n v="63"/>
    <n v="58377"/>
    <n v="624"/>
    <n v="180081"/>
    <s v="Car"/>
    <n v="4741"/>
    <x v="0"/>
    <n v="0"/>
    <s v="Employed"/>
    <s v="Married"/>
    <s v="Female"/>
    <s v="High School"/>
    <n v="2"/>
    <n v="4"/>
    <n v="129286"/>
    <s v="East"/>
    <n v="11"/>
    <s v="Hyderabad"/>
    <m/>
    <m/>
    <m/>
    <x v="4"/>
  </r>
  <r>
    <n v="802"/>
    <n v="52"/>
    <n v="67528"/>
    <n v="674"/>
    <n v="119107"/>
    <s v="Car"/>
    <n v="3610"/>
    <x v="0"/>
    <n v="1"/>
    <s v="Employed"/>
    <s v="Single"/>
    <s v="Male"/>
    <s v="PhD"/>
    <n v="0"/>
    <n v="1"/>
    <n v="120121"/>
    <s v="North"/>
    <n v="6"/>
    <s v="Mumbai"/>
    <m/>
    <m/>
    <m/>
    <x v="2"/>
  </r>
  <r>
    <n v="803"/>
    <n v="28"/>
    <n v="54461"/>
    <n v="606"/>
    <n v="168058"/>
    <s v="Personal"/>
    <n v="4964"/>
    <x v="0"/>
    <n v="1"/>
    <s v="Employed"/>
    <s v="Single"/>
    <s v="Male"/>
    <s v="Master"/>
    <n v="4"/>
    <n v="2"/>
    <n v="117526"/>
    <s v="South"/>
    <n v="18"/>
    <s v="Mumbai"/>
    <m/>
    <m/>
    <m/>
    <x v="3"/>
  </r>
  <r>
    <n v="804"/>
    <n v="64"/>
    <n v="55869"/>
    <n v="620"/>
    <n v="181431"/>
    <s v="Home"/>
    <n v="5132"/>
    <x v="0"/>
    <n v="1"/>
    <s v="Employed"/>
    <s v="Divorced"/>
    <s v="Female"/>
    <s v="Master"/>
    <n v="0"/>
    <n v="4"/>
    <n v="64489"/>
    <s v="North"/>
    <n v="15"/>
    <s v="Kolkata"/>
    <m/>
    <m/>
    <m/>
    <x v="4"/>
  </r>
  <r>
    <n v="805"/>
    <n v="30"/>
    <n v="45979"/>
    <n v="709"/>
    <n v="243436"/>
    <s v="Car"/>
    <n v="6634"/>
    <x v="0"/>
    <n v="1"/>
    <s v="Employed"/>
    <s v="Married"/>
    <s v="Male"/>
    <s v="Bachelor"/>
    <n v="2"/>
    <n v="2"/>
    <n v="186596"/>
    <s v="West"/>
    <n v="16"/>
    <s v="Ahmedabad"/>
    <m/>
    <m/>
    <m/>
    <x v="0"/>
  </r>
  <r>
    <n v="806"/>
    <n v="43"/>
    <n v="36888"/>
    <n v="706"/>
    <n v="178017"/>
    <s v="Education"/>
    <n v="2739"/>
    <x v="0"/>
    <n v="0"/>
    <s v="Employed"/>
    <s v="Married"/>
    <s v="Female"/>
    <s v="PhD"/>
    <n v="5"/>
    <n v="3"/>
    <n v="131537"/>
    <s v="North"/>
    <n v="13"/>
    <s v="Ahmedabad"/>
    <m/>
    <m/>
    <m/>
    <x v="1"/>
  </r>
  <r>
    <n v="807"/>
    <n v="24"/>
    <n v="43551"/>
    <n v="600"/>
    <n v="269710"/>
    <s v="Medical"/>
    <n v="6617"/>
    <x v="0"/>
    <n v="1"/>
    <s v="Employed"/>
    <s v="Divorced"/>
    <s v="Male"/>
    <s v="Bachelor"/>
    <n v="0"/>
    <n v="1"/>
    <n v="115510"/>
    <s v="East"/>
    <n v="16"/>
    <s v="Pune"/>
    <m/>
    <m/>
    <m/>
    <x v="3"/>
  </r>
  <r>
    <n v="808"/>
    <n v="58"/>
    <n v="71421"/>
    <n v="739"/>
    <n v="166573"/>
    <s v="Medical"/>
    <n v="6048"/>
    <x v="1"/>
    <n v="0"/>
    <s v="Employed"/>
    <s v="Divorced"/>
    <s v="Female"/>
    <s v="PhD"/>
    <n v="1"/>
    <n v="1"/>
    <n v="65070"/>
    <s v="North"/>
    <n v="2"/>
    <s v="Hyderabad"/>
    <m/>
    <m/>
    <m/>
    <x v="2"/>
  </r>
  <r>
    <n v="809"/>
    <n v="50"/>
    <n v="59511"/>
    <n v="520"/>
    <n v="185576"/>
    <s v="Medical"/>
    <n v="5685"/>
    <x v="0"/>
    <n v="0"/>
    <s v="Employed"/>
    <s v="Single"/>
    <s v="Male"/>
    <s v="PhD"/>
    <n v="3"/>
    <n v="1"/>
    <n v="128431"/>
    <s v="North"/>
    <n v="12"/>
    <s v="Kolkata"/>
    <m/>
    <m/>
    <m/>
    <x v="1"/>
  </r>
  <r>
    <n v="810"/>
    <n v="61"/>
    <n v="56110"/>
    <n v="660"/>
    <n v="138014"/>
    <s v="Personal"/>
    <n v="5154"/>
    <x v="0"/>
    <n v="0"/>
    <s v="Employed"/>
    <s v="Divorced"/>
    <s v="Female"/>
    <s v="PhD"/>
    <n v="1"/>
    <n v="2"/>
    <n v="84966"/>
    <s v="North"/>
    <n v="14"/>
    <s v="Delhi"/>
    <m/>
    <m/>
    <m/>
    <x v="4"/>
  </r>
  <r>
    <n v="811"/>
    <n v="43"/>
    <n v="22769"/>
    <n v="585"/>
    <n v="272227"/>
    <s v="Medical"/>
    <n v="3979"/>
    <x v="0"/>
    <n v="1"/>
    <s v="Employed"/>
    <s v="Married"/>
    <s v="Male"/>
    <s v="High School"/>
    <n v="0"/>
    <n v="4"/>
    <n v="94171"/>
    <s v="South"/>
    <n v="8"/>
    <s v="Kolkata"/>
    <m/>
    <m/>
    <m/>
    <x v="1"/>
  </r>
  <r>
    <n v="812"/>
    <n v="25"/>
    <n v="54692"/>
    <n v="668"/>
    <n v="278916"/>
    <s v="Medical"/>
    <n v="6950"/>
    <x v="0"/>
    <n v="0"/>
    <s v="Employed"/>
    <s v="Divorced"/>
    <s v="Female"/>
    <s v="PhD"/>
    <n v="5"/>
    <n v="4"/>
    <n v="49576"/>
    <s v="West"/>
    <n v="6"/>
    <s v="Ahmedabad"/>
    <m/>
    <m/>
    <m/>
    <x v="3"/>
  </r>
  <r>
    <n v="813"/>
    <n v="41"/>
    <n v="30054"/>
    <n v="636"/>
    <n v="193393"/>
    <s v="Education"/>
    <n v="6234"/>
    <x v="0"/>
    <n v="1"/>
    <s v="Employed"/>
    <s v="Divorced"/>
    <s v="Female"/>
    <s v="High School"/>
    <n v="5"/>
    <n v="1"/>
    <n v="62755"/>
    <s v="East"/>
    <n v="14"/>
    <s v="Kolkata"/>
    <m/>
    <m/>
    <m/>
    <x v="1"/>
  </r>
  <r>
    <n v="814"/>
    <n v="26"/>
    <n v="31124"/>
    <n v="599"/>
    <n v="125966"/>
    <s v="Home"/>
    <n v="5250"/>
    <x v="0"/>
    <n v="0"/>
    <s v="Employed"/>
    <s v="Divorced"/>
    <s v="Female"/>
    <s v="Master"/>
    <n v="2"/>
    <n v="2"/>
    <n v="113156"/>
    <s v="East"/>
    <n v="15"/>
    <s v="Pune"/>
    <m/>
    <m/>
    <m/>
    <x v="3"/>
  </r>
  <r>
    <n v="815"/>
    <n v="37"/>
    <n v="32804"/>
    <n v="613"/>
    <n v="189590"/>
    <s v="Personal"/>
    <n v="5285"/>
    <x v="0"/>
    <n v="0"/>
    <s v="Employed"/>
    <s v="Divorced"/>
    <s v="Male"/>
    <s v="Master"/>
    <n v="4"/>
    <n v="2"/>
    <n v="130187"/>
    <s v="North"/>
    <n v="3"/>
    <s v="Mumbai"/>
    <m/>
    <m/>
    <m/>
    <x v="0"/>
  </r>
  <r>
    <n v="816"/>
    <n v="45"/>
    <n v="38407"/>
    <n v="610"/>
    <n v="211607"/>
    <s v="Personal"/>
    <n v="4891"/>
    <x v="0"/>
    <n v="1"/>
    <s v="Employed"/>
    <s v="Divorced"/>
    <s v="Female"/>
    <s v="High School"/>
    <n v="1"/>
    <n v="2"/>
    <n v="120547"/>
    <s v="North"/>
    <n v="7"/>
    <s v="Pune"/>
    <m/>
    <m/>
    <m/>
    <x v="1"/>
  </r>
  <r>
    <n v="817"/>
    <n v="44"/>
    <n v="62500"/>
    <n v="653"/>
    <n v="168256"/>
    <s v="Medical"/>
    <n v="5594"/>
    <x v="0"/>
    <n v="0"/>
    <s v="Employed"/>
    <s v="Single"/>
    <s v="Male"/>
    <s v="Master"/>
    <n v="2"/>
    <n v="4"/>
    <n v="119524"/>
    <s v="South"/>
    <n v="16"/>
    <s v="Pune"/>
    <m/>
    <m/>
    <m/>
    <x v="1"/>
  </r>
  <r>
    <n v="818"/>
    <n v="42"/>
    <n v="53398"/>
    <n v="698"/>
    <n v="317542"/>
    <s v="Education"/>
    <n v="4955"/>
    <x v="0"/>
    <n v="1"/>
    <s v="Unemployed"/>
    <s v="Divorced"/>
    <s v="Male"/>
    <s v="Master"/>
    <n v="4"/>
    <n v="1"/>
    <n v="98057"/>
    <s v="West"/>
    <n v="2"/>
    <s v="Bangalore"/>
    <m/>
    <m/>
    <m/>
    <x v="1"/>
  </r>
  <r>
    <n v="819"/>
    <n v="33"/>
    <n v="35852"/>
    <n v="747"/>
    <n v="291267"/>
    <s v="Car"/>
    <n v="5307"/>
    <x v="0"/>
    <n v="1"/>
    <s v="Employed"/>
    <s v="Divorced"/>
    <s v="Male"/>
    <s v="Bachelor"/>
    <n v="3"/>
    <n v="4"/>
    <n v="87798"/>
    <s v="East"/>
    <n v="17"/>
    <s v="Ahmedabad"/>
    <m/>
    <m/>
    <m/>
    <x v="0"/>
  </r>
  <r>
    <n v="820"/>
    <n v="37"/>
    <n v="41288"/>
    <n v="641"/>
    <n v="112558"/>
    <s v="Medical"/>
    <n v="5437"/>
    <x v="0"/>
    <n v="0"/>
    <s v="Unemployed"/>
    <s v="Married"/>
    <s v="Female"/>
    <s v="High School"/>
    <n v="1"/>
    <n v="3"/>
    <n v="108666"/>
    <s v="West"/>
    <n v="11"/>
    <s v="Pune"/>
    <m/>
    <m/>
    <m/>
    <x v="0"/>
  </r>
  <r>
    <n v="821"/>
    <n v="34"/>
    <n v="57474"/>
    <n v="664"/>
    <n v="142309"/>
    <s v="Medical"/>
    <n v="7430"/>
    <x v="0"/>
    <n v="1"/>
    <s v="Employed"/>
    <s v="Divorced"/>
    <s v="Male"/>
    <s v="High School"/>
    <n v="5"/>
    <n v="2"/>
    <n v="124642"/>
    <s v="East"/>
    <n v="3"/>
    <s v="Pune"/>
    <m/>
    <m/>
    <m/>
    <x v="0"/>
  </r>
  <r>
    <n v="822"/>
    <n v="54"/>
    <n v="60467"/>
    <n v="709"/>
    <n v="222936"/>
    <s v="Personal"/>
    <n v="4089"/>
    <x v="0"/>
    <n v="1"/>
    <s v="Employed"/>
    <s v="Married"/>
    <s v="Male"/>
    <s v="High School"/>
    <n v="1"/>
    <n v="3"/>
    <n v="100145"/>
    <s v="North"/>
    <n v="8"/>
    <s v="Bangalore"/>
    <m/>
    <m/>
    <m/>
    <x v="2"/>
  </r>
  <r>
    <n v="823"/>
    <n v="46"/>
    <n v="52004"/>
    <n v="627"/>
    <n v="146406"/>
    <s v="Personal"/>
    <n v="5159"/>
    <x v="0"/>
    <n v="1"/>
    <s v="Employed"/>
    <s v="Married"/>
    <s v="Female"/>
    <s v="Bachelor"/>
    <n v="5"/>
    <n v="1"/>
    <n v="136307"/>
    <s v="South"/>
    <n v="19"/>
    <s v="Delhi"/>
    <m/>
    <m/>
    <m/>
    <x v="1"/>
  </r>
  <r>
    <n v="824"/>
    <n v="39"/>
    <n v="32787"/>
    <n v="610"/>
    <n v="209145"/>
    <s v="Medical"/>
    <n v="6227"/>
    <x v="0"/>
    <n v="1"/>
    <s v="Employed"/>
    <s v="Married"/>
    <s v="Female"/>
    <s v="High School"/>
    <n v="5"/>
    <n v="1"/>
    <n v="93547"/>
    <s v="South"/>
    <n v="18"/>
    <s v="Mumbai"/>
    <m/>
    <m/>
    <m/>
    <x v="0"/>
  </r>
  <r>
    <n v="825"/>
    <n v="46"/>
    <n v="43812"/>
    <n v="747"/>
    <n v="200535"/>
    <s v="Personal"/>
    <n v="5826"/>
    <x v="0"/>
    <n v="1"/>
    <s v="Employed"/>
    <s v="Married"/>
    <s v="Female"/>
    <s v="Master"/>
    <n v="3"/>
    <n v="4"/>
    <n v="70591"/>
    <s v="North"/>
    <n v="7"/>
    <s v="Ahmedabad"/>
    <m/>
    <m/>
    <m/>
    <x v="1"/>
  </r>
  <r>
    <n v="826"/>
    <n v="23"/>
    <n v="85714"/>
    <n v="641"/>
    <n v="198021"/>
    <s v="Education"/>
    <n v="5677"/>
    <x v="0"/>
    <n v="0"/>
    <s v="Employed"/>
    <s v="Single"/>
    <s v="Female"/>
    <s v="PhD"/>
    <n v="3"/>
    <n v="1"/>
    <n v="99689"/>
    <s v="North"/>
    <n v="16"/>
    <s v="Kolkata"/>
    <m/>
    <m/>
    <m/>
    <x v="3"/>
  </r>
  <r>
    <n v="827"/>
    <n v="22"/>
    <n v="31836"/>
    <n v="660"/>
    <n v="250939"/>
    <s v="Car"/>
    <n v="8011"/>
    <x v="0"/>
    <n v="0"/>
    <s v="Employed"/>
    <s v="Single"/>
    <s v="Male"/>
    <s v="Bachelor"/>
    <n v="0"/>
    <n v="1"/>
    <n v="103179"/>
    <s v="North"/>
    <n v="14"/>
    <s v="Delhi"/>
    <m/>
    <m/>
    <m/>
    <x v="3"/>
  </r>
  <r>
    <n v="828"/>
    <n v="48"/>
    <n v="55623"/>
    <n v="569"/>
    <n v="290370"/>
    <s v="Car"/>
    <n v="6087"/>
    <x v="0"/>
    <n v="1"/>
    <s v="Employed"/>
    <s v="Married"/>
    <s v="Male"/>
    <s v="Bachelor"/>
    <n v="4"/>
    <n v="4"/>
    <n v="97539"/>
    <s v="West"/>
    <n v="8"/>
    <s v="Kolkata"/>
    <m/>
    <m/>
    <m/>
    <x v="1"/>
  </r>
  <r>
    <n v="829"/>
    <n v="22"/>
    <n v="81812"/>
    <n v="623"/>
    <n v="219803"/>
    <s v="Car"/>
    <n v="4375"/>
    <x v="0"/>
    <n v="0"/>
    <s v="Unemployed"/>
    <s v="Single"/>
    <s v="Male"/>
    <s v="High School"/>
    <n v="2"/>
    <n v="4"/>
    <n v="138419"/>
    <s v="North"/>
    <n v="13"/>
    <s v="Kolkata"/>
    <m/>
    <m/>
    <m/>
    <x v="3"/>
  </r>
  <r>
    <n v="830"/>
    <n v="42"/>
    <n v="45897"/>
    <n v="744"/>
    <n v="139396"/>
    <s v="Medical"/>
    <n v="4260"/>
    <x v="0"/>
    <n v="0"/>
    <s v="Employed"/>
    <s v="Single"/>
    <s v="Male"/>
    <s v="PhD"/>
    <n v="3"/>
    <n v="4"/>
    <n v="124159"/>
    <s v="West"/>
    <n v="3"/>
    <s v="Hyderabad"/>
    <m/>
    <m/>
    <m/>
    <x v="1"/>
  </r>
  <r>
    <n v="831"/>
    <n v="27"/>
    <n v="77507"/>
    <n v="673"/>
    <n v="207194"/>
    <s v="Medical"/>
    <n v="4961"/>
    <x v="0"/>
    <n v="1"/>
    <s v="Employed"/>
    <s v="Divorced"/>
    <s v="Male"/>
    <s v="PhD"/>
    <n v="0"/>
    <n v="4"/>
    <n v="57071"/>
    <s v="North"/>
    <n v="2"/>
    <s v="Delhi"/>
    <m/>
    <m/>
    <m/>
    <x v="3"/>
  </r>
  <r>
    <n v="832"/>
    <n v="24"/>
    <n v="39684"/>
    <n v="648"/>
    <n v="170792"/>
    <s v="Medical"/>
    <n v="4563"/>
    <x v="0"/>
    <n v="1"/>
    <s v="Employed"/>
    <s v="Single"/>
    <s v="Female"/>
    <s v="PhD"/>
    <n v="4"/>
    <n v="1"/>
    <n v="146031"/>
    <s v="South"/>
    <n v="13"/>
    <s v="Hyderabad"/>
    <m/>
    <m/>
    <m/>
    <x v="3"/>
  </r>
  <r>
    <n v="833"/>
    <n v="58"/>
    <n v="20376"/>
    <n v="719"/>
    <n v="299613"/>
    <s v="Education"/>
    <n v="5079"/>
    <x v="0"/>
    <n v="0"/>
    <s v="Employed"/>
    <s v="Married"/>
    <s v="Male"/>
    <s v="Master"/>
    <n v="4"/>
    <n v="3"/>
    <n v="17757"/>
    <s v="West"/>
    <n v="3"/>
    <s v="Hyderabad"/>
    <m/>
    <m/>
    <m/>
    <x v="2"/>
  </r>
  <r>
    <n v="834"/>
    <n v="59"/>
    <n v="41310"/>
    <n v="567"/>
    <n v="234658"/>
    <s v="Car"/>
    <n v="5337"/>
    <x v="0"/>
    <n v="0"/>
    <s v="Employed"/>
    <s v="Married"/>
    <s v="Female"/>
    <s v="PhD"/>
    <n v="1"/>
    <n v="4"/>
    <n v="164530"/>
    <s v="South"/>
    <n v="1"/>
    <s v="Ahmedabad"/>
    <m/>
    <m/>
    <m/>
    <x v="2"/>
  </r>
  <r>
    <n v="835"/>
    <n v="40"/>
    <n v="38634"/>
    <n v="629"/>
    <n v="220125"/>
    <s v="Personal"/>
    <n v="5273"/>
    <x v="0"/>
    <n v="1"/>
    <s v="Employed"/>
    <s v="Married"/>
    <s v="Female"/>
    <s v="High School"/>
    <n v="0"/>
    <n v="1"/>
    <n v="91380"/>
    <s v="North"/>
    <n v="2"/>
    <s v="Bangalore"/>
    <m/>
    <m/>
    <m/>
    <x v="0"/>
  </r>
  <r>
    <n v="836"/>
    <n v="26"/>
    <n v="24947"/>
    <n v="763"/>
    <n v="232480"/>
    <s v="Personal"/>
    <n v="2542"/>
    <x v="0"/>
    <n v="0"/>
    <s v="Employed"/>
    <s v="Married"/>
    <s v="Male"/>
    <s v="Master"/>
    <n v="0"/>
    <n v="1"/>
    <n v="94312"/>
    <s v="North"/>
    <n v="10"/>
    <s v="Hyderabad"/>
    <m/>
    <m/>
    <m/>
    <x v="3"/>
  </r>
  <r>
    <n v="837"/>
    <n v="29"/>
    <n v="43738"/>
    <n v="647"/>
    <n v="198081"/>
    <s v="Home"/>
    <n v="4244"/>
    <x v="0"/>
    <n v="1"/>
    <s v="Employed"/>
    <s v="Divorced"/>
    <s v="Male"/>
    <s v="PhD"/>
    <n v="1"/>
    <n v="1"/>
    <n v="98199"/>
    <s v="East"/>
    <n v="11"/>
    <s v="Mumbai"/>
    <m/>
    <m/>
    <m/>
    <x v="3"/>
  </r>
  <r>
    <n v="838"/>
    <n v="51"/>
    <n v="64864"/>
    <n v="647"/>
    <n v="262602"/>
    <s v="Home"/>
    <n v="5716"/>
    <x v="0"/>
    <n v="1"/>
    <s v="Employed"/>
    <s v="Single"/>
    <s v="Male"/>
    <s v="High School"/>
    <n v="2"/>
    <n v="1"/>
    <n v="111556"/>
    <s v="West"/>
    <n v="3"/>
    <s v="Ahmedabad"/>
    <m/>
    <m/>
    <m/>
    <x v="2"/>
  </r>
  <r>
    <n v="839"/>
    <n v="46"/>
    <n v="41088"/>
    <n v="708"/>
    <n v="171455"/>
    <s v="Personal"/>
    <n v="6643"/>
    <x v="0"/>
    <n v="1"/>
    <s v="Employed"/>
    <s v="Married"/>
    <s v="Female"/>
    <s v="Master"/>
    <n v="3"/>
    <n v="1"/>
    <n v="99992"/>
    <s v="West"/>
    <n v="8"/>
    <s v="Pune"/>
    <m/>
    <m/>
    <m/>
    <x v="1"/>
  </r>
  <r>
    <n v="840"/>
    <n v="56"/>
    <n v="44359"/>
    <n v="712"/>
    <n v="248001"/>
    <s v="Car"/>
    <n v="4596"/>
    <x v="1"/>
    <n v="1"/>
    <s v="Employed"/>
    <s v="Divorced"/>
    <s v="Female"/>
    <s v="Master"/>
    <n v="5"/>
    <n v="4"/>
    <n v="95998"/>
    <s v="West"/>
    <n v="15"/>
    <s v="Pune"/>
    <m/>
    <m/>
    <m/>
    <x v="2"/>
  </r>
  <r>
    <n v="841"/>
    <n v="46"/>
    <n v="70557"/>
    <n v="584"/>
    <n v="279600"/>
    <s v="Medical"/>
    <n v="4601"/>
    <x v="0"/>
    <n v="0"/>
    <s v="Unemployed"/>
    <s v="Married"/>
    <s v="Female"/>
    <s v="PhD"/>
    <n v="1"/>
    <n v="4"/>
    <n v="139267"/>
    <s v="West"/>
    <n v="5"/>
    <s v="Hyderabad"/>
    <m/>
    <m/>
    <m/>
    <x v="1"/>
  </r>
  <r>
    <n v="842"/>
    <n v="48"/>
    <n v="38775"/>
    <n v="671"/>
    <n v="159302"/>
    <s v="Personal"/>
    <n v="4910"/>
    <x v="0"/>
    <n v="0"/>
    <s v="Employed"/>
    <s v="Single"/>
    <s v="Male"/>
    <s v="Master"/>
    <n v="3"/>
    <n v="2"/>
    <n v="116967"/>
    <s v="South"/>
    <n v="8"/>
    <s v="Ahmedabad"/>
    <m/>
    <m/>
    <m/>
    <x v="1"/>
  </r>
  <r>
    <n v="843"/>
    <n v="25"/>
    <n v="59283"/>
    <n v="737"/>
    <n v="216882"/>
    <s v="Personal"/>
    <n v="6724"/>
    <x v="0"/>
    <n v="1"/>
    <s v="Employed"/>
    <s v="Divorced"/>
    <s v="Female"/>
    <s v="Bachelor"/>
    <n v="5"/>
    <n v="2"/>
    <n v="71235"/>
    <s v="West"/>
    <n v="18"/>
    <s v="Mumbai"/>
    <m/>
    <m/>
    <m/>
    <x v="3"/>
  </r>
  <r>
    <n v="844"/>
    <n v="30"/>
    <n v="24388"/>
    <n v="617"/>
    <n v="220827"/>
    <s v="Home"/>
    <n v="5053"/>
    <x v="0"/>
    <n v="1"/>
    <s v="Employed"/>
    <s v="Single"/>
    <s v="Female"/>
    <s v="High School"/>
    <n v="0"/>
    <n v="4"/>
    <n v="122220"/>
    <s v="South"/>
    <n v="18"/>
    <s v="Ahmedabad"/>
    <m/>
    <m/>
    <m/>
    <x v="0"/>
  </r>
  <r>
    <n v="845"/>
    <n v="38"/>
    <n v="35507"/>
    <n v="631"/>
    <n v="146274"/>
    <s v="Car"/>
    <n v="2758"/>
    <x v="0"/>
    <n v="0"/>
    <s v="Unemployed"/>
    <s v="Divorced"/>
    <s v="Female"/>
    <s v="PhD"/>
    <n v="1"/>
    <n v="4"/>
    <n v="115723"/>
    <s v="North"/>
    <n v="12"/>
    <s v="Kolkata"/>
    <m/>
    <m/>
    <m/>
    <x v="0"/>
  </r>
  <r>
    <n v="846"/>
    <n v="35"/>
    <n v="46798"/>
    <n v="651"/>
    <n v="131550"/>
    <s v="Personal"/>
    <n v="6787"/>
    <x v="0"/>
    <n v="0"/>
    <s v="Unemployed"/>
    <s v="Married"/>
    <s v="Female"/>
    <s v="High School"/>
    <n v="5"/>
    <n v="4"/>
    <n v="83641"/>
    <s v="South"/>
    <n v="4"/>
    <s v="Ahmedabad"/>
    <m/>
    <m/>
    <m/>
    <x v="0"/>
  </r>
  <r>
    <n v="847"/>
    <n v="53"/>
    <n v="68136"/>
    <n v="684"/>
    <n v="154200"/>
    <s v="Medical"/>
    <n v="5691"/>
    <x v="0"/>
    <n v="1"/>
    <s v="Employed"/>
    <s v="Married"/>
    <s v="Male"/>
    <s v="High School"/>
    <n v="2"/>
    <n v="3"/>
    <n v="123764"/>
    <s v="West"/>
    <n v="8"/>
    <s v="Kolkata"/>
    <m/>
    <m/>
    <m/>
    <x v="2"/>
  </r>
  <r>
    <n v="848"/>
    <n v="25"/>
    <n v="36311"/>
    <n v="578"/>
    <n v="197396"/>
    <s v="Medical"/>
    <n v="3706"/>
    <x v="0"/>
    <n v="0"/>
    <s v="Employed"/>
    <s v="Single"/>
    <s v="Female"/>
    <s v="Bachelor"/>
    <n v="3"/>
    <n v="4"/>
    <n v="95272"/>
    <s v="South"/>
    <n v="2"/>
    <s v="Pune"/>
    <m/>
    <m/>
    <m/>
    <x v="3"/>
  </r>
  <r>
    <n v="849"/>
    <n v="57"/>
    <n v="36131"/>
    <n v="494"/>
    <n v="220943"/>
    <s v="Education"/>
    <n v="4488"/>
    <x v="0"/>
    <n v="0"/>
    <s v="Employed"/>
    <s v="Single"/>
    <s v="Male"/>
    <s v="Master"/>
    <n v="3"/>
    <n v="1"/>
    <n v="93349"/>
    <s v="West"/>
    <n v="3"/>
    <s v="Hyderabad"/>
    <m/>
    <m/>
    <m/>
    <x v="2"/>
  </r>
  <r>
    <n v="850"/>
    <n v="60"/>
    <n v="54085"/>
    <n v="660"/>
    <n v="181518"/>
    <s v="Medical"/>
    <n v="4204"/>
    <x v="0"/>
    <n v="1"/>
    <s v="Employed"/>
    <s v="Divorced"/>
    <s v="Male"/>
    <s v="Bachelor"/>
    <n v="3"/>
    <n v="3"/>
    <n v="92532"/>
    <s v="South"/>
    <n v="8"/>
    <s v="Delhi"/>
    <m/>
    <m/>
    <m/>
    <x v="2"/>
  </r>
  <r>
    <n v="851"/>
    <n v="42"/>
    <n v="56493"/>
    <n v="708"/>
    <n v="296532"/>
    <s v="Personal"/>
    <n v="4791"/>
    <x v="1"/>
    <n v="0"/>
    <s v="Employed"/>
    <s v="Single"/>
    <s v="Male"/>
    <s v="Bachelor"/>
    <n v="0"/>
    <n v="3"/>
    <n v="27156"/>
    <s v="East"/>
    <n v="12"/>
    <s v="Ahmedabad"/>
    <m/>
    <m/>
    <m/>
    <x v="1"/>
  </r>
  <r>
    <n v="852"/>
    <n v="42"/>
    <n v="34466"/>
    <n v="634"/>
    <n v="251308"/>
    <s v="Personal"/>
    <n v="6487"/>
    <x v="0"/>
    <n v="0"/>
    <s v="Employed"/>
    <s v="Single"/>
    <s v="Male"/>
    <s v="Master"/>
    <n v="5"/>
    <n v="1"/>
    <n v="84199"/>
    <s v="West"/>
    <n v="2"/>
    <s v="Hyderabad"/>
    <m/>
    <m/>
    <m/>
    <x v="1"/>
  </r>
  <r>
    <n v="853"/>
    <n v="42"/>
    <n v="42171"/>
    <n v="619"/>
    <n v="222633"/>
    <s v="Medical"/>
    <n v="3132"/>
    <x v="0"/>
    <n v="1"/>
    <s v="Employed"/>
    <s v="Married"/>
    <s v="Female"/>
    <s v="PhD"/>
    <n v="3"/>
    <n v="1"/>
    <n v="121395"/>
    <s v="South"/>
    <n v="17"/>
    <s v="Pune"/>
    <m/>
    <m/>
    <m/>
    <x v="1"/>
  </r>
  <r>
    <n v="854"/>
    <n v="35"/>
    <n v="66299"/>
    <n v="641"/>
    <n v="178477"/>
    <s v="Home"/>
    <n v="4656"/>
    <x v="1"/>
    <n v="1"/>
    <s v="Employed"/>
    <s v="Married"/>
    <s v="Male"/>
    <s v="High School"/>
    <n v="4"/>
    <n v="2"/>
    <n v="99327"/>
    <s v="West"/>
    <n v="14"/>
    <s v="Mumbai"/>
    <m/>
    <m/>
    <m/>
    <x v="0"/>
  </r>
  <r>
    <n v="855"/>
    <n v="37"/>
    <n v="32299"/>
    <n v="729"/>
    <n v="203491"/>
    <s v="Car"/>
    <n v="5111"/>
    <x v="1"/>
    <n v="0"/>
    <s v="Employed"/>
    <s v="Married"/>
    <s v="Male"/>
    <s v="PhD"/>
    <n v="3"/>
    <n v="1"/>
    <n v="61444"/>
    <s v="North"/>
    <n v="14"/>
    <s v="Kolkata"/>
    <m/>
    <m/>
    <m/>
    <x v="0"/>
  </r>
  <r>
    <n v="856"/>
    <n v="48"/>
    <n v="55122"/>
    <n v="616"/>
    <n v="255077"/>
    <s v="Personal"/>
    <n v="4930"/>
    <x v="0"/>
    <n v="1"/>
    <s v="Employed"/>
    <s v="Married"/>
    <s v="Female"/>
    <s v="PhD"/>
    <n v="0"/>
    <n v="4"/>
    <n v="128938"/>
    <s v="South"/>
    <n v="6"/>
    <s v="Mumbai"/>
    <m/>
    <m/>
    <m/>
    <x v="1"/>
  </r>
  <r>
    <n v="857"/>
    <n v="42"/>
    <n v="42236"/>
    <n v="678"/>
    <n v="246000"/>
    <s v="Medical"/>
    <n v="4203"/>
    <x v="0"/>
    <n v="1"/>
    <s v="Employed"/>
    <s v="Married"/>
    <s v="Female"/>
    <s v="Bachelor"/>
    <n v="1"/>
    <n v="4"/>
    <n v="91041"/>
    <s v="South"/>
    <n v="8"/>
    <s v="Delhi"/>
    <m/>
    <m/>
    <m/>
    <x v="1"/>
  </r>
  <r>
    <n v="858"/>
    <n v="41"/>
    <n v="71038"/>
    <n v="592"/>
    <n v="245459"/>
    <s v="Medical"/>
    <n v="6189"/>
    <x v="0"/>
    <n v="1"/>
    <s v="Employed"/>
    <s v="Married"/>
    <s v="Female"/>
    <s v="Master"/>
    <n v="3"/>
    <n v="2"/>
    <n v="63352"/>
    <s v="East"/>
    <n v="10"/>
    <s v="Mumbai"/>
    <m/>
    <m/>
    <m/>
    <x v="1"/>
  </r>
  <r>
    <n v="859"/>
    <n v="62"/>
    <n v="58706"/>
    <n v="594"/>
    <n v="184816"/>
    <s v="Personal"/>
    <n v="4841"/>
    <x v="0"/>
    <n v="0"/>
    <s v="Employed"/>
    <s v="Married"/>
    <s v="Female"/>
    <s v="Master"/>
    <n v="3"/>
    <n v="3"/>
    <n v="166180"/>
    <s v="West"/>
    <n v="18"/>
    <s v="Hyderabad"/>
    <m/>
    <m/>
    <m/>
    <x v="4"/>
  </r>
  <r>
    <n v="860"/>
    <n v="37"/>
    <n v="63208"/>
    <n v="692"/>
    <n v="173855"/>
    <s v="Education"/>
    <n v="4712"/>
    <x v="0"/>
    <n v="0"/>
    <s v="Employed"/>
    <s v="Divorced"/>
    <s v="Male"/>
    <s v="High School"/>
    <n v="1"/>
    <n v="3"/>
    <n v="68404"/>
    <s v="South"/>
    <n v="1"/>
    <s v="Delhi"/>
    <m/>
    <m/>
    <m/>
    <x v="0"/>
  </r>
  <r>
    <n v="861"/>
    <n v="25"/>
    <n v="41936"/>
    <n v="731"/>
    <n v="128631"/>
    <s v="Car"/>
    <n v="5346"/>
    <x v="0"/>
    <n v="1"/>
    <s v="Employed"/>
    <s v="Married"/>
    <s v="Female"/>
    <s v="Master"/>
    <n v="5"/>
    <n v="2"/>
    <n v="126384"/>
    <s v="East"/>
    <n v="7"/>
    <s v="Kolkata"/>
    <m/>
    <m/>
    <m/>
    <x v="3"/>
  </r>
  <r>
    <n v="862"/>
    <n v="38"/>
    <n v="62367"/>
    <n v="694"/>
    <n v="226427"/>
    <s v="Personal"/>
    <n v="4719"/>
    <x v="0"/>
    <n v="1"/>
    <s v="Employed"/>
    <s v="Married"/>
    <s v="Female"/>
    <s v="PhD"/>
    <n v="5"/>
    <n v="4"/>
    <n v="76920"/>
    <s v="East"/>
    <n v="7"/>
    <s v="Pune"/>
    <m/>
    <m/>
    <m/>
    <x v="0"/>
  </r>
  <r>
    <n v="863"/>
    <n v="37"/>
    <n v="61977"/>
    <n v="547"/>
    <n v="124073"/>
    <s v="Medical"/>
    <n v="4446"/>
    <x v="0"/>
    <n v="1"/>
    <s v="Employed"/>
    <s v="Married"/>
    <s v="Male"/>
    <s v="Master"/>
    <n v="4"/>
    <n v="2"/>
    <n v="104074"/>
    <s v="East"/>
    <n v="13"/>
    <s v="Hyderabad"/>
    <m/>
    <m/>
    <m/>
    <x v="0"/>
  </r>
  <r>
    <n v="864"/>
    <n v="24"/>
    <n v="57792"/>
    <n v="629"/>
    <n v="199224"/>
    <s v="Education"/>
    <n v="4074"/>
    <x v="0"/>
    <n v="1"/>
    <s v="Employed"/>
    <s v="Married"/>
    <s v="Male"/>
    <s v="Master"/>
    <n v="0"/>
    <n v="4"/>
    <n v="72934"/>
    <s v="West"/>
    <n v="16"/>
    <s v="Pune"/>
    <m/>
    <m/>
    <m/>
    <x v="3"/>
  </r>
  <r>
    <n v="865"/>
    <n v="27"/>
    <n v="45760"/>
    <n v="661"/>
    <n v="178986"/>
    <s v="Personal"/>
    <n v="7190"/>
    <x v="0"/>
    <n v="1"/>
    <s v="Employed"/>
    <s v="Married"/>
    <s v="Female"/>
    <s v="PhD"/>
    <n v="1"/>
    <n v="4"/>
    <n v="62820"/>
    <s v="West"/>
    <n v="12"/>
    <s v="Pune"/>
    <m/>
    <m/>
    <m/>
    <x v="3"/>
  </r>
  <r>
    <n v="866"/>
    <n v="45"/>
    <n v="52439"/>
    <n v="652"/>
    <n v="211123"/>
    <s v="Car"/>
    <n v="5793"/>
    <x v="0"/>
    <n v="0"/>
    <s v="Employed"/>
    <s v="Single"/>
    <s v="Male"/>
    <s v="High School"/>
    <n v="0"/>
    <n v="1"/>
    <n v="115666"/>
    <s v="South"/>
    <n v="19"/>
    <s v="Delhi"/>
    <m/>
    <m/>
    <m/>
    <x v="1"/>
  </r>
  <r>
    <n v="867"/>
    <n v="57"/>
    <n v="22209"/>
    <n v="554"/>
    <n v="258277"/>
    <s v="Education"/>
    <n v="4617"/>
    <x v="0"/>
    <n v="1"/>
    <s v="Employed"/>
    <s v="Single"/>
    <s v="Female"/>
    <s v="High School"/>
    <n v="5"/>
    <n v="2"/>
    <n v="112158"/>
    <s v="West"/>
    <n v="6"/>
    <s v="Delhi"/>
    <m/>
    <m/>
    <m/>
    <x v="2"/>
  </r>
  <r>
    <n v="868"/>
    <n v="60"/>
    <n v="76385"/>
    <n v="585"/>
    <n v="267682"/>
    <s v="Medical"/>
    <n v="6271"/>
    <x v="0"/>
    <n v="1"/>
    <s v="Employed"/>
    <s v="Married"/>
    <s v="Female"/>
    <s v="PhD"/>
    <n v="1"/>
    <n v="2"/>
    <n v="134339"/>
    <s v="West"/>
    <n v="7"/>
    <s v="Hyderabad"/>
    <m/>
    <m/>
    <m/>
    <x v="2"/>
  </r>
  <r>
    <n v="869"/>
    <n v="60"/>
    <n v="40941"/>
    <n v="609"/>
    <n v="235119"/>
    <s v="Home"/>
    <n v="5523"/>
    <x v="0"/>
    <n v="1"/>
    <s v="Employed"/>
    <s v="Married"/>
    <s v="Male"/>
    <s v="Master"/>
    <n v="2"/>
    <n v="4"/>
    <n v="98968"/>
    <s v="North"/>
    <n v="17"/>
    <s v="Delhi"/>
    <m/>
    <m/>
    <m/>
    <x v="2"/>
  </r>
  <r>
    <n v="870"/>
    <n v="63"/>
    <n v="44977"/>
    <n v="646"/>
    <n v="161787"/>
    <s v="Car"/>
    <n v="5038"/>
    <x v="1"/>
    <n v="0"/>
    <s v="Employed"/>
    <s v="Married"/>
    <s v="Male"/>
    <s v="Master"/>
    <n v="4"/>
    <n v="4"/>
    <n v="166610"/>
    <s v="West"/>
    <n v="19"/>
    <s v="Hyderabad"/>
    <m/>
    <m/>
    <m/>
    <x v="4"/>
  </r>
  <r>
    <n v="871"/>
    <n v="29"/>
    <n v="30233"/>
    <n v="553"/>
    <n v="198883"/>
    <s v="Education"/>
    <n v="3970"/>
    <x v="0"/>
    <n v="1"/>
    <s v="Employed"/>
    <s v="Divorced"/>
    <s v="Male"/>
    <s v="High School"/>
    <n v="2"/>
    <n v="1"/>
    <n v="108050"/>
    <s v="North"/>
    <n v="5"/>
    <s v="Mumbai"/>
    <m/>
    <m/>
    <m/>
    <x v="3"/>
  </r>
  <r>
    <n v="872"/>
    <n v="39"/>
    <n v="60093"/>
    <n v="680"/>
    <n v="156311"/>
    <s v="Personal"/>
    <n v="4172"/>
    <x v="1"/>
    <n v="1"/>
    <s v="Employed"/>
    <s v="Married"/>
    <s v="Male"/>
    <s v="High School"/>
    <n v="5"/>
    <n v="4"/>
    <n v="117003"/>
    <s v="South"/>
    <n v="3"/>
    <s v="Kolkata"/>
    <m/>
    <m/>
    <m/>
    <x v="0"/>
  </r>
  <r>
    <n v="873"/>
    <n v="29"/>
    <n v="57938"/>
    <n v="645"/>
    <n v="167289"/>
    <s v="Personal"/>
    <n v="5968"/>
    <x v="0"/>
    <n v="0"/>
    <s v="Employed"/>
    <s v="Divorced"/>
    <s v="Female"/>
    <s v="High School"/>
    <n v="1"/>
    <n v="4"/>
    <n v="59247"/>
    <s v="East"/>
    <n v="18"/>
    <s v="Mumbai"/>
    <m/>
    <m/>
    <m/>
    <x v="3"/>
  </r>
  <r>
    <n v="874"/>
    <n v="43"/>
    <n v="45567"/>
    <n v="597"/>
    <n v="224120"/>
    <s v="Education"/>
    <n v="5752"/>
    <x v="1"/>
    <n v="1"/>
    <s v="Employed"/>
    <s v="Divorced"/>
    <s v="Female"/>
    <s v="Bachelor"/>
    <n v="5"/>
    <n v="3"/>
    <n v="81577"/>
    <s v="North"/>
    <n v="17"/>
    <s v="Kolkata"/>
    <m/>
    <m/>
    <m/>
    <x v="1"/>
  </r>
  <r>
    <n v="875"/>
    <n v="51"/>
    <n v="14979"/>
    <n v="659"/>
    <n v="151289"/>
    <s v="Personal"/>
    <n v="3627"/>
    <x v="0"/>
    <n v="1"/>
    <s v="Employed"/>
    <s v="Married"/>
    <s v="Male"/>
    <s v="High School"/>
    <n v="1"/>
    <n v="2"/>
    <n v="115590"/>
    <s v="South"/>
    <n v="11"/>
    <s v="Ahmedabad"/>
    <m/>
    <m/>
    <m/>
    <x v="2"/>
  </r>
  <r>
    <n v="876"/>
    <n v="52"/>
    <n v="39326"/>
    <n v="577"/>
    <n v="177279"/>
    <s v="Education"/>
    <n v="4592"/>
    <x v="0"/>
    <n v="1"/>
    <s v="Employed"/>
    <s v="Single"/>
    <s v="Female"/>
    <s v="Master"/>
    <n v="0"/>
    <n v="1"/>
    <n v="97473"/>
    <s v="North"/>
    <n v="9"/>
    <s v="Bangalore"/>
    <m/>
    <m/>
    <m/>
    <x v="2"/>
  </r>
  <r>
    <n v="877"/>
    <n v="51"/>
    <n v="56900"/>
    <n v="647"/>
    <n v="146510"/>
    <s v="Car"/>
    <n v="5679"/>
    <x v="0"/>
    <n v="0"/>
    <s v="Employed"/>
    <s v="Married"/>
    <s v="Male"/>
    <s v="High School"/>
    <n v="1"/>
    <n v="1"/>
    <n v="105630"/>
    <s v="West"/>
    <n v="17"/>
    <s v="Bangalore"/>
    <m/>
    <m/>
    <m/>
    <x v="2"/>
  </r>
  <r>
    <n v="878"/>
    <n v="37"/>
    <n v="53771"/>
    <n v="559"/>
    <n v="232914"/>
    <s v="Personal"/>
    <n v="6112"/>
    <x v="0"/>
    <n v="0"/>
    <s v="Employed"/>
    <s v="Married"/>
    <s v="Female"/>
    <s v="Master"/>
    <n v="5"/>
    <n v="4"/>
    <n v="75505"/>
    <s v="South"/>
    <n v="19"/>
    <s v="Mumbai"/>
    <m/>
    <m/>
    <m/>
    <x v="0"/>
  </r>
  <r>
    <n v="879"/>
    <n v="59"/>
    <n v="49306"/>
    <n v="567"/>
    <n v="181972"/>
    <s v="Car"/>
    <n v="5514"/>
    <x v="0"/>
    <n v="1"/>
    <s v="Employed"/>
    <s v="Single"/>
    <s v="Female"/>
    <s v="Master"/>
    <n v="0"/>
    <n v="2"/>
    <n v="103658"/>
    <s v="East"/>
    <n v="13"/>
    <s v="Ahmedabad"/>
    <m/>
    <m/>
    <m/>
    <x v="2"/>
  </r>
  <r>
    <n v="880"/>
    <n v="42"/>
    <n v="43640"/>
    <n v="627"/>
    <n v="89182"/>
    <s v="Medical"/>
    <n v="4543"/>
    <x v="0"/>
    <n v="1"/>
    <s v="Employed"/>
    <s v="Single"/>
    <s v="Female"/>
    <s v="Master"/>
    <n v="0"/>
    <n v="3"/>
    <n v="103556"/>
    <s v="North"/>
    <n v="6"/>
    <s v="Bangalore"/>
    <m/>
    <m/>
    <m/>
    <x v="1"/>
  </r>
  <r>
    <n v="881"/>
    <n v="55"/>
    <n v="26320"/>
    <n v="614"/>
    <n v="281682"/>
    <s v="Medical"/>
    <n v="5236"/>
    <x v="0"/>
    <n v="1"/>
    <s v="Employed"/>
    <s v="Married"/>
    <s v="Female"/>
    <s v="High School"/>
    <n v="1"/>
    <n v="1"/>
    <n v="64586"/>
    <s v="West"/>
    <n v="4"/>
    <s v="Hyderabad"/>
    <m/>
    <m/>
    <m/>
    <x v="2"/>
  </r>
  <r>
    <n v="882"/>
    <n v="50"/>
    <n v="64458"/>
    <n v="669"/>
    <n v="250668"/>
    <s v="Medical"/>
    <n v="4789"/>
    <x v="1"/>
    <n v="1"/>
    <s v="Employed"/>
    <s v="Married"/>
    <s v="Female"/>
    <s v="High School"/>
    <n v="0"/>
    <n v="4"/>
    <n v="119276"/>
    <s v="South"/>
    <n v="18"/>
    <s v="Hyderabad"/>
    <m/>
    <m/>
    <m/>
    <x v="1"/>
  </r>
  <r>
    <n v="883"/>
    <n v="60"/>
    <n v="28398"/>
    <n v="649"/>
    <n v="99234"/>
    <s v="Medical"/>
    <n v="5381"/>
    <x v="0"/>
    <n v="0"/>
    <s v="Employed"/>
    <s v="Divorced"/>
    <s v="Female"/>
    <s v="PhD"/>
    <n v="5"/>
    <n v="2"/>
    <n v="48998"/>
    <s v="West"/>
    <n v="12"/>
    <s v="Delhi"/>
    <m/>
    <m/>
    <m/>
    <x v="2"/>
  </r>
  <r>
    <n v="884"/>
    <n v="57"/>
    <n v="46936"/>
    <n v="755"/>
    <n v="236741"/>
    <s v="Personal"/>
    <n v="6478"/>
    <x v="0"/>
    <n v="1"/>
    <s v="Employed"/>
    <s v="Single"/>
    <s v="Male"/>
    <s v="High School"/>
    <n v="4"/>
    <n v="3"/>
    <n v="105527"/>
    <s v="South"/>
    <n v="4"/>
    <s v="Bangalore"/>
    <m/>
    <m/>
    <m/>
    <x v="2"/>
  </r>
  <r>
    <n v="885"/>
    <n v="46"/>
    <n v="34476"/>
    <n v="636"/>
    <n v="276134"/>
    <s v="Education"/>
    <n v="4217"/>
    <x v="0"/>
    <n v="1"/>
    <s v="Employed"/>
    <s v="Divorced"/>
    <s v="Male"/>
    <s v="High School"/>
    <n v="2"/>
    <n v="2"/>
    <n v="152967"/>
    <s v="North"/>
    <n v="5"/>
    <s v="Pune"/>
    <m/>
    <m/>
    <m/>
    <x v="1"/>
  </r>
  <r>
    <n v="886"/>
    <n v="26"/>
    <n v="64905"/>
    <n v="485"/>
    <n v="190677"/>
    <s v="Personal"/>
    <n v="5280"/>
    <x v="0"/>
    <n v="1"/>
    <s v="Employed"/>
    <s v="Divorced"/>
    <s v="Male"/>
    <s v="High School"/>
    <n v="1"/>
    <n v="1"/>
    <n v="120416"/>
    <s v="South"/>
    <n v="12"/>
    <s v="Hyderabad"/>
    <m/>
    <m/>
    <m/>
    <x v="3"/>
  </r>
  <r>
    <n v="887"/>
    <n v="54"/>
    <n v="58730"/>
    <n v="548"/>
    <n v="207451"/>
    <s v="Personal"/>
    <n v="4903"/>
    <x v="0"/>
    <n v="1"/>
    <s v="Employed"/>
    <s v="Divorced"/>
    <s v="Female"/>
    <s v="Bachelor"/>
    <n v="0"/>
    <n v="4"/>
    <n v="120228"/>
    <s v="North"/>
    <n v="18"/>
    <s v="Bangalore"/>
    <m/>
    <m/>
    <m/>
    <x v="2"/>
  </r>
  <r>
    <n v="888"/>
    <n v="52"/>
    <n v="44641"/>
    <n v="590"/>
    <n v="184064"/>
    <s v="Car"/>
    <n v="4737"/>
    <x v="0"/>
    <n v="1"/>
    <s v="Employed"/>
    <s v="Divorced"/>
    <s v="Male"/>
    <s v="High School"/>
    <n v="0"/>
    <n v="4"/>
    <n v="73077"/>
    <s v="South"/>
    <n v="17"/>
    <s v="Delhi"/>
    <m/>
    <m/>
    <m/>
    <x v="2"/>
  </r>
  <r>
    <n v="889"/>
    <n v="45"/>
    <n v="60367"/>
    <n v="819"/>
    <n v="225986"/>
    <s v="Education"/>
    <n v="4860"/>
    <x v="0"/>
    <n v="1"/>
    <s v="Employed"/>
    <s v="Single"/>
    <s v="Female"/>
    <s v="Bachelor"/>
    <n v="5"/>
    <n v="1"/>
    <n v="153071"/>
    <s v="West"/>
    <n v="10"/>
    <s v="Mumbai"/>
    <m/>
    <m/>
    <m/>
    <x v="1"/>
  </r>
  <r>
    <n v="890"/>
    <n v="33"/>
    <n v="27623"/>
    <n v="648"/>
    <n v="251658"/>
    <s v="Home"/>
    <n v="6313"/>
    <x v="0"/>
    <n v="0"/>
    <s v="Employed"/>
    <s v="Single"/>
    <s v="Female"/>
    <s v="Master"/>
    <n v="0"/>
    <n v="1"/>
    <n v="141301"/>
    <s v="West"/>
    <n v="6"/>
    <s v="Ahmedabad"/>
    <m/>
    <m/>
    <m/>
    <x v="0"/>
  </r>
  <r>
    <n v="891"/>
    <n v="58"/>
    <n v="48807"/>
    <n v="705"/>
    <n v="140445"/>
    <s v="Home"/>
    <n v="5579"/>
    <x v="0"/>
    <n v="0"/>
    <s v="Employed"/>
    <s v="Single"/>
    <s v="Female"/>
    <s v="Master"/>
    <n v="0"/>
    <n v="2"/>
    <n v="74692"/>
    <s v="North"/>
    <n v="17"/>
    <s v="Pune"/>
    <m/>
    <m/>
    <m/>
    <x v="2"/>
  </r>
  <r>
    <n v="892"/>
    <n v="58"/>
    <n v="34177"/>
    <n v="700"/>
    <n v="164691"/>
    <s v="Education"/>
    <n v="4520"/>
    <x v="0"/>
    <n v="0"/>
    <s v="Employed"/>
    <s v="Married"/>
    <s v="Male"/>
    <s v="Master"/>
    <n v="4"/>
    <n v="1"/>
    <n v="85757"/>
    <s v="East"/>
    <n v="8"/>
    <s v="Delhi"/>
    <m/>
    <m/>
    <m/>
    <x v="2"/>
  </r>
  <r>
    <n v="893"/>
    <n v="22"/>
    <n v="65375"/>
    <n v="586"/>
    <n v="205082"/>
    <s v="Home"/>
    <n v="5649"/>
    <x v="0"/>
    <n v="1"/>
    <s v="Employed"/>
    <s v="Divorced"/>
    <s v="Female"/>
    <s v="Master"/>
    <n v="1"/>
    <n v="2"/>
    <n v="137639"/>
    <s v="North"/>
    <n v="2"/>
    <s v="Delhi"/>
    <m/>
    <m/>
    <m/>
    <x v="3"/>
  </r>
  <r>
    <n v="894"/>
    <n v="25"/>
    <n v="55614"/>
    <n v="560"/>
    <n v="215510"/>
    <s v="Education"/>
    <n v="4441"/>
    <x v="0"/>
    <n v="0"/>
    <s v="Employed"/>
    <s v="Married"/>
    <s v="Female"/>
    <s v="Bachelor"/>
    <n v="1"/>
    <n v="4"/>
    <n v="153884"/>
    <s v="West"/>
    <n v="12"/>
    <s v="Delhi"/>
    <m/>
    <m/>
    <m/>
    <x v="3"/>
  </r>
  <r>
    <n v="895"/>
    <n v="31"/>
    <n v="59749"/>
    <n v="682"/>
    <n v="220372"/>
    <s v="Car"/>
    <n v="3210"/>
    <x v="0"/>
    <n v="1"/>
    <s v="Employed"/>
    <s v="Single"/>
    <s v="Male"/>
    <s v="Bachelor"/>
    <n v="5"/>
    <n v="3"/>
    <n v="62059"/>
    <s v="South"/>
    <n v="3"/>
    <s v="Ahmedabad"/>
    <m/>
    <m/>
    <m/>
    <x v="0"/>
  </r>
  <r>
    <n v="896"/>
    <n v="31"/>
    <n v="41701"/>
    <n v="538"/>
    <n v="190373"/>
    <s v="Car"/>
    <n v="2695"/>
    <x v="1"/>
    <n v="1"/>
    <s v="Employed"/>
    <s v="Single"/>
    <s v="Male"/>
    <s v="Master"/>
    <n v="4"/>
    <n v="4"/>
    <n v="69888"/>
    <s v="East"/>
    <n v="7"/>
    <s v="Hyderabad"/>
    <m/>
    <m/>
    <m/>
    <x v="0"/>
  </r>
  <r>
    <n v="897"/>
    <n v="44"/>
    <n v="61172"/>
    <n v="698"/>
    <n v="155897"/>
    <s v="Personal"/>
    <n v="5500"/>
    <x v="0"/>
    <n v="1"/>
    <s v="Employed"/>
    <s v="Married"/>
    <s v="Male"/>
    <s v="High School"/>
    <n v="4"/>
    <n v="4"/>
    <n v="95686"/>
    <s v="West"/>
    <n v="1"/>
    <s v="Bangalore"/>
    <m/>
    <m/>
    <m/>
    <x v="1"/>
  </r>
  <r>
    <n v="898"/>
    <n v="34"/>
    <n v="33245"/>
    <n v="644"/>
    <n v="249263"/>
    <s v="Home"/>
    <n v="4715"/>
    <x v="0"/>
    <n v="0"/>
    <s v="Employed"/>
    <s v="Divorced"/>
    <s v="Female"/>
    <s v="Master"/>
    <n v="4"/>
    <n v="3"/>
    <n v="34867"/>
    <s v="East"/>
    <n v="17"/>
    <s v="Mumbai"/>
    <m/>
    <m/>
    <m/>
    <x v="0"/>
  </r>
  <r>
    <n v="899"/>
    <n v="50"/>
    <n v="35397"/>
    <n v="680"/>
    <n v="138917"/>
    <s v="Education"/>
    <n v="5997"/>
    <x v="0"/>
    <n v="1"/>
    <s v="Employed"/>
    <s v="Single"/>
    <s v="Female"/>
    <s v="Master"/>
    <n v="1"/>
    <n v="3"/>
    <n v="100571"/>
    <s v="North"/>
    <n v="8"/>
    <s v="Kolkata"/>
    <m/>
    <m/>
    <m/>
    <x v="1"/>
  </r>
  <r>
    <n v="900"/>
    <n v="60"/>
    <n v="47372"/>
    <n v="665"/>
    <n v="175386"/>
    <s v="Car"/>
    <n v="5387"/>
    <x v="0"/>
    <n v="1"/>
    <s v="Employed"/>
    <s v="Divorced"/>
    <s v="Male"/>
    <s v="Bachelor"/>
    <n v="3"/>
    <n v="3"/>
    <n v="135572"/>
    <s v="West"/>
    <n v="10"/>
    <s v="Mumbai"/>
    <m/>
    <m/>
    <m/>
    <x v="2"/>
  </r>
  <r>
    <n v="901"/>
    <n v="64"/>
    <n v="35979"/>
    <n v="667"/>
    <n v="200890"/>
    <s v="Personal"/>
    <n v="5260"/>
    <x v="0"/>
    <n v="1"/>
    <s v="Employed"/>
    <s v="Divorced"/>
    <s v="Female"/>
    <s v="Master"/>
    <n v="5"/>
    <n v="4"/>
    <n v="56840"/>
    <s v="North"/>
    <n v="17"/>
    <s v="Pune"/>
    <m/>
    <m/>
    <m/>
    <x v="4"/>
  </r>
  <r>
    <n v="902"/>
    <n v="55"/>
    <n v="60644"/>
    <n v="655"/>
    <n v="224256"/>
    <s v="Home"/>
    <n v="4549"/>
    <x v="0"/>
    <n v="1"/>
    <s v="Employed"/>
    <s v="Single"/>
    <s v="Female"/>
    <s v="Bachelor"/>
    <n v="5"/>
    <n v="1"/>
    <n v="103813"/>
    <s v="West"/>
    <n v="16"/>
    <s v="Ahmedabad"/>
    <m/>
    <m/>
    <m/>
    <x v="2"/>
  </r>
  <r>
    <n v="903"/>
    <n v="41"/>
    <n v="42898"/>
    <n v="664"/>
    <n v="185406"/>
    <s v="Home"/>
    <n v="5521"/>
    <x v="0"/>
    <n v="1"/>
    <s v="Employed"/>
    <s v="Married"/>
    <s v="Female"/>
    <s v="PhD"/>
    <n v="2"/>
    <n v="4"/>
    <n v="82546"/>
    <s v="West"/>
    <n v="10"/>
    <s v="Mumbai"/>
    <m/>
    <m/>
    <m/>
    <x v="1"/>
  </r>
  <r>
    <n v="904"/>
    <n v="25"/>
    <n v="33790"/>
    <n v="652"/>
    <n v="237653"/>
    <s v="Home"/>
    <n v="6551"/>
    <x v="0"/>
    <n v="1"/>
    <s v="Employed"/>
    <s v="Divorced"/>
    <s v="Male"/>
    <s v="Bachelor"/>
    <n v="4"/>
    <n v="1"/>
    <n v="149198"/>
    <s v="North"/>
    <n v="15"/>
    <s v="Pune"/>
    <m/>
    <m/>
    <m/>
    <x v="3"/>
  </r>
  <r>
    <n v="905"/>
    <n v="58"/>
    <n v="31847"/>
    <n v="581"/>
    <n v="262539"/>
    <s v="Car"/>
    <n v="2980"/>
    <x v="1"/>
    <n v="1"/>
    <s v="Employed"/>
    <s v="Married"/>
    <s v="Female"/>
    <s v="Master"/>
    <n v="4"/>
    <n v="2"/>
    <n v="82906"/>
    <s v="West"/>
    <n v="16"/>
    <s v="Pune"/>
    <m/>
    <m/>
    <m/>
    <x v="2"/>
  </r>
  <r>
    <n v="906"/>
    <n v="22"/>
    <n v="60460"/>
    <n v="630"/>
    <n v="168858"/>
    <s v="Car"/>
    <n v="4850"/>
    <x v="0"/>
    <n v="1"/>
    <s v="Employed"/>
    <s v="Divorced"/>
    <s v="Male"/>
    <s v="High School"/>
    <n v="1"/>
    <n v="4"/>
    <n v="145569"/>
    <s v="East"/>
    <n v="18"/>
    <s v="Ahmedabad"/>
    <m/>
    <m/>
    <m/>
    <x v="3"/>
  </r>
  <r>
    <n v="907"/>
    <n v="60"/>
    <n v="11838"/>
    <n v="758"/>
    <n v="219578"/>
    <s v="Home"/>
    <n v="6345"/>
    <x v="0"/>
    <n v="1"/>
    <s v="Employed"/>
    <s v="Divorced"/>
    <s v="Male"/>
    <s v="Bachelor"/>
    <n v="5"/>
    <n v="3"/>
    <n v="82076"/>
    <s v="East"/>
    <n v="4"/>
    <s v="Ahmedabad"/>
    <m/>
    <m/>
    <m/>
    <x v="2"/>
  </r>
  <r>
    <n v="908"/>
    <n v="57"/>
    <n v="34834"/>
    <n v="665"/>
    <n v="212308"/>
    <s v="Car"/>
    <n v="3854"/>
    <x v="0"/>
    <n v="1"/>
    <s v="Employed"/>
    <s v="Single"/>
    <s v="Male"/>
    <s v="Bachelor"/>
    <n v="1"/>
    <n v="4"/>
    <n v="123135"/>
    <s v="North"/>
    <n v="7"/>
    <s v="Bangalore"/>
    <m/>
    <m/>
    <m/>
    <x v="2"/>
  </r>
  <r>
    <n v="909"/>
    <n v="54"/>
    <n v="71043"/>
    <n v="707"/>
    <n v="182949"/>
    <s v="Home"/>
    <n v="5133"/>
    <x v="0"/>
    <n v="1"/>
    <s v="Employed"/>
    <s v="Married"/>
    <s v="Female"/>
    <s v="Bachelor"/>
    <n v="2"/>
    <n v="4"/>
    <n v="107558"/>
    <s v="South"/>
    <n v="12"/>
    <s v="Bangalore"/>
    <m/>
    <m/>
    <m/>
    <x v="2"/>
  </r>
  <r>
    <n v="910"/>
    <n v="31"/>
    <n v="44834"/>
    <n v="600"/>
    <n v="104688"/>
    <s v="Medical"/>
    <n v="4316"/>
    <x v="0"/>
    <n v="1"/>
    <s v="Employed"/>
    <s v="Divorced"/>
    <s v="Female"/>
    <s v="Master"/>
    <n v="0"/>
    <n v="3"/>
    <n v="95851"/>
    <s v="East"/>
    <n v="12"/>
    <s v="Ahmedabad"/>
    <m/>
    <m/>
    <m/>
    <x v="0"/>
  </r>
  <r>
    <n v="911"/>
    <n v="56"/>
    <n v="60746"/>
    <n v="599"/>
    <n v="217709"/>
    <s v="Car"/>
    <n v="4732"/>
    <x v="0"/>
    <n v="1"/>
    <s v="Employed"/>
    <s v="Married"/>
    <s v="Female"/>
    <s v="Master"/>
    <n v="1"/>
    <n v="2"/>
    <n v="76284"/>
    <s v="West"/>
    <n v="1"/>
    <s v="Bangalore"/>
    <m/>
    <m/>
    <m/>
    <x v="2"/>
  </r>
  <r>
    <n v="912"/>
    <n v="31"/>
    <n v="56412"/>
    <n v="589"/>
    <n v="223203"/>
    <s v="Education"/>
    <n v="3226"/>
    <x v="0"/>
    <n v="0"/>
    <s v="Employed"/>
    <s v="Divorced"/>
    <s v="Male"/>
    <s v="Bachelor"/>
    <n v="2"/>
    <n v="2"/>
    <n v="109692"/>
    <s v="North"/>
    <n v="12"/>
    <s v="Hyderabad"/>
    <m/>
    <m/>
    <m/>
    <x v="0"/>
  </r>
  <r>
    <n v="913"/>
    <n v="29"/>
    <n v="47136"/>
    <n v="583"/>
    <n v="254364"/>
    <s v="Car"/>
    <n v="5984"/>
    <x v="0"/>
    <n v="1"/>
    <s v="Employed"/>
    <s v="Married"/>
    <s v="Male"/>
    <s v="High School"/>
    <n v="1"/>
    <n v="2"/>
    <n v="86783"/>
    <s v="South"/>
    <n v="7"/>
    <s v="Delhi"/>
    <m/>
    <m/>
    <m/>
    <x v="3"/>
  </r>
  <r>
    <n v="914"/>
    <n v="26"/>
    <n v="25116"/>
    <n v="568"/>
    <n v="183248"/>
    <s v="Home"/>
    <n v="5150"/>
    <x v="0"/>
    <n v="1"/>
    <s v="Employed"/>
    <s v="Married"/>
    <s v="Female"/>
    <s v="Master"/>
    <n v="1"/>
    <n v="2"/>
    <n v="79307"/>
    <s v="North"/>
    <n v="15"/>
    <s v="Mumbai"/>
    <m/>
    <m/>
    <m/>
    <x v="3"/>
  </r>
  <r>
    <n v="915"/>
    <n v="54"/>
    <n v="30111"/>
    <n v="661"/>
    <n v="166646"/>
    <s v="Education"/>
    <n v="3555"/>
    <x v="0"/>
    <n v="1"/>
    <s v="Employed"/>
    <s v="Single"/>
    <s v="Female"/>
    <s v="High School"/>
    <n v="1"/>
    <n v="4"/>
    <n v="144181"/>
    <s v="East"/>
    <n v="2"/>
    <s v="Mumbai"/>
    <m/>
    <m/>
    <m/>
    <x v="2"/>
  </r>
  <r>
    <n v="916"/>
    <n v="57"/>
    <n v="29859"/>
    <n v="632"/>
    <n v="154271"/>
    <s v="Personal"/>
    <n v="5418"/>
    <x v="0"/>
    <n v="0"/>
    <s v="Employed"/>
    <s v="Divorced"/>
    <s v="Male"/>
    <s v="PhD"/>
    <n v="3"/>
    <n v="4"/>
    <n v="116425"/>
    <s v="West"/>
    <n v="1"/>
    <s v="Kolkata"/>
    <m/>
    <m/>
    <m/>
    <x v="2"/>
  </r>
  <r>
    <n v="917"/>
    <n v="52"/>
    <n v="57230"/>
    <n v="693"/>
    <n v="50089"/>
    <s v="Education"/>
    <n v="5208"/>
    <x v="0"/>
    <n v="1"/>
    <s v="Employed"/>
    <s v="Divorced"/>
    <s v="Female"/>
    <s v="High School"/>
    <n v="3"/>
    <n v="3"/>
    <n v="119309"/>
    <s v="East"/>
    <n v="4"/>
    <s v="Mumbai"/>
    <m/>
    <m/>
    <m/>
    <x v="2"/>
  </r>
  <r>
    <n v="918"/>
    <n v="32"/>
    <n v="60043"/>
    <n v="634"/>
    <n v="179764"/>
    <s v="Education"/>
    <n v="4311"/>
    <x v="0"/>
    <n v="1"/>
    <s v="Employed"/>
    <s v="Divorced"/>
    <s v="Male"/>
    <s v="Master"/>
    <n v="4"/>
    <n v="1"/>
    <n v="88252"/>
    <s v="North"/>
    <n v="8"/>
    <s v="Mumbai"/>
    <m/>
    <m/>
    <m/>
    <x v="0"/>
  </r>
  <r>
    <n v="919"/>
    <n v="52"/>
    <n v="36817"/>
    <n v="529"/>
    <n v="338324"/>
    <s v="Car"/>
    <n v="6968"/>
    <x v="0"/>
    <n v="1"/>
    <s v="Employed"/>
    <s v="Divorced"/>
    <s v="Male"/>
    <s v="Bachelor"/>
    <n v="3"/>
    <n v="3"/>
    <n v="94420"/>
    <s v="West"/>
    <n v="17"/>
    <s v="Hyderabad"/>
    <m/>
    <m/>
    <m/>
    <x v="2"/>
  </r>
  <r>
    <n v="920"/>
    <n v="37"/>
    <n v="48818"/>
    <n v="672"/>
    <n v="263547"/>
    <s v="Education"/>
    <n v="5516"/>
    <x v="1"/>
    <n v="1"/>
    <s v="Employed"/>
    <s v="Single"/>
    <s v="Male"/>
    <s v="PhD"/>
    <n v="2"/>
    <n v="2"/>
    <n v="92542"/>
    <s v="South"/>
    <n v="18"/>
    <s v="Hyderabad"/>
    <m/>
    <m/>
    <m/>
    <x v="0"/>
  </r>
  <r>
    <n v="921"/>
    <n v="24"/>
    <n v="50121"/>
    <n v="548"/>
    <n v="150390"/>
    <s v="Education"/>
    <n v="6290"/>
    <x v="0"/>
    <n v="1"/>
    <s v="Employed"/>
    <s v="Single"/>
    <s v="Male"/>
    <s v="High School"/>
    <n v="1"/>
    <n v="1"/>
    <n v="110117"/>
    <s v="East"/>
    <n v="5"/>
    <s v="Delhi"/>
    <m/>
    <m/>
    <m/>
    <x v="3"/>
  </r>
  <r>
    <n v="922"/>
    <n v="62"/>
    <n v="51172"/>
    <n v="660"/>
    <n v="174265"/>
    <s v="Home"/>
    <n v="4838"/>
    <x v="0"/>
    <n v="1"/>
    <s v="Unemployed"/>
    <s v="Divorced"/>
    <s v="Female"/>
    <s v="Bachelor"/>
    <n v="3"/>
    <n v="3"/>
    <n v="119254"/>
    <s v="North"/>
    <n v="6"/>
    <s v="Ahmedabad"/>
    <m/>
    <m/>
    <m/>
    <x v="4"/>
  </r>
  <r>
    <n v="923"/>
    <n v="53"/>
    <n v="38570"/>
    <n v="611"/>
    <n v="173948"/>
    <s v="Car"/>
    <n v="3374"/>
    <x v="0"/>
    <n v="1"/>
    <s v="Unemployed"/>
    <s v="Married"/>
    <s v="Male"/>
    <s v="PhD"/>
    <n v="5"/>
    <n v="2"/>
    <n v="99092"/>
    <s v="West"/>
    <n v="12"/>
    <s v="Bangalore"/>
    <m/>
    <m/>
    <m/>
    <x v="2"/>
  </r>
  <r>
    <n v="924"/>
    <n v="63"/>
    <n v="74570"/>
    <n v="661"/>
    <n v="269926"/>
    <s v="Home"/>
    <n v="2676"/>
    <x v="0"/>
    <n v="0"/>
    <s v="Employed"/>
    <s v="Single"/>
    <s v="Male"/>
    <s v="High School"/>
    <n v="1"/>
    <n v="1"/>
    <n v="76220"/>
    <s v="North"/>
    <n v="16"/>
    <s v="Delhi"/>
    <m/>
    <m/>
    <m/>
    <x v="4"/>
  </r>
  <r>
    <n v="925"/>
    <n v="63"/>
    <n v="60168"/>
    <n v="577"/>
    <n v="311226"/>
    <s v="Car"/>
    <n v="3986"/>
    <x v="0"/>
    <n v="1"/>
    <s v="Employed"/>
    <s v="Married"/>
    <s v="Female"/>
    <s v="Bachelor"/>
    <n v="0"/>
    <n v="1"/>
    <n v="122817"/>
    <s v="South"/>
    <n v="9"/>
    <s v="Kolkata"/>
    <m/>
    <m/>
    <m/>
    <x v="4"/>
  </r>
  <r>
    <n v="926"/>
    <n v="29"/>
    <n v="51096"/>
    <n v="688"/>
    <n v="204489"/>
    <s v="Personal"/>
    <n v="6347"/>
    <x v="0"/>
    <n v="1"/>
    <s v="Employed"/>
    <s v="Married"/>
    <s v="Male"/>
    <s v="PhD"/>
    <n v="4"/>
    <n v="2"/>
    <n v="101002"/>
    <s v="South"/>
    <n v="15"/>
    <s v="Mumbai"/>
    <m/>
    <m/>
    <m/>
    <x v="3"/>
  </r>
  <r>
    <n v="927"/>
    <n v="54"/>
    <n v="42217"/>
    <n v="651"/>
    <n v="213183"/>
    <s v="Education"/>
    <n v="4490"/>
    <x v="0"/>
    <n v="0"/>
    <s v="Unemployed"/>
    <s v="Married"/>
    <s v="Male"/>
    <s v="Master"/>
    <n v="3"/>
    <n v="1"/>
    <n v="56774"/>
    <s v="East"/>
    <n v="8"/>
    <s v="Bangalore"/>
    <m/>
    <m/>
    <m/>
    <x v="2"/>
  </r>
  <r>
    <n v="928"/>
    <n v="59"/>
    <n v="37496"/>
    <n v="632"/>
    <n v="226019"/>
    <s v="Car"/>
    <n v="6041"/>
    <x v="0"/>
    <n v="1"/>
    <s v="Employed"/>
    <s v="Divorced"/>
    <s v="Male"/>
    <s v="High School"/>
    <n v="5"/>
    <n v="3"/>
    <n v="35941"/>
    <s v="South"/>
    <n v="12"/>
    <s v="Kolkata"/>
    <m/>
    <m/>
    <m/>
    <x v="2"/>
  </r>
  <r>
    <n v="929"/>
    <n v="50"/>
    <n v="55968"/>
    <n v="565"/>
    <n v="199207"/>
    <s v="Education"/>
    <n v="3833"/>
    <x v="0"/>
    <n v="0"/>
    <s v="Employed"/>
    <s v="Single"/>
    <s v="Male"/>
    <s v="High School"/>
    <n v="5"/>
    <n v="3"/>
    <n v="108936"/>
    <s v="South"/>
    <n v="14"/>
    <s v="Delhi"/>
    <m/>
    <m/>
    <m/>
    <x v="1"/>
  </r>
  <r>
    <n v="930"/>
    <n v="40"/>
    <n v="42893"/>
    <n v="740"/>
    <n v="214099"/>
    <s v="Education"/>
    <n v="4337"/>
    <x v="1"/>
    <n v="1"/>
    <s v="Employed"/>
    <s v="Divorced"/>
    <s v="Female"/>
    <s v="PhD"/>
    <n v="1"/>
    <n v="3"/>
    <n v="75115"/>
    <s v="East"/>
    <n v="17"/>
    <s v="Mumbai"/>
    <m/>
    <m/>
    <m/>
    <x v="0"/>
  </r>
  <r>
    <n v="931"/>
    <n v="59"/>
    <n v="52005"/>
    <n v="604"/>
    <n v="202408"/>
    <s v="Medical"/>
    <n v="4481"/>
    <x v="0"/>
    <n v="1"/>
    <s v="Employed"/>
    <s v="Married"/>
    <s v="Female"/>
    <s v="High School"/>
    <n v="0"/>
    <n v="1"/>
    <n v="112931"/>
    <s v="North"/>
    <n v="14"/>
    <s v="Delhi"/>
    <m/>
    <m/>
    <m/>
    <x v="2"/>
  </r>
  <r>
    <n v="932"/>
    <n v="43"/>
    <n v="21510"/>
    <n v="663"/>
    <n v="223898"/>
    <s v="Home"/>
    <n v="5225"/>
    <x v="0"/>
    <n v="1"/>
    <s v="Employed"/>
    <s v="Divorced"/>
    <s v="Female"/>
    <s v="Bachelor"/>
    <n v="4"/>
    <n v="1"/>
    <n v="76731"/>
    <s v="East"/>
    <n v="5"/>
    <s v="Mumbai"/>
    <m/>
    <m/>
    <m/>
    <x v="1"/>
  </r>
  <r>
    <n v="933"/>
    <n v="61"/>
    <n v="42053"/>
    <n v="602"/>
    <n v="99913"/>
    <s v="Car"/>
    <n v="3647"/>
    <x v="0"/>
    <n v="1"/>
    <s v="Employed"/>
    <s v="Married"/>
    <s v="Female"/>
    <s v="High School"/>
    <n v="4"/>
    <n v="2"/>
    <n v="103995"/>
    <s v="East"/>
    <n v="13"/>
    <s v="Pune"/>
    <m/>
    <m/>
    <m/>
    <x v="4"/>
  </r>
  <r>
    <n v="934"/>
    <n v="64"/>
    <n v="48363"/>
    <n v="838"/>
    <n v="176025"/>
    <s v="Personal"/>
    <n v="4205"/>
    <x v="1"/>
    <n v="1"/>
    <s v="Employed"/>
    <s v="Divorced"/>
    <s v="Male"/>
    <s v="High School"/>
    <n v="0"/>
    <n v="2"/>
    <n v="88647"/>
    <s v="West"/>
    <n v="6"/>
    <s v="Mumbai"/>
    <m/>
    <m/>
    <m/>
    <x v="4"/>
  </r>
  <r>
    <n v="935"/>
    <n v="55"/>
    <n v="64517"/>
    <n v="657"/>
    <n v="140830"/>
    <s v="Medical"/>
    <n v="4766"/>
    <x v="0"/>
    <n v="1"/>
    <s v="Employed"/>
    <s v="Divorced"/>
    <s v="Male"/>
    <s v="Bachelor"/>
    <n v="3"/>
    <n v="1"/>
    <n v="152557"/>
    <s v="South"/>
    <n v="14"/>
    <s v="Pune"/>
    <m/>
    <m/>
    <m/>
    <x v="2"/>
  </r>
  <r>
    <n v="936"/>
    <n v="43"/>
    <n v="36165"/>
    <n v="619"/>
    <n v="234504"/>
    <s v="Home"/>
    <n v="3657"/>
    <x v="1"/>
    <n v="1"/>
    <s v="Employed"/>
    <s v="Single"/>
    <s v="Female"/>
    <s v="Bachelor"/>
    <n v="3"/>
    <n v="3"/>
    <n v="128509"/>
    <s v="South"/>
    <n v="6"/>
    <s v="Hyderabad"/>
    <m/>
    <m/>
    <m/>
    <x v="1"/>
  </r>
  <r>
    <n v="937"/>
    <n v="59"/>
    <n v="27712"/>
    <n v="680"/>
    <n v="160719"/>
    <s v="Personal"/>
    <n v="3240"/>
    <x v="0"/>
    <n v="1"/>
    <s v="Employed"/>
    <s v="Single"/>
    <s v="Male"/>
    <s v="Master"/>
    <n v="1"/>
    <n v="1"/>
    <n v="140418"/>
    <s v="North"/>
    <n v="3"/>
    <s v="Mumbai"/>
    <m/>
    <m/>
    <m/>
    <x v="2"/>
  </r>
  <r>
    <n v="938"/>
    <n v="43"/>
    <n v="56670"/>
    <n v="687"/>
    <n v="121755"/>
    <s v="Personal"/>
    <n v="5028"/>
    <x v="0"/>
    <n v="0"/>
    <s v="Employed"/>
    <s v="Married"/>
    <s v="Female"/>
    <s v="Bachelor"/>
    <n v="2"/>
    <n v="4"/>
    <n v="100721"/>
    <s v="South"/>
    <n v="16"/>
    <s v="Delhi"/>
    <m/>
    <m/>
    <m/>
    <x v="1"/>
  </r>
  <r>
    <n v="939"/>
    <n v="57"/>
    <n v="49039"/>
    <n v="669"/>
    <n v="110580"/>
    <s v="Education"/>
    <n v="3672"/>
    <x v="0"/>
    <n v="1"/>
    <s v="Employed"/>
    <s v="Married"/>
    <s v="Male"/>
    <s v="High School"/>
    <n v="1"/>
    <n v="3"/>
    <n v="124670"/>
    <s v="North"/>
    <n v="12"/>
    <s v="Bangalore"/>
    <m/>
    <m/>
    <m/>
    <x v="2"/>
  </r>
  <r>
    <n v="940"/>
    <n v="43"/>
    <n v="24169"/>
    <n v="633"/>
    <n v="222468"/>
    <s v="Home"/>
    <n v="6214"/>
    <x v="0"/>
    <n v="0"/>
    <s v="Employed"/>
    <s v="Married"/>
    <s v="Female"/>
    <s v="PhD"/>
    <n v="1"/>
    <n v="4"/>
    <n v="102749"/>
    <s v="West"/>
    <n v="14"/>
    <s v="Hyderabad"/>
    <m/>
    <m/>
    <m/>
    <x v="1"/>
  </r>
  <r>
    <n v="941"/>
    <n v="59"/>
    <n v="24917"/>
    <n v="672"/>
    <n v="153562"/>
    <s v="Medical"/>
    <n v="6242"/>
    <x v="0"/>
    <n v="1"/>
    <s v="Employed"/>
    <s v="Divorced"/>
    <s v="Female"/>
    <s v="High School"/>
    <n v="1"/>
    <n v="2"/>
    <n v="144087"/>
    <s v="North"/>
    <n v="2"/>
    <s v="Pune"/>
    <m/>
    <m/>
    <m/>
    <x v="2"/>
  </r>
  <r>
    <n v="942"/>
    <n v="48"/>
    <n v="40296"/>
    <n v="642"/>
    <n v="193090"/>
    <s v="Car"/>
    <n v="4416"/>
    <x v="0"/>
    <n v="0"/>
    <s v="Employed"/>
    <s v="Married"/>
    <s v="Female"/>
    <s v="Master"/>
    <n v="0"/>
    <n v="1"/>
    <n v="97823"/>
    <s v="North"/>
    <n v="18"/>
    <s v="Bangalore"/>
    <m/>
    <m/>
    <m/>
    <x v="1"/>
  </r>
  <r>
    <n v="943"/>
    <n v="39"/>
    <n v="48743"/>
    <n v="648"/>
    <n v="279144"/>
    <s v="Car"/>
    <n v="5602"/>
    <x v="0"/>
    <n v="0"/>
    <s v="Employed"/>
    <s v="Single"/>
    <s v="Female"/>
    <s v="PhD"/>
    <n v="4"/>
    <n v="4"/>
    <n v="58075"/>
    <s v="West"/>
    <n v="7"/>
    <s v="Pune"/>
    <m/>
    <m/>
    <m/>
    <x v="0"/>
  </r>
  <r>
    <n v="944"/>
    <n v="50"/>
    <n v="70839"/>
    <n v="610"/>
    <n v="218759"/>
    <s v="Medical"/>
    <n v="5069"/>
    <x v="0"/>
    <n v="0"/>
    <s v="Employed"/>
    <s v="Married"/>
    <s v="Male"/>
    <s v="Master"/>
    <n v="4"/>
    <n v="1"/>
    <n v="40041"/>
    <s v="East"/>
    <n v="5"/>
    <s v="Kolkata"/>
    <m/>
    <m/>
    <m/>
    <x v="1"/>
  </r>
  <r>
    <n v="945"/>
    <n v="41"/>
    <n v="33782"/>
    <n v="576"/>
    <n v="174493"/>
    <s v="Education"/>
    <n v="6067"/>
    <x v="0"/>
    <n v="0"/>
    <s v="Employed"/>
    <s v="Married"/>
    <s v="Male"/>
    <s v="High School"/>
    <n v="2"/>
    <n v="4"/>
    <n v="150049"/>
    <s v="West"/>
    <n v="12"/>
    <s v="Ahmedabad"/>
    <m/>
    <m/>
    <m/>
    <x v="1"/>
  </r>
  <r>
    <n v="946"/>
    <n v="44"/>
    <n v="58081"/>
    <n v="678"/>
    <n v="141241"/>
    <s v="Education"/>
    <n v="4541"/>
    <x v="0"/>
    <n v="1"/>
    <s v="Employed"/>
    <s v="Divorced"/>
    <s v="Male"/>
    <s v="Bachelor"/>
    <n v="3"/>
    <n v="1"/>
    <n v="114355"/>
    <s v="South"/>
    <n v="17"/>
    <s v="Bangalore"/>
    <m/>
    <m/>
    <m/>
    <x v="1"/>
  </r>
  <r>
    <n v="947"/>
    <n v="41"/>
    <n v="20587"/>
    <n v="680"/>
    <n v="221748"/>
    <s v="Personal"/>
    <n v="5510"/>
    <x v="0"/>
    <n v="1"/>
    <s v="Employed"/>
    <s v="Single"/>
    <s v="Female"/>
    <s v="PhD"/>
    <n v="1"/>
    <n v="3"/>
    <n v="116327"/>
    <s v="South"/>
    <n v="12"/>
    <s v="Ahmedabad"/>
    <m/>
    <m/>
    <m/>
    <x v="1"/>
  </r>
  <r>
    <n v="948"/>
    <n v="46"/>
    <n v="55414"/>
    <n v="714"/>
    <n v="193544"/>
    <s v="Home"/>
    <n v="5311"/>
    <x v="0"/>
    <n v="1"/>
    <s v="Employed"/>
    <s v="Married"/>
    <s v="Female"/>
    <s v="High School"/>
    <n v="0"/>
    <n v="2"/>
    <n v="144689"/>
    <s v="West"/>
    <n v="11"/>
    <s v="Kolkata"/>
    <m/>
    <m/>
    <m/>
    <x v="1"/>
  </r>
  <r>
    <n v="949"/>
    <n v="56"/>
    <n v="72598"/>
    <n v="652"/>
    <n v="228929"/>
    <s v="Personal"/>
    <n v="5260"/>
    <x v="1"/>
    <n v="0"/>
    <s v="Employed"/>
    <s v="Single"/>
    <s v="Male"/>
    <s v="PhD"/>
    <n v="0"/>
    <n v="3"/>
    <n v="50447"/>
    <s v="North"/>
    <n v="1"/>
    <s v="Ahmedabad"/>
    <m/>
    <m/>
    <m/>
    <x v="2"/>
  </r>
  <r>
    <n v="950"/>
    <n v="46"/>
    <n v="52125"/>
    <n v="639"/>
    <n v="80818"/>
    <s v="Car"/>
    <n v="4384"/>
    <x v="0"/>
    <n v="0"/>
    <s v="Employed"/>
    <s v="Married"/>
    <s v="Male"/>
    <s v="Master"/>
    <n v="1"/>
    <n v="2"/>
    <n v="89241"/>
    <s v="West"/>
    <n v="9"/>
    <s v="Hyderabad"/>
    <m/>
    <m/>
    <m/>
    <x v="1"/>
  </r>
  <r>
    <n v="951"/>
    <n v="53"/>
    <n v="39977"/>
    <n v="579"/>
    <n v="256872"/>
    <s v="Medical"/>
    <n v="6185"/>
    <x v="0"/>
    <n v="1"/>
    <s v="Employed"/>
    <s v="Single"/>
    <s v="Male"/>
    <s v="High School"/>
    <n v="0"/>
    <n v="3"/>
    <n v="92917"/>
    <s v="South"/>
    <n v="8"/>
    <s v="Bangalore"/>
    <m/>
    <m/>
    <m/>
    <x v="2"/>
  </r>
  <r>
    <n v="952"/>
    <n v="56"/>
    <n v="68488"/>
    <n v="648"/>
    <n v="114359"/>
    <s v="Home"/>
    <n v="4592"/>
    <x v="0"/>
    <n v="0"/>
    <s v="Employed"/>
    <s v="Married"/>
    <s v="Male"/>
    <s v="PhD"/>
    <n v="0"/>
    <n v="2"/>
    <n v="122268"/>
    <s v="West"/>
    <n v="14"/>
    <s v="Pune"/>
    <m/>
    <m/>
    <m/>
    <x v="2"/>
  </r>
  <r>
    <n v="953"/>
    <n v="24"/>
    <n v="55233"/>
    <n v="668"/>
    <n v="175791"/>
    <s v="Medical"/>
    <n v="4585"/>
    <x v="0"/>
    <n v="1"/>
    <s v="Employed"/>
    <s v="Married"/>
    <s v="Female"/>
    <s v="High School"/>
    <n v="1"/>
    <n v="3"/>
    <n v="79220"/>
    <s v="North"/>
    <n v="4"/>
    <s v="Mumbai"/>
    <m/>
    <m/>
    <m/>
    <x v="3"/>
  </r>
  <r>
    <n v="954"/>
    <n v="29"/>
    <n v="52303"/>
    <n v="559"/>
    <n v="269499"/>
    <s v="Home"/>
    <n v="4279"/>
    <x v="0"/>
    <n v="1"/>
    <s v="Employed"/>
    <s v="Divorced"/>
    <s v="Female"/>
    <s v="High School"/>
    <n v="2"/>
    <n v="1"/>
    <n v="63958"/>
    <s v="South"/>
    <n v="11"/>
    <s v="Hyderabad"/>
    <m/>
    <m/>
    <m/>
    <x v="3"/>
  </r>
  <r>
    <n v="955"/>
    <n v="28"/>
    <n v="34734"/>
    <n v="703"/>
    <n v="88319"/>
    <s v="Car"/>
    <n v="4340"/>
    <x v="0"/>
    <n v="1"/>
    <s v="Employed"/>
    <s v="Divorced"/>
    <s v="Male"/>
    <s v="Master"/>
    <n v="0"/>
    <n v="3"/>
    <n v="63689"/>
    <s v="East"/>
    <n v="17"/>
    <s v="Hyderabad"/>
    <m/>
    <m/>
    <m/>
    <x v="3"/>
  </r>
  <r>
    <n v="956"/>
    <n v="22"/>
    <n v="55456"/>
    <n v="614"/>
    <n v="195659"/>
    <s v="Car"/>
    <n v="4760"/>
    <x v="0"/>
    <n v="0"/>
    <s v="Unemployed"/>
    <s v="Single"/>
    <s v="Male"/>
    <s v="Master"/>
    <n v="4"/>
    <n v="4"/>
    <n v="134482"/>
    <s v="West"/>
    <n v="8"/>
    <s v="Mumbai"/>
    <m/>
    <m/>
    <m/>
    <x v="3"/>
  </r>
  <r>
    <n v="957"/>
    <n v="49"/>
    <n v="39729"/>
    <n v="640"/>
    <n v="186261"/>
    <s v="Home"/>
    <n v="5449"/>
    <x v="0"/>
    <n v="0"/>
    <s v="Employed"/>
    <s v="Single"/>
    <s v="Male"/>
    <s v="Master"/>
    <n v="5"/>
    <n v="4"/>
    <n v="77724"/>
    <s v="West"/>
    <n v="1"/>
    <s v="Bangalore"/>
    <m/>
    <m/>
    <m/>
    <x v="1"/>
  </r>
  <r>
    <n v="958"/>
    <n v="43"/>
    <n v="54671"/>
    <n v="679"/>
    <n v="198561"/>
    <s v="Education"/>
    <n v="5783"/>
    <x v="0"/>
    <n v="1"/>
    <s v="Employed"/>
    <s v="Single"/>
    <s v="Female"/>
    <s v="Bachelor"/>
    <n v="4"/>
    <n v="1"/>
    <n v="83439"/>
    <s v="West"/>
    <n v="18"/>
    <s v="Pune"/>
    <m/>
    <m/>
    <m/>
    <x v="1"/>
  </r>
  <r>
    <n v="959"/>
    <n v="26"/>
    <n v="50728"/>
    <n v="649"/>
    <n v="217810"/>
    <s v="Home"/>
    <n v="5128"/>
    <x v="0"/>
    <n v="1"/>
    <s v="Employed"/>
    <s v="Single"/>
    <s v="Male"/>
    <s v="PhD"/>
    <n v="5"/>
    <n v="1"/>
    <n v="119034"/>
    <s v="West"/>
    <n v="5"/>
    <s v="Hyderabad"/>
    <m/>
    <m/>
    <m/>
    <x v="3"/>
  </r>
  <r>
    <n v="960"/>
    <n v="63"/>
    <n v="66261"/>
    <n v="720"/>
    <n v="200753"/>
    <s v="Car"/>
    <n v="6416"/>
    <x v="0"/>
    <n v="1"/>
    <s v="Employed"/>
    <s v="Divorced"/>
    <s v="Female"/>
    <s v="Master"/>
    <n v="5"/>
    <n v="1"/>
    <n v="79031"/>
    <s v="South"/>
    <n v="8"/>
    <s v="Ahmedabad"/>
    <m/>
    <m/>
    <m/>
    <x v="4"/>
  </r>
  <r>
    <n v="961"/>
    <n v="56"/>
    <n v="41359"/>
    <n v="681"/>
    <n v="132999"/>
    <s v="Medical"/>
    <n v="5117"/>
    <x v="0"/>
    <n v="1"/>
    <s v="Employed"/>
    <s v="Single"/>
    <s v="Female"/>
    <s v="Bachelor"/>
    <n v="4"/>
    <n v="4"/>
    <n v="48851"/>
    <s v="North"/>
    <n v="8"/>
    <s v="Mumbai"/>
    <m/>
    <m/>
    <m/>
    <x v="2"/>
  </r>
  <r>
    <n v="962"/>
    <n v="41"/>
    <n v="47759"/>
    <n v="642"/>
    <n v="204865"/>
    <s v="Personal"/>
    <n v="3204"/>
    <x v="0"/>
    <n v="1"/>
    <s v="Employed"/>
    <s v="Married"/>
    <s v="Male"/>
    <s v="Bachelor"/>
    <n v="1"/>
    <n v="3"/>
    <n v="52548"/>
    <s v="East"/>
    <n v="9"/>
    <s v="Pune"/>
    <m/>
    <m/>
    <m/>
    <x v="1"/>
  </r>
  <r>
    <n v="963"/>
    <n v="42"/>
    <n v="61974"/>
    <n v="493"/>
    <n v="199084"/>
    <s v="Medical"/>
    <n v="3845"/>
    <x v="0"/>
    <n v="1"/>
    <s v="Employed"/>
    <s v="Married"/>
    <s v="Male"/>
    <s v="PhD"/>
    <n v="5"/>
    <n v="1"/>
    <n v="98295"/>
    <s v="West"/>
    <n v="18"/>
    <s v="Delhi"/>
    <m/>
    <m/>
    <m/>
    <x v="1"/>
  </r>
  <r>
    <n v="964"/>
    <n v="29"/>
    <n v="46459"/>
    <n v="699"/>
    <n v="196989"/>
    <s v="Car"/>
    <n v="5700"/>
    <x v="0"/>
    <n v="0"/>
    <s v="Employed"/>
    <s v="Married"/>
    <s v="Male"/>
    <s v="PhD"/>
    <n v="4"/>
    <n v="3"/>
    <n v="114919"/>
    <s v="South"/>
    <n v="7"/>
    <s v="Hyderabad"/>
    <m/>
    <m/>
    <m/>
    <x v="3"/>
  </r>
  <r>
    <n v="965"/>
    <n v="54"/>
    <n v="49677"/>
    <n v="591"/>
    <n v="304300"/>
    <s v="Medical"/>
    <n v="4674"/>
    <x v="0"/>
    <n v="1"/>
    <s v="Employed"/>
    <s v="Divorced"/>
    <s v="Female"/>
    <s v="Master"/>
    <n v="3"/>
    <n v="2"/>
    <n v="93932"/>
    <s v="West"/>
    <n v="10"/>
    <s v="Pune"/>
    <m/>
    <m/>
    <m/>
    <x v="2"/>
  </r>
  <r>
    <n v="966"/>
    <n v="46"/>
    <n v="43899"/>
    <n v="692"/>
    <n v="266871"/>
    <s v="Education"/>
    <n v="4606"/>
    <x v="0"/>
    <n v="0"/>
    <s v="Employed"/>
    <s v="Single"/>
    <s v="Male"/>
    <s v="Bachelor"/>
    <n v="0"/>
    <n v="3"/>
    <n v="112913"/>
    <s v="East"/>
    <n v="16"/>
    <s v="Ahmedabad"/>
    <m/>
    <m/>
    <m/>
    <x v="1"/>
  </r>
  <r>
    <n v="967"/>
    <n v="21"/>
    <n v="47545"/>
    <n v="674"/>
    <n v="291357"/>
    <s v="Education"/>
    <n v="4035"/>
    <x v="0"/>
    <n v="1"/>
    <s v="Employed"/>
    <s v="Married"/>
    <s v="Male"/>
    <s v="PhD"/>
    <n v="2"/>
    <n v="3"/>
    <n v="51614"/>
    <s v="West"/>
    <n v="3"/>
    <s v="Bangalore"/>
    <m/>
    <m/>
    <m/>
    <x v="3"/>
  </r>
  <r>
    <n v="968"/>
    <n v="56"/>
    <n v="60064"/>
    <n v="640"/>
    <n v="217204"/>
    <s v="Home"/>
    <n v="4599"/>
    <x v="0"/>
    <n v="1"/>
    <s v="Employed"/>
    <s v="Married"/>
    <s v="Female"/>
    <s v="PhD"/>
    <n v="5"/>
    <n v="4"/>
    <n v="53640"/>
    <s v="North"/>
    <n v="10"/>
    <s v="Bangalore"/>
    <m/>
    <m/>
    <m/>
    <x v="2"/>
  </r>
  <r>
    <n v="969"/>
    <n v="64"/>
    <n v="77538"/>
    <n v="697"/>
    <n v="289266"/>
    <s v="Medical"/>
    <n v="4614"/>
    <x v="1"/>
    <n v="1"/>
    <s v="Employed"/>
    <s v="Divorced"/>
    <s v="Female"/>
    <s v="PhD"/>
    <n v="4"/>
    <n v="3"/>
    <n v="167618"/>
    <s v="West"/>
    <n v="8"/>
    <s v="Mumbai"/>
    <m/>
    <m/>
    <m/>
    <x v="4"/>
  </r>
  <r>
    <n v="970"/>
    <n v="25"/>
    <n v="24822"/>
    <n v="676"/>
    <n v="157199"/>
    <s v="Medical"/>
    <n v="5490"/>
    <x v="0"/>
    <n v="0"/>
    <s v="Employed"/>
    <s v="Divorced"/>
    <s v="Female"/>
    <s v="PhD"/>
    <n v="1"/>
    <n v="4"/>
    <n v="136983"/>
    <s v="West"/>
    <n v="18"/>
    <s v="Ahmedabad"/>
    <m/>
    <m/>
    <m/>
    <x v="3"/>
  </r>
  <r>
    <n v="971"/>
    <n v="61"/>
    <n v="31024"/>
    <n v="666"/>
    <n v="182038"/>
    <s v="Car"/>
    <n v="4755"/>
    <x v="0"/>
    <n v="1"/>
    <s v="Employed"/>
    <s v="Divorced"/>
    <s v="Male"/>
    <s v="Bachelor"/>
    <n v="5"/>
    <n v="2"/>
    <n v="123069"/>
    <s v="West"/>
    <n v="4"/>
    <s v="Mumbai"/>
    <m/>
    <m/>
    <m/>
    <x v="4"/>
  </r>
  <r>
    <n v="972"/>
    <n v="42"/>
    <n v="47877"/>
    <n v="564"/>
    <n v="170992"/>
    <s v="Home"/>
    <n v="6276"/>
    <x v="0"/>
    <n v="1"/>
    <s v="Employed"/>
    <s v="Married"/>
    <s v="Female"/>
    <s v="High School"/>
    <n v="2"/>
    <n v="4"/>
    <n v="80208"/>
    <s v="North"/>
    <n v="12"/>
    <s v="Hyderabad"/>
    <m/>
    <m/>
    <m/>
    <x v="1"/>
  </r>
  <r>
    <n v="973"/>
    <n v="24"/>
    <n v="50744"/>
    <n v="651"/>
    <n v="175205"/>
    <s v="Home"/>
    <n v="4345"/>
    <x v="1"/>
    <n v="1"/>
    <s v="Employed"/>
    <s v="Divorced"/>
    <s v="Female"/>
    <s v="PhD"/>
    <n v="1"/>
    <n v="2"/>
    <n v="92859"/>
    <s v="South"/>
    <n v="5"/>
    <s v="Mumbai"/>
    <m/>
    <m/>
    <m/>
    <x v="3"/>
  </r>
  <r>
    <n v="974"/>
    <n v="22"/>
    <n v="46735"/>
    <n v="587"/>
    <n v="202065"/>
    <s v="Medical"/>
    <n v="5204"/>
    <x v="0"/>
    <n v="1"/>
    <s v="Employed"/>
    <s v="Married"/>
    <s v="Female"/>
    <s v="Bachelor"/>
    <n v="2"/>
    <n v="2"/>
    <n v="99949"/>
    <s v="North"/>
    <n v="4"/>
    <s v="Delhi"/>
    <m/>
    <m/>
    <m/>
    <x v="3"/>
  </r>
  <r>
    <n v="975"/>
    <n v="36"/>
    <n v="41700"/>
    <n v="595"/>
    <n v="210198"/>
    <s v="Personal"/>
    <n v="3344"/>
    <x v="0"/>
    <n v="0"/>
    <s v="Unemployed"/>
    <s v="Single"/>
    <s v="Female"/>
    <s v="PhD"/>
    <n v="2"/>
    <n v="1"/>
    <n v="139430"/>
    <s v="South"/>
    <n v="19"/>
    <s v="Mumbai"/>
    <m/>
    <m/>
    <m/>
    <x v="0"/>
  </r>
  <r>
    <n v="976"/>
    <n v="36"/>
    <n v="31514"/>
    <n v="631"/>
    <n v="221549"/>
    <s v="Medical"/>
    <n v="5658"/>
    <x v="1"/>
    <n v="1"/>
    <s v="Employed"/>
    <s v="Married"/>
    <s v="Female"/>
    <s v="Bachelor"/>
    <n v="0"/>
    <n v="3"/>
    <n v="112083"/>
    <s v="North"/>
    <n v="19"/>
    <s v="Mumbai"/>
    <m/>
    <m/>
    <m/>
    <x v="0"/>
  </r>
  <r>
    <n v="977"/>
    <n v="42"/>
    <n v="40838"/>
    <n v="723"/>
    <n v="287232"/>
    <s v="Medical"/>
    <n v="3579"/>
    <x v="0"/>
    <n v="1"/>
    <s v="Employed"/>
    <s v="Single"/>
    <s v="Male"/>
    <s v="Master"/>
    <n v="5"/>
    <n v="3"/>
    <n v="115777"/>
    <s v="North"/>
    <n v="5"/>
    <s v="Hyderabad"/>
    <m/>
    <m/>
    <m/>
    <x v="1"/>
  </r>
  <r>
    <n v="978"/>
    <n v="63"/>
    <n v="62258"/>
    <n v="668"/>
    <n v="123768"/>
    <s v="Medical"/>
    <n v="5570"/>
    <x v="0"/>
    <n v="0"/>
    <s v="Employed"/>
    <s v="Married"/>
    <s v="Female"/>
    <s v="High School"/>
    <n v="5"/>
    <n v="1"/>
    <n v="94970"/>
    <s v="West"/>
    <n v="15"/>
    <s v="Ahmedabad"/>
    <m/>
    <m/>
    <m/>
    <x v="4"/>
  </r>
  <r>
    <n v="979"/>
    <n v="21"/>
    <n v="51396"/>
    <n v="671"/>
    <n v="139737"/>
    <s v="Education"/>
    <n v="3159"/>
    <x v="0"/>
    <n v="0"/>
    <s v="Employed"/>
    <s v="Single"/>
    <s v="Female"/>
    <s v="Bachelor"/>
    <n v="5"/>
    <n v="1"/>
    <n v="123779"/>
    <s v="North"/>
    <n v="12"/>
    <s v="Pune"/>
    <m/>
    <m/>
    <m/>
    <x v="3"/>
  </r>
  <r>
    <n v="980"/>
    <n v="35"/>
    <n v="60133"/>
    <n v="688"/>
    <n v="77904"/>
    <s v="Home"/>
    <n v="3966"/>
    <x v="0"/>
    <n v="1"/>
    <s v="Employed"/>
    <s v="Married"/>
    <s v="Female"/>
    <s v="Bachelor"/>
    <n v="2"/>
    <n v="3"/>
    <n v="109069"/>
    <s v="South"/>
    <n v="13"/>
    <s v="Pune"/>
    <m/>
    <m/>
    <m/>
    <x v="0"/>
  </r>
  <r>
    <n v="981"/>
    <n v="44"/>
    <n v="31948"/>
    <n v="606"/>
    <n v="157901"/>
    <s v="Education"/>
    <n v="5837"/>
    <x v="0"/>
    <n v="1"/>
    <s v="Employed"/>
    <s v="Married"/>
    <s v="Male"/>
    <s v="Bachelor"/>
    <n v="3"/>
    <n v="1"/>
    <n v="101320"/>
    <s v="South"/>
    <n v="6"/>
    <s v="Delhi"/>
    <m/>
    <m/>
    <m/>
    <x v="1"/>
  </r>
  <r>
    <n v="982"/>
    <n v="24"/>
    <n v="71662"/>
    <n v="571"/>
    <n v="177791"/>
    <s v="Personal"/>
    <n v="6564"/>
    <x v="0"/>
    <n v="0"/>
    <s v="Employed"/>
    <s v="Married"/>
    <s v="Male"/>
    <s v="PhD"/>
    <n v="3"/>
    <n v="1"/>
    <n v="77707"/>
    <s v="South"/>
    <n v="17"/>
    <s v="Mumbai"/>
    <m/>
    <m/>
    <m/>
    <x v="3"/>
  </r>
  <r>
    <n v="983"/>
    <n v="38"/>
    <n v="41571"/>
    <n v="562"/>
    <n v="165078"/>
    <s v="Car"/>
    <n v="2283"/>
    <x v="0"/>
    <n v="1"/>
    <s v="Employed"/>
    <s v="Married"/>
    <s v="Female"/>
    <s v="Master"/>
    <n v="3"/>
    <n v="2"/>
    <n v="96592"/>
    <s v="South"/>
    <n v="10"/>
    <s v="Hyderabad"/>
    <m/>
    <m/>
    <m/>
    <x v="0"/>
  </r>
  <r>
    <n v="984"/>
    <n v="37"/>
    <n v="57128"/>
    <n v="661"/>
    <n v="143052"/>
    <s v="Personal"/>
    <n v="3910"/>
    <x v="1"/>
    <n v="1"/>
    <s v="Employed"/>
    <s v="Divorced"/>
    <s v="Female"/>
    <s v="PhD"/>
    <n v="1"/>
    <n v="1"/>
    <n v="67614"/>
    <s v="North"/>
    <n v="14"/>
    <s v="Hyderabad"/>
    <m/>
    <m/>
    <m/>
    <x v="0"/>
  </r>
  <r>
    <n v="985"/>
    <n v="27"/>
    <n v="48123"/>
    <n v="699"/>
    <n v="204453"/>
    <s v="Home"/>
    <n v="6829"/>
    <x v="0"/>
    <n v="1"/>
    <s v="Employed"/>
    <s v="Married"/>
    <s v="Female"/>
    <s v="Master"/>
    <n v="0"/>
    <n v="1"/>
    <n v="98795"/>
    <s v="West"/>
    <n v="15"/>
    <s v="Pune"/>
    <m/>
    <m/>
    <m/>
    <x v="3"/>
  </r>
  <r>
    <n v="986"/>
    <n v="30"/>
    <n v="41899"/>
    <n v="695"/>
    <n v="180665"/>
    <s v="Car"/>
    <n v="5142"/>
    <x v="0"/>
    <n v="1"/>
    <s v="Employed"/>
    <s v="Married"/>
    <s v="Female"/>
    <s v="High School"/>
    <n v="1"/>
    <n v="4"/>
    <n v="102667"/>
    <s v="East"/>
    <n v="10"/>
    <s v="Hyderabad"/>
    <m/>
    <m/>
    <m/>
    <x v="0"/>
  </r>
  <r>
    <n v="987"/>
    <n v="21"/>
    <n v="56492"/>
    <n v="608"/>
    <n v="155763"/>
    <s v="Personal"/>
    <n v="3967"/>
    <x v="0"/>
    <n v="1"/>
    <s v="Employed"/>
    <s v="Divorced"/>
    <s v="Male"/>
    <s v="PhD"/>
    <n v="5"/>
    <n v="3"/>
    <n v="27864"/>
    <s v="South"/>
    <n v="6"/>
    <s v="Ahmedabad"/>
    <m/>
    <m/>
    <m/>
    <x v="3"/>
  </r>
  <r>
    <n v="988"/>
    <n v="22"/>
    <n v="59007"/>
    <n v="717"/>
    <n v="207552"/>
    <s v="Home"/>
    <n v="6477"/>
    <x v="0"/>
    <n v="0"/>
    <s v="Employed"/>
    <s v="Divorced"/>
    <s v="Male"/>
    <s v="Bachelor"/>
    <n v="5"/>
    <n v="4"/>
    <n v="93089"/>
    <s v="North"/>
    <n v="16"/>
    <s v="Mumbai"/>
    <m/>
    <m/>
    <m/>
    <x v="3"/>
  </r>
  <r>
    <n v="989"/>
    <n v="42"/>
    <n v="90320"/>
    <n v="752"/>
    <n v="171340"/>
    <s v="Personal"/>
    <n v="5585"/>
    <x v="0"/>
    <n v="1"/>
    <s v="Employed"/>
    <s v="Divorced"/>
    <s v="Male"/>
    <s v="High School"/>
    <n v="4"/>
    <n v="1"/>
    <n v="64723"/>
    <s v="West"/>
    <n v="2"/>
    <s v="Bangalore"/>
    <m/>
    <m/>
    <m/>
    <x v="1"/>
  </r>
  <r>
    <n v="990"/>
    <n v="52"/>
    <n v="59589"/>
    <n v="680"/>
    <n v="257826"/>
    <s v="Car"/>
    <n v="5110"/>
    <x v="0"/>
    <n v="1"/>
    <s v="Employed"/>
    <s v="Divorced"/>
    <s v="Female"/>
    <s v="PhD"/>
    <n v="5"/>
    <n v="1"/>
    <n v="114959"/>
    <s v="North"/>
    <n v="10"/>
    <s v="Pune"/>
    <m/>
    <m/>
    <m/>
    <x v="2"/>
  </r>
  <r>
    <n v="991"/>
    <n v="49"/>
    <n v="59364"/>
    <n v="724"/>
    <n v="191818"/>
    <s v="Car"/>
    <n v="3082"/>
    <x v="0"/>
    <n v="1"/>
    <s v="Employed"/>
    <s v="Divorced"/>
    <s v="Female"/>
    <s v="Master"/>
    <n v="3"/>
    <n v="4"/>
    <n v="119114"/>
    <s v="South"/>
    <n v="5"/>
    <s v="Kolkata"/>
    <m/>
    <m/>
    <m/>
    <x v="1"/>
  </r>
  <r>
    <n v="992"/>
    <n v="55"/>
    <n v="67173"/>
    <n v="693"/>
    <n v="182501"/>
    <s v="Personal"/>
    <n v="7095"/>
    <x v="0"/>
    <n v="0"/>
    <s v="Employed"/>
    <s v="Divorced"/>
    <s v="Male"/>
    <s v="PhD"/>
    <n v="0"/>
    <n v="1"/>
    <n v="87209"/>
    <s v="South"/>
    <n v="9"/>
    <s v="Kolkata"/>
    <m/>
    <m/>
    <m/>
    <x v="2"/>
  </r>
  <r>
    <n v="993"/>
    <n v="37"/>
    <n v="57977"/>
    <n v="638"/>
    <n v="213077"/>
    <s v="Education"/>
    <n v="5262"/>
    <x v="1"/>
    <n v="1"/>
    <s v="Employed"/>
    <s v="Divorced"/>
    <s v="Male"/>
    <s v="PhD"/>
    <n v="3"/>
    <n v="2"/>
    <n v="116470"/>
    <s v="West"/>
    <n v="19"/>
    <s v="Pune"/>
    <m/>
    <m/>
    <m/>
    <x v="0"/>
  </r>
  <r>
    <n v="994"/>
    <n v="32"/>
    <n v="49419"/>
    <n v="616"/>
    <n v="99709"/>
    <s v="Personal"/>
    <n v="4690"/>
    <x v="0"/>
    <n v="1"/>
    <s v="Employed"/>
    <s v="Divorced"/>
    <s v="Female"/>
    <s v="Bachelor"/>
    <n v="0"/>
    <n v="4"/>
    <n v="117732"/>
    <s v="North"/>
    <n v="19"/>
    <s v="Delhi"/>
    <m/>
    <m/>
    <m/>
    <x v="0"/>
  </r>
  <r>
    <n v="995"/>
    <n v="44"/>
    <n v="54885"/>
    <n v="569"/>
    <n v="260677"/>
    <s v="Personal"/>
    <n v="6461"/>
    <x v="0"/>
    <n v="0"/>
    <s v="Employed"/>
    <s v="Divorced"/>
    <s v="Male"/>
    <s v="Bachelor"/>
    <n v="1"/>
    <n v="4"/>
    <n v="93108"/>
    <s v="South"/>
    <n v="9"/>
    <s v="Bangalore"/>
    <m/>
    <m/>
    <m/>
    <x v="1"/>
  </r>
  <r>
    <n v="996"/>
    <n v="50"/>
    <n v="62822"/>
    <n v="627"/>
    <n v="239244"/>
    <s v="Personal"/>
    <n v="4083"/>
    <x v="0"/>
    <n v="0"/>
    <s v="Employed"/>
    <s v="Divorced"/>
    <s v="Male"/>
    <s v="High School"/>
    <n v="5"/>
    <n v="3"/>
    <n v="146028"/>
    <s v="South"/>
    <n v="16"/>
    <s v="Ahmedabad"/>
    <m/>
    <m/>
    <m/>
    <x v="1"/>
  </r>
  <r>
    <n v="997"/>
    <n v="64"/>
    <n v="70861"/>
    <n v="638"/>
    <n v="160346"/>
    <s v="Education"/>
    <n v="3906"/>
    <x v="1"/>
    <n v="0"/>
    <s v="Employed"/>
    <s v="Divorced"/>
    <s v="Male"/>
    <s v="Bachelor"/>
    <n v="1"/>
    <n v="4"/>
    <n v="78247"/>
    <s v="East"/>
    <n v="19"/>
    <s v="Kolkata"/>
    <m/>
    <m/>
    <m/>
    <x v="4"/>
  </r>
  <r>
    <n v="998"/>
    <n v="50"/>
    <n v="27339"/>
    <n v="639"/>
    <n v="143467"/>
    <s v="Medical"/>
    <n v="4026"/>
    <x v="0"/>
    <n v="1"/>
    <s v="Employed"/>
    <s v="Single"/>
    <s v="Male"/>
    <s v="PhD"/>
    <n v="3"/>
    <n v="2"/>
    <n v="144140"/>
    <s v="East"/>
    <n v="4"/>
    <s v="Pune"/>
    <m/>
    <m/>
    <m/>
    <x v="1"/>
  </r>
  <r>
    <n v="999"/>
    <n v="40"/>
    <n v="21646"/>
    <n v="644"/>
    <n v="149500"/>
    <s v="Car"/>
    <n v="4620"/>
    <x v="1"/>
    <n v="1"/>
    <s v="Employed"/>
    <s v="Married"/>
    <s v="Male"/>
    <s v="PhD"/>
    <n v="2"/>
    <n v="1"/>
    <n v="93244"/>
    <s v="South"/>
    <n v="5"/>
    <s v="Mumbai"/>
    <m/>
    <m/>
    <m/>
    <x v="0"/>
  </r>
  <r>
    <n v="1000"/>
    <n v="62"/>
    <n v="70225"/>
    <n v="535"/>
    <n v="129502"/>
    <s v="Home"/>
    <n v="5026"/>
    <x v="0"/>
    <n v="0"/>
    <s v="Employed"/>
    <s v="Married"/>
    <s v="Female"/>
    <s v="Master"/>
    <n v="0"/>
    <n v="4"/>
    <n v="74700"/>
    <s v="East"/>
    <n v="18"/>
    <s v="Bangalore"/>
    <m/>
    <m/>
    <m/>
    <x v="4"/>
  </r>
  <r>
    <n v="1001"/>
    <n v="27"/>
    <n v="38038"/>
    <n v="688"/>
    <n v="115163"/>
    <s v="Car"/>
    <n v="5640"/>
    <x v="1"/>
    <n v="0"/>
    <s v="Employed"/>
    <s v="Divorced"/>
    <s v="Female"/>
    <s v="PhD"/>
    <n v="5"/>
    <n v="4"/>
    <n v="89453"/>
    <s v="East"/>
    <n v="8"/>
    <s v="Bangalore"/>
    <m/>
    <m/>
    <m/>
    <x v="3"/>
  </r>
  <r>
    <n v="1002"/>
    <n v="62"/>
    <n v="25131"/>
    <n v="694"/>
    <n v="127879"/>
    <s v="Car"/>
    <n v="3748"/>
    <x v="0"/>
    <n v="1"/>
    <s v="Employed"/>
    <s v="Divorced"/>
    <s v="Female"/>
    <s v="High School"/>
    <n v="4"/>
    <n v="3"/>
    <n v="67018"/>
    <s v="South"/>
    <n v="13"/>
    <s v="Kolkata"/>
    <m/>
    <m/>
    <m/>
    <x v="4"/>
  </r>
  <r>
    <n v="1003"/>
    <n v="58"/>
    <n v="23720"/>
    <n v="668"/>
    <n v="67644"/>
    <s v="Medical"/>
    <n v="5303"/>
    <x v="0"/>
    <n v="0"/>
    <s v="Employed"/>
    <s v="Single"/>
    <s v="Female"/>
    <s v="High School"/>
    <n v="2"/>
    <n v="3"/>
    <n v="123536"/>
    <s v="North"/>
    <n v="9"/>
    <s v="Pune"/>
    <m/>
    <m/>
    <m/>
    <x v="2"/>
  </r>
  <r>
    <n v="1004"/>
    <n v="27"/>
    <n v="77027"/>
    <n v="591"/>
    <n v="181819"/>
    <s v="Car"/>
    <n v="4397"/>
    <x v="0"/>
    <n v="1"/>
    <s v="Unemployed"/>
    <s v="Divorced"/>
    <s v="Male"/>
    <s v="Bachelor"/>
    <n v="1"/>
    <n v="1"/>
    <n v="51916"/>
    <s v="North"/>
    <n v="10"/>
    <s v="Bangalore"/>
    <m/>
    <m/>
    <m/>
    <x v="3"/>
  </r>
  <r>
    <n v="1005"/>
    <n v="50"/>
    <n v="63164"/>
    <n v="668"/>
    <n v="193172"/>
    <s v="Car"/>
    <n v="4891"/>
    <x v="0"/>
    <n v="1"/>
    <s v="Employed"/>
    <s v="Single"/>
    <s v="Female"/>
    <s v="Master"/>
    <n v="0"/>
    <n v="4"/>
    <n v="141688"/>
    <s v="North"/>
    <n v="4"/>
    <s v="Delhi"/>
    <m/>
    <m/>
    <m/>
    <x v="1"/>
  </r>
  <r>
    <n v="1006"/>
    <n v="32"/>
    <n v="38073"/>
    <n v="651"/>
    <n v="264053"/>
    <s v="Education"/>
    <n v="6209"/>
    <x v="1"/>
    <n v="1"/>
    <s v="Employed"/>
    <s v="Married"/>
    <s v="Male"/>
    <s v="PhD"/>
    <n v="2"/>
    <n v="2"/>
    <n v="71923"/>
    <s v="West"/>
    <n v="19"/>
    <s v="Mumbai"/>
    <m/>
    <m/>
    <m/>
    <x v="0"/>
  </r>
  <r>
    <n v="1007"/>
    <n v="51"/>
    <n v="38693"/>
    <n v="673"/>
    <n v="249354"/>
    <s v="Education"/>
    <n v="5492"/>
    <x v="0"/>
    <n v="1"/>
    <s v="Employed"/>
    <s v="Married"/>
    <s v="Male"/>
    <s v="Bachelor"/>
    <n v="4"/>
    <n v="1"/>
    <n v="125099"/>
    <s v="North"/>
    <n v="4"/>
    <s v="Hyderabad"/>
    <m/>
    <m/>
    <m/>
    <x v="2"/>
  </r>
  <r>
    <n v="1008"/>
    <n v="38"/>
    <n v="50822"/>
    <n v="727"/>
    <n v="163300"/>
    <s v="Education"/>
    <n v="5576"/>
    <x v="0"/>
    <n v="0"/>
    <s v="Employed"/>
    <s v="Divorced"/>
    <s v="Female"/>
    <s v="PhD"/>
    <n v="2"/>
    <n v="2"/>
    <n v="100726"/>
    <s v="West"/>
    <n v="13"/>
    <s v="Mumbai"/>
    <m/>
    <m/>
    <m/>
    <x v="0"/>
  </r>
  <r>
    <n v="1009"/>
    <n v="63"/>
    <n v="62890"/>
    <n v="641"/>
    <n v="187617"/>
    <s v="Education"/>
    <n v="4383"/>
    <x v="0"/>
    <n v="0"/>
    <s v="Employed"/>
    <s v="Single"/>
    <s v="Female"/>
    <s v="High School"/>
    <n v="4"/>
    <n v="4"/>
    <n v="108124"/>
    <s v="West"/>
    <n v="17"/>
    <s v="Kolkata"/>
    <m/>
    <m/>
    <m/>
    <x v="4"/>
  </r>
  <r>
    <n v="1010"/>
    <n v="22"/>
    <n v="45589"/>
    <n v="659"/>
    <n v="255154"/>
    <s v="Education"/>
    <n v="6925"/>
    <x v="0"/>
    <n v="1"/>
    <s v="Unemployed"/>
    <s v="Single"/>
    <s v="Female"/>
    <s v="High School"/>
    <n v="1"/>
    <n v="1"/>
    <n v="82298"/>
    <s v="East"/>
    <n v="11"/>
    <s v="Pune"/>
    <m/>
    <m/>
    <m/>
    <x v="3"/>
  </r>
  <r>
    <n v="1011"/>
    <n v="53"/>
    <n v="38209"/>
    <n v="606"/>
    <n v="177574"/>
    <s v="Home"/>
    <n v="5672"/>
    <x v="0"/>
    <n v="1"/>
    <s v="Employed"/>
    <s v="Married"/>
    <s v="Female"/>
    <s v="Master"/>
    <n v="0"/>
    <n v="3"/>
    <n v="110584"/>
    <s v="West"/>
    <n v="2"/>
    <s v="Bangalore"/>
    <m/>
    <m/>
    <m/>
    <x v="2"/>
  </r>
  <r>
    <n v="1012"/>
    <n v="31"/>
    <n v="67025"/>
    <n v="696"/>
    <n v="208529"/>
    <s v="Medical"/>
    <n v="4575"/>
    <x v="0"/>
    <n v="1"/>
    <s v="Employed"/>
    <s v="Married"/>
    <s v="Male"/>
    <s v="PhD"/>
    <n v="1"/>
    <n v="3"/>
    <n v="104049"/>
    <s v="West"/>
    <n v="5"/>
    <s v="Mumbai"/>
    <m/>
    <m/>
    <m/>
    <x v="0"/>
  </r>
  <r>
    <n v="1013"/>
    <n v="54"/>
    <n v="49612"/>
    <n v="685"/>
    <n v="169702"/>
    <s v="Personal"/>
    <n v="6141"/>
    <x v="1"/>
    <n v="0"/>
    <s v="Unemployed"/>
    <s v="Single"/>
    <s v="Male"/>
    <s v="PhD"/>
    <n v="0"/>
    <n v="2"/>
    <n v="56262"/>
    <s v="West"/>
    <n v="13"/>
    <s v="Hyderabad"/>
    <m/>
    <m/>
    <m/>
    <x v="2"/>
  </r>
  <r>
    <n v="1014"/>
    <n v="36"/>
    <n v="47125"/>
    <n v="660"/>
    <n v="201961"/>
    <s v="Education"/>
    <n v="5568"/>
    <x v="1"/>
    <n v="1"/>
    <s v="Employed"/>
    <s v="Single"/>
    <s v="Male"/>
    <s v="High School"/>
    <n v="2"/>
    <n v="1"/>
    <n v="71124"/>
    <s v="West"/>
    <n v="3"/>
    <s v="Delhi"/>
    <m/>
    <m/>
    <m/>
    <x v="0"/>
  </r>
  <r>
    <n v="1015"/>
    <n v="55"/>
    <n v="58881"/>
    <n v="597"/>
    <n v="204184"/>
    <s v="Medical"/>
    <n v="3736"/>
    <x v="0"/>
    <n v="1"/>
    <s v="Unemployed"/>
    <s v="Married"/>
    <s v="Female"/>
    <s v="Master"/>
    <n v="1"/>
    <n v="2"/>
    <n v="83772"/>
    <s v="East"/>
    <n v="19"/>
    <s v="Mumbai"/>
    <m/>
    <m/>
    <m/>
    <x v="2"/>
  </r>
  <r>
    <n v="1016"/>
    <n v="53"/>
    <n v="17955"/>
    <n v="615"/>
    <n v="182553"/>
    <s v="Personal"/>
    <n v="5200"/>
    <x v="0"/>
    <n v="1"/>
    <s v="Unemployed"/>
    <s v="Single"/>
    <s v="Female"/>
    <s v="Bachelor"/>
    <n v="0"/>
    <n v="3"/>
    <n v="77350"/>
    <s v="South"/>
    <n v="19"/>
    <s v="Mumbai"/>
    <m/>
    <m/>
    <m/>
    <x v="2"/>
  </r>
  <r>
    <n v="1017"/>
    <n v="41"/>
    <n v="57112"/>
    <n v="558"/>
    <n v="253295"/>
    <s v="Car"/>
    <n v="4031"/>
    <x v="0"/>
    <n v="1"/>
    <s v="Unemployed"/>
    <s v="Married"/>
    <s v="Male"/>
    <s v="Master"/>
    <n v="5"/>
    <n v="4"/>
    <n v="137584"/>
    <s v="West"/>
    <n v="16"/>
    <s v="Delhi"/>
    <m/>
    <m/>
    <m/>
    <x v="1"/>
  </r>
  <r>
    <n v="1018"/>
    <n v="40"/>
    <n v="56163"/>
    <n v="615"/>
    <n v="156784"/>
    <s v="Car"/>
    <n v="2959"/>
    <x v="0"/>
    <n v="0"/>
    <s v="Employed"/>
    <s v="Single"/>
    <s v="Male"/>
    <s v="Bachelor"/>
    <n v="4"/>
    <n v="3"/>
    <n v="100210"/>
    <s v="South"/>
    <n v="16"/>
    <s v="Delhi"/>
    <m/>
    <m/>
    <m/>
    <x v="0"/>
  </r>
  <r>
    <n v="1019"/>
    <n v="28"/>
    <n v="29316"/>
    <n v="685"/>
    <n v="205766"/>
    <s v="Medical"/>
    <n v="4567"/>
    <x v="0"/>
    <n v="1"/>
    <s v="Employed"/>
    <s v="Divorced"/>
    <s v="Female"/>
    <s v="Bachelor"/>
    <n v="0"/>
    <n v="4"/>
    <n v="76639"/>
    <s v="North"/>
    <n v="3"/>
    <s v="Pune"/>
    <m/>
    <m/>
    <m/>
    <x v="3"/>
  </r>
  <r>
    <n v="1020"/>
    <n v="46"/>
    <n v="20879"/>
    <n v="669"/>
    <n v="289175"/>
    <s v="Home"/>
    <n v="6134"/>
    <x v="0"/>
    <n v="1"/>
    <s v="Employed"/>
    <s v="Married"/>
    <s v="Female"/>
    <s v="High School"/>
    <n v="5"/>
    <n v="2"/>
    <n v="85276"/>
    <s v="North"/>
    <n v="9"/>
    <s v="Bangalore"/>
    <m/>
    <m/>
    <m/>
    <x v="1"/>
  </r>
  <r>
    <n v="1021"/>
    <n v="53"/>
    <n v="41534"/>
    <n v="657"/>
    <n v="215564"/>
    <s v="Home"/>
    <n v="6474"/>
    <x v="0"/>
    <n v="1"/>
    <s v="Employed"/>
    <s v="Single"/>
    <s v="Male"/>
    <s v="Bachelor"/>
    <n v="1"/>
    <n v="2"/>
    <n v="84866"/>
    <s v="South"/>
    <n v="19"/>
    <s v="Bangalore"/>
    <m/>
    <m/>
    <m/>
    <x v="2"/>
  </r>
  <r>
    <n v="1022"/>
    <n v="46"/>
    <n v="52744"/>
    <n v="724"/>
    <n v="160173"/>
    <s v="Medical"/>
    <n v="4489"/>
    <x v="0"/>
    <n v="1"/>
    <s v="Unemployed"/>
    <s v="Married"/>
    <s v="Male"/>
    <s v="PhD"/>
    <n v="1"/>
    <n v="2"/>
    <n v="91358"/>
    <s v="South"/>
    <n v="1"/>
    <s v="Pune"/>
    <m/>
    <m/>
    <m/>
    <x v="1"/>
  </r>
  <r>
    <n v="1023"/>
    <n v="57"/>
    <n v="54273"/>
    <n v="665"/>
    <n v="217375"/>
    <s v="Home"/>
    <n v="4714"/>
    <x v="0"/>
    <n v="1"/>
    <s v="Employed"/>
    <s v="Single"/>
    <s v="Male"/>
    <s v="High School"/>
    <n v="2"/>
    <n v="4"/>
    <n v="67740"/>
    <s v="North"/>
    <n v="14"/>
    <s v="Delhi"/>
    <m/>
    <m/>
    <m/>
    <x v="2"/>
  </r>
  <r>
    <n v="1024"/>
    <n v="50"/>
    <n v="75560"/>
    <n v="621"/>
    <n v="321601"/>
    <s v="Home"/>
    <n v="6396"/>
    <x v="0"/>
    <n v="1"/>
    <s v="Employed"/>
    <s v="Divorced"/>
    <s v="Female"/>
    <s v="Master"/>
    <n v="4"/>
    <n v="2"/>
    <n v="75582"/>
    <s v="East"/>
    <n v="11"/>
    <s v="Hyderabad"/>
    <m/>
    <m/>
    <m/>
    <x v="1"/>
  </r>
  <r>
    <n v="1025"/>
    <n v="51"/>
    <n v="52751"/>
    <n v="615"/>
    <n v="201961"/>
    <s v="Car"/>
    <n v="5670"/>
    <x v="0"/>
    <n v="1"/>
    <s v="Employed"/>
    <s v="Divorced"/>
    <s v="Male"/>
    <s v="Master"/>
    <n v="0"/>
    <n v="2"/>
    <n v="122998"/>
    <s v="East"/>
    <n v="18"/>
    <s v="Bangalore"/>
    <m/>
    <m/>
    <m/>
    <x v="2"/>
  </r>
  <r>
    <n v="1026"/>
    <n v="53"/>
    <n v="29017"/>
    <n v="638"/>
    <n v="239681"/>
    <s v="Home"/>
    <n v="5489"/>
    <x v="0"/>
    <n v="0"/>
    <s v="Employed"/>
    <s v="Divorced"/>
    <s v="Male"/>
    <s v="Bachelor"/>
    <n v="1"/>
    <n v="1"/>
    <n v="105560"/>
    <s v="West"/>
    <n v="7"/>
    <s v="Hyderabad"/>
    <m/>
    <m/>
    <m/>
    <x v="2"/>
  </r>
  <r>
    <n v="1027"/>
    <n v="31"/>
    <n v="46235"/>
    <n v="627"/>
    <n v="200259"/>
    <s v="Home"/>
    <n v="5139"/>
    <x v="0"/>
    <n v="1"/>
    <s v="Employed"/>
    <s v="Married"/>
    <s v="Female"/>
    <s v="PhD"/>
    <n v="0"/>
    <n v="4"/>
    <n v="95429"/>
    <s v="East"/>
    <n v="6"/>
    <s v="Delhi"/>
    <m/>
    <m/>
    <m/>
    <x v="0"/>
  </r>
  <r>
    <n v="1028"/>
    <n v="61"/>
    <n v="30520"/>
    <n v="697"/>
    <n v="213772"/>
    <s v="Medical"/>
    <n v="5724"/>
    <x v="0"/>
    <n v="1"/>
    <s v="Unemployed"/>
    <s v="Divorced"/>
    <s v="Male"/>
    <s v="Master"/>
    <n v="3"/>
    <n v="2"/>
    <n v="100078"/>
    <s v="East"/>
    <n v="12"/>
    <s v="Mumbai"/>
    <m/>
    <m/>
    <m/>
    <x v="4"/>
  </r>
  <r>
    <n v="1029"/>
    <n v="25"/>
    <n v="47313"/>
    <n v="671"/>
    <n v="196087"/>
    <s v="Home"/>
    <n v="4970"/>
    <x v="0"/>
    <n v="0"/>
    <s v="Employed"/>
    <s v="Married"/>
    <s v="Male"/>
    <s v="Bachelor"/>
    <n v="4"/>
    <n v="2"/>
    <n v="98633"/>
    <s v="West"/>
    <n v="2"/>
    <s v="Pune"/>
    <m/>
    <m/>
    <m/>
    <x v="3"/>
  </r>
  <r>
    <n v="1030"/>
    <n v="22"/>
    <n v="71133"/>
    <n v="634"/>
    <n v="149097"/>
    <s v="Education"/>
    <n v="6529"/>
    <x v="0"/>
    <n v="1"/>
    <s v="Employed"/>
    <s v="Divorced"/>
    <s v="Male"/>
    <s v="Master"/>
    <n v="4"/>
    <n v="4"/>
    <n v="93726"/>
    <s v="West"/>
    <n v="13"/>
    <s v="Kolkata"/>
    <m/>
    <m/>
    <m/>
    <x v="3"/>
  </r>
  <r>
    <n v="1031"/>
    <n v="33"/>
    <n v="56888"/>
    <n v="635"/>
    <n v="218697"/>
    <s v="Education"/>
    <n v="4880"/>
    <x v="0"/>
    <n v="0"/>
    <s v="Employed"/>
    <s v="Married"/>
    <s v="Female"/>
    <s v="PhD"/>
    <n v="5"/>
    <n v="4"/>
    <n v="115513"/>
    <s v="East"/>
    <n v="1"/>
    <s v="Delhi"/>
    <m/>
    <m/>
    <m/>
    <x v="0"/>
  </r>
  <r>
    <n v="1032"/>
    <n v="38"/>
    <n v="39188"/>
    <n v="685"/>
    <n v="138849"/>
    <s v="Medical"/>
    <n v="4864"/>
    <x v="0"/>
    <n v="0"/>
    <s v="Employed"/>
    <s v="Divorced"/>
    <s v="Female"/>
    <s v="Bachelor"/>
    <n v="3"/>
    <n v="3"/>
    <n v="113294"/>
    <s v="South"/>
    <n v="15"/>
    <s v="Delhi"/>
    <m/>
    <m/>
    <m/>
    <x v="0"/>
  </r>
  <r>
    <n v="1033"/>
    <n v="46"/>
    <n v="58885"/>
    <n v="700"/>
    <n v="184377"/>
    <s v="Education"/>
    <n v="2944"/>
    <x v="0"/>
    <n v="1"/>
    <s v="Employed"/>
    <s v="Single"/>
    <s v="Male"/>
    <s v="PhD"/>
    <n v="4"/>
    <n v="3"/>
    <n v="52847"/>
    <s v="West"/>
    <n v="8"/>
    <s v="Ahmedabad"/>
    <m/>
    <m/>
    <m/>
    <x v="1"/>
  </r>
  <r>
    <n v="1034"/>
    <n v="45"/>
    <n v="38333"/>
    <n v="557"/>
    <n v="295584"/>
    <s v="Car"/>
    <n v="6058"/>
    <x v="0"/>
    <n v="1"/>
    <s v="Employed"/>
    <s v="Single"/>
    <s v="Female"/>
    <s v="Bachelor"/>
    <n v="3"/>
    <n v="1"/>
    <n v="96053"/>
    <s v="South"/>
    <n v="18"/>
    <s v="Delhi"/>
    <m/>
    <m/>
    <m/>
    <x v="1"/>
  </r>
  <r>
    <n v="1035"/>
    <n v="64"/>
    <n v="8548"/>
    <n v="641"/>
    <n v="196401"/>
    <s v="Medical"/>
    <n v="4037"/>
    <x v="0"/>
    <n v="1"/>
    <s v="Employed"/>
    <s v="Married"/>
    <s v="Male"/>
    <s v="PhD"/>
    <n v="0"/>
    <n v="2"/>
    <n v="54825"/>
    <s v="North"/>
    <n v="15"/>
    <s v="Bangalore"/>
    <m/>
    <m/>
    <m/>
    <x v="4"/>
  </r>
  <r>
    <n v="1036"/>
    <n v="34"/>
    <n v="31497"/>
    <n v="654"/>
    <n v="153837"/>
    <s v="Home"/>
    <n v="2629"/>
    <x v="0"/>
    <n v="0"/>
    <s v="Employed"/>
    <s v="Divorced"/>
    <s v="Male"/>
    <s v="Master"/>
    <n v="3"/>
    <n v="4"/>
    <n v="119067"/>
    <s v="West"/>
    <n v="8"/>
    <s v="Kolkata"/>
    <m/>
    <m/>
    <m/>
    <x v="0"/>
  </r>
  <r>
    <n v="1037"/>
    <n v="25"/>
    <n v="56876"/>
    <n v="677"/>
    <n v="212044"/>
    <s v="Education"/>
    <n v="4821"/>
    <x v="0"/>
    <n v="0"/>
    <s v="Employed"/>
    <s v="Divorced"/>
    <s v="Female"/>
    <s v="Master"/>
    <n v="2"/>
    <n v="2"/>
    <n v="123029"/>
    <s v="South"/>
    <n v="2"/>
    <s v="Mumbai"/>
    <m/>
    <m/>
    <m/>
    <x v="3"/>
  </r>
  <r>
    <n v="1038"/>
    <n v="62"/>
    <n v="61585"/>
    <n v="655"/>
    <n v="172320"/>
    <s v="Car"/>
    <n v="4661"/>
    <x v="0"/>
    <n v="1"/>
    <s v="Employed"/>
    <s v="Single"/>
    <s v="Male"/>
    <s v="PhD"/>
    <n v="5"/>
    <n v="3"/>
    <n v="81676"/>
    <s v="West"/>
    <n v="11"/>
    <s v="Hyderabad"/>
    <m/>
    <m/>
    <m/>
    <x v="4"/>
  </r>
  <r>
    <n v="1039"/>
    <n v="22"/>
    <n v="75764"/>
    <n v="670"/>
    <n v="205430"/>
    <s v="Medical"/>
    <n v="5449"/>
    <x v="0"/>
    <n v="1"/>
    <s v="Employed"/>
    <s v="Divorced"/>
    <s v="Female"/>
    <s v="Master"/>
    <n v="3"/>
    <n v="3"/>
    <n v="96497"/>
    <s v="West"/>
    <n v="8"/>
    <s v="Ahmedabad"/>
    <m/>
    <m/>
    <m/>
    <x v="3"/>
  </r>
  <r>
    <n v="1040"/>
    <n v="24"/>
    <n v="55117"/>
    <n v="638"/>
    <n v="141172"/>
    <s v="Medical"/>
    <n v="5649"/>
    <x v="0"/>
    <n v="0"/>
    <s v="Employed"/>
    <s v="Divorced"/>
    <s v="Female"/>
    <s v="Master"/>
    <n v="0"/>
    <n v="3"/>
    <n v="36656"/>
    <s v="West"/>
    <n v="13"/>
    <s v="Kolkata"/>
    <m/>
    <m/>
    <m/>
    <x v="3"/>
  </r>
  <r>
    <n v="1041"/>
    <n v="32"/>
    <n v="70207"/>
    <n v="609"/>
    <n v="238983"/>
    <s v="Home"/>
    <n v="4172"/>
    <x v="0"/>
    <n v="1"/>
    <s v="Employed"/>
    <s v="Married"/>
    <s v="Male"/>
    <s v="Bachelor"/>
    <n v="4"/>
    <n v="4"/>
    <n v="129183"/>
    <s v="West"/>
    <n v="1"/>
    <s v="Pune"/>
    <m/>
    <m/>
    <m/>
    <x v="0"/>
  </r>
  <r>
    <n v="1042"/>
    <n v="31"/>
    <n v="59451"/>
    <n v="689"/>
    <n v="206231"/>
    <s v="Personal"/>
    <n v="7719"/>
    <x v="0"/>
    <n v="1"/>
    <s v="Employed"/>
    <s v="Single"/>
    <s v="Male"/>
    <s v="PhD"/>
    <n v="2"/>
    <n v="2"/>
    <n v="121290"/>
    <s v="South"/>
    <n v="18"/>
    <s v="Bangalore"/>
    <m/>
    <m/>
    <m/>
    <x v="0"/>
  </r>
  <r>
    <n v="1043"/>
    <n v="24"/>
    <n v="64061"/>
    <n v="690"/>
    <n v="149905"/>
    <s v="Education"/>
    <n v="4798"/>
    <x v="0"/>
    <n v="1"/>
    <s v="Employed"/>
    <s v="Divorced"/>
    <s v="Female"/>
    <s v="Bachelor"/>
    <n v="3"/>
    <n v="4"/>
    <n v="134502"/>
    <s v="South"/>
    <n v="5"/>
    <s v="Mumbai"/>
    <m/>
    <m/>
    <m/>
    <x v="3"/>
  </r>
  <r>
    <n v="1044"/>
    <n v="63"/>
    <n v="66525"/>
    <n v="682"/>
    <n v="217986"/>
    <s v="Car"/>
    <n v="3311"/>
    <x v="0"/>
    <n v="1"/>
    <s v="Employed"/>
    <s v="Divorced"/>
    <s v="Female"/>
    <s v="Master"/>
    <n v="5"/>
    <n v="2"/>
    <n v="144596"/>
    <s v="South"/>
    <n v="1"/>
    <s v="Kolkata"/>
    <m/>
    <m/>
    <m/>
    <x v="4"/>
  </r>
  <r>
    <n v="1045"/>
    <n v="29"/>
    <n v="57305"/>
    <n v="691"/>
    <n v="296758"/>
    <s v="Medical"/>
    <n v="6582"/>
    <x v="0"/>
    <n v="0"/>
    <s v="Employed"/>
    <s v="Married"/>
    <s v="Male"/>
    <s v="Master"/>
    <n v="5"/>
    <n v="1"/>
    <n v="63276"/>
    <s v="North"/>
    <n v="12"/>
    <s v="Hyderabad"/>
    <m/>
    <m/>
    <m/>
    <x v="3"/>
  </r>
  <r>
    <n v="1046"/>
    <n v="30"/>
    <n v="66122"/>
    <n v="601"/>
    <n v="160206"/>
    <s v="Education"/>
    <n v="5728"/>
    <x v="0"/>
    <n v="1"/>
    <s v="Employed"/>
    <s v="Married"/>
    <s v="Female"/>
    <s v="High School"/>
    <n v="0"/>
    <n v="3"/>
    <n v="126641"/>
    <s v="West"/>
    <n v="5"/>
    <s v="Mumbai"/>
    <m/>
    <m/>
    <m/>
    <x v="0"/>
  </r>
  <r>
    <n v="1047"/>
    <n v="47"/>
    <n v="39521"/>
    <n v="624"/>
    <n v="237881"/>
    <s v="Car"/>
    <n v="5408"/>
    <x v="0"/>
    <n v="1"/>
    <s v="Employed"/>
    <s v="Married"/>
    <s v="Male"/>
    <s v="PhD"/>
    <n v="2"/>
    <n v="3"/>
    <n v="144379"/>
    <s v="West"/>
    <n v="16"/>
    <s v="Bangalore"/>
    <m/>
    <m/>
    <m/>
    <x v="1"/>
  </r>
  <r>
    <n v="1048"/>
    <n v="26"/>
    <n v="13600"/>
    <n v="705"/>
    <n v="220896"/>
    <s v="Car"/>
    <n v="4564"/>
    <x v="0"/>
    <n v="0"/>
    <s v="Employed"/>
    <s v="Married"/>
    <s v="Male"/>
    <s v="PhD"/>
    <n v="2"/>
    <n v="3"/>
    <n v="55162"/>
    <s v="South"/>
    <n v="18"/>
    <s v="Pune"/>
    <m/>
    <m/>
    <m/>
    <x v="3"/>
  </r>
  <r>
    <n v="1049"/>
    <n v="35"/>
    <n v="59761"/>
    <n v="667"/>
    <n v="220164"/>
    <s v="Medical"/>
    <n v="5045"/>
    <x v="0"/>
    <n v="1"/>
    <s v="Employed"/>
    <s v="Divorced"/>
    <s v="Female"/>
    <s v="Bachelor"/>
    <n v="2"/>
    <n v="3"/>
    <n v="94863"/>
    <s v="South"/>
    <n v="2"/>
    <s v="Pune"/>
    <m/>
    <m/>
    <m/>
    <x v="0"/>
  </r>
  <r>
    <n v="1050"/>
    <n v="62"/>
    <n v="55621"/>
    <n v="652"/>
    <n v="245012"/>
    <s v="Education"/>
    <n v="2831"/>
    <x v="0"/>
    <n v="0"/>
    <s v="Unemployed"/>
    <s v="Divorced"/>
    <s v="Male"/>
    <s v="PhD"/>
    <n v="3"/>
    <n v="4"/>
    <n v="89097"/>
    <s v="West"/>
    <n v="15"/>
    <s v="Mumbai"/>
    <m/>
    <m/>
    <m/>
    <x v="4"/>
  </r>
  <r>
    <n v="1051"/>
    <n v="51"/>
    <n v="36870"/>
    <n v="637"/>
    <n v="186149"/>
    <s v="Car"/>
    <n v="4728"/>
    <x v="0"/>
    <n v="1"/>
    <s v="Employed"/>
    <s v="Divorced"/>
    <s v="Female"/>
    <s v="Bachelor"/>
    <n v="0"/>
    <n v="3"/>
    <n v="125663"/>
    <s v="West"/>
    <n v="11"/>
    <s v="Delhi"/>
    <m/>
    <m/>
    <m/>
    <x v="2"/>
  </r>
  <r>
    <n v="1052"/>
    <n v="42"/>
    <n v="31063"/>
    <n v="713"/>
    <n v="207616"/>
    <s v="Medical"/>
    <n v="7456"/>
    <x v="0"/>
    <n v="0"/>
    <s v="Employed"/>
    <s v="Married"/>
    <s v="Male"/>
    <s v="Master"/>
    <n v="0"/>
    <n v="2"/>
    <n v="28181"/>
    <s v="North"/>
    <n v="10"/>
    <s v="Mumbai"/>
    <m/>
    <m/>
    <m/>
    <x v="1"/>
  </r>
  <r>
    <n v="1053"/>
    <n v="26"/>
    <n v="51960"/>
    <n v="561"/>
    <n v="204912"/>
    <s v="Education"/>
    <n v="4045"/>
    <x v="0"/>
    <n v="1"/>
    <s v="Employed"/>
    <s v="Divorced"/>
    <s v="Male"/>
    <s v="High School"/>
    <n v="0"/>
    <n v="2"/>
    <n v="154478"/>
    <s v="West"/>
    <n v="3"/>
    <s v="Delhi"/>
    <m/>
    <m/>
    <m/>
    <x v="3"/>
  </r>
  <r>
    <n v="1054"/>
    <n v="53"/>
    <n v="60753"/>
    <n v="664"/>
    <n v="157213"/>
    <s v="Education"/>
    <n v="5176"/>
    <x v="0"/>
    <n v="1"/>
    <s v="Employed"/>
    <s v="Single"/>
    <s v="Male"/>
    <s v="Master"/>
    <n v="1"/>
    <n v="3"/>
    <n v="96623"/>
    <s v="South"/>
    <n v="13"/>
    <s v="Kolkata"/>
    <m/>
    <m/>
    <m/>
    <x v="2"/>
  </r>
  <r>
    <n v="1055"/>
    <n v="49"/>
    <n v="57798"/>
    <n v="646"/>
    <n v="222939"/>
    <s v="Medical"/>
    <n v="3315"/>
    <x v="0"/>
    <n v="0"/>
    <s v="Employed"/>
    <s v="Single"/>
    <s v="Male"/>
    <s v="Bachelor"/>
    <n v="4"/>
    <n v="3"/>
    <n v="127482"/>
    <s v="North"/>
    <n v="13"/>
    <s v="Pune"/>
    <m/>
    <m/>
    <m/>
    <x v="1"/>
  </r>
  <r>
    <n v="1056"/>
    <n v="41"/>
    <n v="34705"/>
    <n v="587"/>
    <n v="181877"/>
    <s v="Education"/>
    <n v="4479"/>
    <x v="0"/>
    <n v="1"/>
    <s v="Employed"/>
    <s v="Divorced"/>
    <s v="Male"/>
    <s v="Bachelor"/>
    <n v="0"/>
    <n v="4"/>
    <n v="98192"/>
    <s v="East"/>
    <n v="3"/>
    <s v="Bangalore"/>
    <m/>
    <m/>
    <m/>
    <x v="1"/>
  </r>
  <r>
    <n v="1057"/>
    <n v="50"/>
    <n v="38069"/>
    <n v="730"/>
    <n v="291510"/>
    <s v="Personal"/>
    <n v="3734"/>
    <x v="1"/>
    <n v="1"/>
    <s v="Employed"/>
    <s v="Married"/>
    <s v="Male"/>
    <s v="High School"/>
    <n v="1"/>
    <n v="4"/>
    <n v="114763"/>
    <s v="East"/>
    <n v="10"/>
    <s v="Ahmedabad"/>
    <m/>
    <m/>
    <m/>
    <x v="1"/>
  </r>
  <r>
    <n v="1058"/>
    <n v="41"/>
    <n v="60042"/>
    <n v="515"/>
    <n v="174607"/>
    <s v="Car"/>
    <n v="5427"/>
    <x v="0"/>
    <n v="1"/>
    <s v="Employed"/>
    <s v="Single"/>
    <s v="Female"/>
    <s v="Master"/>
    <n v="1"/>
    <n v="2"/>
    <n v="30357"/>
    <s v="West"/>
    <n v="4"/>
    <s v="Delhi"/>
    <m/>
    <m/>
    <m/>
    <x v="1"/>
  </r>
  <r>
    <n v="1059"/>
    <n v="56"/>
    <n v="51090"/>
    <n v="656"/>
    <n v="133984"/>
    <s v="Car"/>
    <n v="5215"/>
    <x v="0"/>
    <n v="1"/>
    <s v="Employed"/>
    <s v="Divorced"/>
    <s v="Female"/>
    <s v="PhD"/>
    <n v="2"/>
    <n v="2"/>
    <n v="88453"/>
    <s v="South"/>
    <n v="14"/>
    <s v="Pune"/>
    <m/>
    <m/>
    <m/>
    <x v="2"/>
  </r>
  <r>
    <n v="1060"/>
    <n v="42"/>
    <n v="65902"/>
    <n v="676"/>
    <n v="256020"/>
    <s v="Education"/>
    <n v="3697"/>
    <x v="0"/>
    <n v="0"/>
    <s v="Employed"/>
    <s v="Single"/>
    <s v="Male"/>
    <s v="High School"/>
    <n v="4"/>
    <n v="1"/>
    <n v="125432"/>
    <s v="West"/>
    <n v="17"/>
    <s v="Kolkata"/>
    <m/>
    <m/>
    <m/>
    <x v="1"/>
  </r>
  <r>
    <n v="1061"/>
    <n v="40"/>
    <n v="45150"/>
    <n v="601"/>
    <n v="162787"/>
    <s v="Medical"/>
    <n v="5088"/>
    <x v="0"/>
    <n v="0"/>
    <s v="Employed"/>
    <s v="Single"/>
    <s v="Female"/>
    <s v="PhD"/>
    <n v="2"/>
    <n v="2"/>
    <n v="108661"/>
    <s v="South"/>
    <n v="1"/>
    <s v="Mumbai"/>
    <m/>
    <m/>
    <m/>
    <x v="0"/>
  </r>
  <r>
    <n v="1062"/>
    <n v="42"/>
    <n v="61092"/>
    <n v="663"/>
    <n v="139335"/>
    <s v="Home"/>
    <n v="5123"/>
    <x v="0"/>
    <n v="0"/>
    <s v="Unemployed"/>
    <s v="Single"/>
    <s v="Female"/>
    <s v="Master"/>
    <n v="4"/>
    <n v="1"/>
    <n v="50894"/>
    <s v="South"/>
    <n v="15"/>
    <s v="Pune"/>
    <m/>
    <m/>
    <m/>
    <x v="1"/>
  </r>
  <r>
    <n v="1063"/>
    <n v="60"/>
    <n v="49405"/>
    <n v="638"/>
    <n v="219376"/>
    <s v="Education"/>
    <n v="5174"/>
    <x v="0"/>
    <n v="1"/>
    <s v="Employed"/>
    <s v="Single"/>
    <s v="Female"/>
    <s v="High School"/>
    <n v="2"/>
    <n v="3"/>
    <n v="101842"/>
    <s v="South"/>
    <n v="2"/>
    <s v="Mumbai"/>
    <m/>
    <m/>
    <m/>
    <x v="2"/>
  </r>
  <r>
    <n v="1064"/>
    <n v="31"/>
    <n v="39157"/>
    <n v="699"/>
    <n v="266624"/>
    <s v="Home"/>
    <n v="5853"/>
    <x v="0"/>
    <n v="0"/>
    <s v="Employed"/>
    <s v="Divorced"/>
    <s v="Female"/>
    <s v="Master"/>
    <n v="5"/>
    <n v="3"/>
    <n v="75437"/>
    <s v="East"/>
    <n v="18"/>
    <s v="Mumbai"/>
    <m/>
    <m/>
    <m/>
    <x v="0"/>
  </r>
  <r>
    <n v="1065"/>
    <n v="51"/>
    <n v="63922"/>
    <n v="825"/>
    <n v="236867"/>
    <s v="Education"/>
    <n v="6565"/>
    <x v="0"/>
    <n v="1"/>
    <s v="Unemployed"/>
    <s v="Single"/>
    <s v="Female"/>
    <s v="Master"/>
    <n v="3"/>
    <n v="3"/>
    <n v="72837"/>
    <s v="West"/>
    <n v="7"/>
    <s v="Pune"/>
    <m/>
    <m/>
    <m/>
    <x v="2"/>
  </r>
  <r>
    <n v="1066"/>
    <n v="60"/>
    <n v="35111"/>
    <n v="666"/>
    <n v="171412"/>
    <s v="Home"/>
    <n v="4386"/>
    <x v="0"/>
    <n v="0"/>
    <s v="Employed"/>
    <s v="Divorced"/>
    <s v="Male"/>
    <s v="PhD"/>
    <n v="4"/>
    <n v="2"/>
    <n v="54379"/>
    <s v="West"/>
    <n v="13"/>
    <s v="Bangalore"/>
    <m/>
    <m/>
    <m/>
    <x v="2"/>
  </r>
  <r>
    <n v="1067"/>
    <n v="33"/>
    <n v="51112"/>
    <n v="680"/>
    <n v="206427"/>
    <s v="Education"/>
    <n v="4693"/>
    <x v="0"/>
    <n v="1"/>
    <s v="Unemployed"/>
    <s v="Single"/>
    <s v="Male"/>
    <s v="PhD"/>
    <n v="5"/>
    <n v="2"/>
    <n v="118561"/>
    <s v="East"/>
    <n v="3"/>
    <s v="Hyderabad"/>
    <m/>
    <m/>
    <m/>
    <x v="0"/>
  </r>
  <r>
    <n v="1068"/>
    <n v="38"/>
    <n v="52662"/>
    <n v="601"/>
    <n v="185631"/>
    <s v="Medical"/>
    <n v="4826"/>
    <x v="0"/>
    <n v="0"/>
    <s v="Employed"/>
    <s v="Single"/>
    <s v="Male"/>
    <s v="PhD"/>
    <n v="1"/>
    <n v="3"/>
    <n v="133390"/>
    <s v="South"/>
    <n v="3"/>
    <s v="Mumbai"/>
    <m/>
    <m/>
    <m/>
    <x v="0"/>
  </r>
  <r>
    <n v="1069"/>
    <n v="42"/>
    <n v="48195"/>
    <n v="660"/>
    <n v="283042"/>
    <s v="Home"/>
    <n v="3697"/>
    <x v="0"/>
    <n v="0"/>
    <s v="Employed"/>
    <s v="Single"/>
    <s v="Male"/>
    <s v="Master"/>
    <n v="1"/>
    <n v="4"/>
    <n v="163604"/>
    <s v="North"/>
    <n v="13"/>
    <s v="Mumbai"/>
    <m/>
    <m/>
    <m/>
    <x v="1"/>
  </r>
  <r>
    <n v="1070"/>
    <n v="37"/>
    <n v="64861"/>
    <n v="631"/>
    <n v="178134"/>
    <s v="Personal"/>
    <n v="3992"/>
    <x v="0"/>
    <n v="0"/>
    <s v="Employed"/>
    <s v="Divorced"/>
    <s v="Male"/>
    <s v="Bachelor"/>
    <n v="4"/>
    <n v="3"/>
    <n v="55778"/>
    <s v="North"/>
    <n v="4"/>
    <s v="Delhi"/>
    <m/>
    <m/>
    <m/>
    <x v="0"/>
  </r>
  <r>
    <n v="1071"/>
    <n v="58"/>
    <n v="58589"/>
    <n v="688"/>
    <n v="204949"/>
    <s v="Medical"/>
    <n v="5563"/>
    <x v="0"/>
    <n v="1"/>
    <s v="Employed"/>
    <s v="Single"/>
    <s v="Female"/>
    <s v="Master"/>
    <n v="2"/>
    <n v="1"/>
    <n v="123021"/>
    <s v="East"/>
    <n v="16"/>
    <s v="Ahmedabad"/>
    <m/>
    <m/>
    <m/>
    <x v="2"/>
  </r>
  <r>
    <n v="1072"/>
    <n v="45"/>
    <n v="56801"/>
    <n v="578"/>
    <n v="208462"/>
    <s v="Education"/>
    <n v="6924"/>
    <x v="0"/>
    <n v="1"/>
    <s v="Employed"/>
    <s v="Single"/>
    <s v="Female"/>
    <s v="Bachelor"/>
    <n v="3"/>
    <n v="4"/>
    <n v="124995"/>
    <s v="North"/>
    <n v="8"/>
    <s v="Pune"/>
    <m/>
    <m/>
    <m/>
    <x v="1"/>
  </r>
  <r>
    <n v="1073"/>
    <n v="52"/>
    <n v="51026"/>
    <n v="596"/>
    <n v="141989"/>
    <s v="Home"/>
    <n v="3960"/>
    <x v="1"/>
    <n v="0"/>
    <s v="Employed"/>
    <s v="Married"/>
    <s v="Male"/>
    <s v="High School"/>
    <n v="3"/>
    <n v="4"/>
    <n v="82584"/>
    <s v="South"/>
    <n v="8"/>
    <s v="Mumbai"/>
    <m/>
    <m/>
    <m/>
    <x v="2"/>
  </r>
  <r>
    <n v="1074"/>
    <n v="35"/>
    <n v="77844"/>
    <n v="709"/>
    <n v="190354"/>
    <s v="Car"/>
    <n v="7293"/>
    <x v="0"/>
    <n v="1"/>
    <s v="Employed"/>
    <s v="Single"/>
    <s v="Male"/>
    <s v="PhD"/>
    <n v="0"/>
    <n v="2"/>
    <n v="72472"/>
    <s v="South"/>
    <n v="16"/>
    <s v="Kolkata"/>
    <m/>
    <m/>
    <m/>
    <x v="0"/>
  </r>
  <r>
    <n v="1075"/>
    <n v="33"/>
    <n v="71970"/>
    <n v="660"/>
    <n v="191169"/>
    <s v="Medical"/>
    <n v="4433"/>
    <x v="0"/>
    <n v="1"/>
    <s v="Employed"/>
    <s v="Married"/>
    <s v="Female"/>
    <s v="PhD"/>
    <n v="4"/>
    <n v="2"/>
    <n v="67427"/>
    <s v="West"/>
    <n v="2"/>
    <s v="Bangalore"/>
    <m/>
    <m/>
    <m/>
    <x v="0"/>
  </r>
  <r>
    <n v="1076"/>
    <n v="46"/>
    <n v="63791"/>
    <n v="716"/>
    <n v="268841"/>
    <s v="Home"/>
    <n v="6211"/>
    <x v="0"/>
    <n v="1"/>
    <s v="Employed"/>
    <s v="Divorced"/>
    <s v="Male"/>
    <s v="Master"/>
    <n v="3"/>
    <n v="1"/>
    <n v="84179"/>
    <s v="South"/>
    <n v="9"/>
    <s v="Hyderabad"/>
    <m/>
    <m/>
    <m/>
    <x v="1"/>
  </r>
  <r>
    <n v="1077"/>
    <n v="31"/>
    <n v="61326"/>
    <n v="668"/>
    <n v="209757"/>
    <s v="Medical"/>
    <n v="5429"/>
    <x v="0"/>
    <n v="1"/>
    <s v="Employed"/>
    <s v="Single"/>
    <s v="Male"/>
    <s v="Bachelor"/>
    <n v="2"/>
    <n v="3"/>
    <n v="106078"/>
    <s v="South"/>
    <n v="13"/>
    <s v="Hyderabad"/>
    <m/>
    <m/>
    <m/>
    <x v="0"/>
  </r>
  <r>
    <n v="1078"/>
    <n v="33"/>
    <n v="40966"/>
    <n v="675"/>
    <n v="181083"/>
    <s v="Home"/>
    <n v="5194"/>
    <x v="0"/>
    <n v="0"/>
    <s v="Employed"/>
    <s v="Single"/>
    <s v="Female"/>
    <s v="High School"/>
    <n v="2"/>
    <n v="3"/>
    <n v="140803"/>
    <s v="South"/>
    <n v="12"/>
    <s v="Kolkata"/>
    <m/>
    <m/>
    <m/>
    <x v="0"/>
  </r>
  <r>
    <n v="1079"/>
    <n v="53"/>
    <n v="49263"/>
    <n v="634"/>
    <n v="192744"/>
    <s v="Car"/>
    <n v="4572"/>
    <x v="0"/>
    <n v="0"/>
    <s v="Employed"/>
    <s v="Married"/>
    <s v="Male"/>
    <s v="Master"/>
    <n v="1"/>
    <n v="2"/>
    <n v="133160"/>
    <s v="North"/>
    <n v="2"/>
    <s v="Hyderabad"/>
    <m/>
    <m/>
    <m/>
    <x v="2"/>
  </r>
  <r>
    <n v="1080"/>
    <n v="57"/>
    <n v="59537"/>
    <n v="640"/>
    <n v="196652"/>
    <s v="Personal"/>
    <n v="5015"/>
    <x v="0"/>
    <n v="0"/>
    <s v="Employed"/>
    <s v="Married"/>
    <s v="Male"/>
    <s v="High School"/>
    <n v="3"/>
    <n v="2"/>
    <n v="51537"/>
    <s v="North"/>
    <n v="9"/>
    <s v="Bangalore"/>
    <m/>
    <m/>
    <m/>
    <x v="2"/>
  </r>
  <r>
    <n v="1081"/>
    <n v="58"/>
    <n v="65773"/>
    <n v="698"/>
    <n v="198054"/>
    <s v="Car"/>
    <n v="4289"/>
    <x v="0"/>
    <n v="1"/>
    <s v="Employed"/>
    <s v="Single"/>
    <s v="Male"/>
    <s v="Bachelor"/>
    <n v="3"/>
    <n v="3"/>
    <n v="76334"/>
    <s v="East"/>
    <n v="1"/>
    <s v="Hyderabad"/>
    <m/>
    <m/>
    <m/>
    <x v="2"/>
  </r>
  <r>
    <n v="1082"/>
    <n v="21"/>
    <n v="63380"/>
    <n v="642"/>
    <n v="246371"/>
    <s v="Education"/>
    <n v="5945"/>
    <x v="0"/>
    <n v="1"/>
    <s v="Employed"/>
    <s v="Divorced"/>
    <s v="Male"/>
    <s v="PhD"/>
    <n v="2"/>
    <n v="4"/>
    <n v="138989"/>
    <s v="East"/>
    <n v="6"/>
    <s v="Pune"/>
    <m/>
    <m/>
    <m/>
    <x v="3"/>
  </r>
  <r>
    <n v="1083"/>
    <n v="59"/>
    <n v="58714"/>
    <n v="709"/>
    <n v="248935"/>
    <s v="Medical"/>
    <n v="6117"/>
    <x v="0"/>
    <n v="1"/>
    <s v="Employed"/>
    <s v="Married"/>
    <s v="Male"/>
    <s v="PhD"/>
    <n v="1"/>
    <n v="1"/>
    <n v="78067"/>
    <s v="North"/>
    <n v="2"/>
    <s v="Hyderabad"/>
    <m/>
    <m/>
    <m/>
    <x v="2"/>
  </r>
  <r>
    <n v="1084"/>
    <n v="47"/>
    <n v="80009"/>
    <n v="644"/>
    <n v="150464"/>
    <s v="Personal"/>
    <n v="4349"/>
    <x v="1"/>
    <n v="0"/>
    <s v="Employed"/>
    <s v="Single"/>
    <s v="Female"/>
    <s v="Bachelor"/>
    <n v="3"/>
    <n v="1"/>
    <n v="98292"/>
    <s v="West"/>
    <n v="3"/>
    <s v="Delhi"/>
    <m/>
    <m/>
    <m/>
    <x v="1"/>
  </r>
  <r>
    <n v="1085"/>
    <n v="56"/>
    <n v="47966"/>
    <n v="591"/>
    <n v="253397"/>
    <s v="Medical"/>
    <n v="3359"/>
    <x v="0"/>
    <n v="0"/>
    <s v="Employed"/>
    <s v="Married"/>
    <s v="Male"/>
    <s v="PhD"/>
    <n v="2"/>
    <n v="1"/>
    <n v="48841"/>
    <s v="West"/>
    <n v="15"/>
    <s v="Hyderabad"/>
    <m/>
    <m/>
    <m/>
    <x v="2"/>
  </r>
  <r>
    <n v="1086"/>
    <n v="52"/>
    <n v="65197"/>
    <n v="586"/>
    <n v="237567"/>
    <s v="Home"/>
    <n v="4672"/>
    <x v="0"/>
    <n v="1"/>
    <s v="Employed"/>
    <s v="Divorced"/>
    <s v="Male"/>
    <s v="Master"/>
    <n v="1"/>
    <n v="2"/>
    <n v="134591"/>
    <s v="North"/>
    <n v="7"/>
    <s v="Delhi"/>
    <m/>
    <m/>
    <m/>
    <x v="2"/>
  </r>
  <r>
    <n v="1087"/>
    <n v="61"/>
    <n v="63371"/>
    <n v="641"/>
    <n v="197363"/>
    <s v="Education"/>
    <n v="6988"/>
    <x v="0"/>
    <n v="1"/>
    <s v="Employed"/>
    <s v="Married"/>
    <s v="Female"/>
    <s v="Bachelor"/>
    <n v="1"/>
    <n v="4"/>
    <n v="42617"/>
    <s v="East"/>
    <n v="13"/>
    <s v="Delhi"/>
    <m/>
    <m/>
    <m/>
    <x v="4"/>
  </r>
  <r>
    <n v="1088"/>
    <n v="35"/>
    <n v="56660"/>
    <n v="695"/>
    <n v="126301"/>
    <s v="Education"/>
    <n v="5231"/>
    <x v="0"/>
    <n v="1"/>
    <s v="Unemployed"/>
    <s v="Single"/>
    <s v="Male"/>
    <s v="PhD"/>
    <n v="2"/>
    <n v="1"/>
    <n v="50715"/>
    <s v="West"/>
    <n v="16"/>
    <s v="Delhi"/>
    <m/>
    <m/>
    <m/>
    <x v="0"/>
  </r>
  <r>
    <n v="1089"/>
    <n v="51"/>
    <n v="57207"/>
    <n v="616"/>
    <n v="210632"/>
    <s v="Medical"/>
    <n v="6153"/>
    <x v="1"/>
    <n v="0"/>
    <s v="Employed"/>
    <s v="Married"/>
    <s v="Male"/>
    <s v="Bachelor"/>
    <n v="1"/>
    <n v="4"/>
    <n v="131524"/>
    <s v="South"/>
    <n v="13"/>
    <s v="Bangalore"/>
    <m/>
    <m/>
    <m/>
    <x v="2"/>
  </r>
  <r>
    <n v="1090"/>
    <n v="26"/>
    <n v="56905"/>
    <n v="686"/>
    <n v="182302"/>
    <s v="Education"/>
    <n v="4072"/>
    <x v="0"/>
    <n v="1"/>
    <s v="Employed"/>
    <s v="Divorced"/>
    <s v="Female"/>
    <s v="High School"/>
    <n v="5"/>
    <n v="2"/>
    <n v="157601"/>
    <s v="West"/>
    <n v="12"/>
    <s v="Mumbai"/>
    <m/>
    <m/>
    <m/>
    <x v="3"/>
  </r>
  <r>
    <n v="1091"/>
    <n v="45"/>
    <n v="39376"/>
    <n v="655"/>
    <n v="227744"/>
    <s v="Medical"/>
    <n v="4513"/>
    <x v="0"/>
    <n v="0"/>
    <s v="Employed"/>
    <s v="Single"/>
    <s v="Female"/>
    <s v="Master"/>
    <n v="5"/>
    <n v="2"/>
    <n v="91281"/>
    <s v="West"/>
    <n v="17"/>
    <s v="Ahmedabad"/>
    <m/>
    <m/>
    <m/>
    <x v="1"/>
  </r>
  <r>
    <n v="1092"/>
    <n v="38"/>
    <n v="56012"/>
    <n v="680"/>
    <n v="232330"/>
    <s v="Home"/>
    <n v="4689"/>
    <x v="0"/>
    <n v="1"/>
    <s v="Employed"/>
    <s v="Single"/>
    <s v="Female"/>
    <s v="Master"/>
    <n v="1"/>
    <n v="3"/>
    <n v="98594"/>
    <s v="West"/>
    <n v="11"/>
    <s v="Kolkata"/>
    <m/>
    <m/>
    <m/>
    <x v="0"/>
  </r>
  <r>
    <n v="1093"/>
    <n v="42"/>
    <n v="61224"/>
    <n v="635"/>
    <n v="265953"/>
    <s v="Home"/>
    <n v="3828"/>
    <x v="0"/>
    <n v="0"/>
    <s v="Employed"/>
    <s v="Single"/>
    <s v="Female"/>
    <s v="Master"/>
    <n v="0"/>
    <n v="4"/>
    <n v="127248"/>
    <s v="East"/>
    <n v="7"/>
    <s v="Kolkata"/>
    <m/>
    <m/>
    <m/>
    <x v="1"/>
  </r>
  <r>
    <n v="1094"/>
    <n v="51"/>
    <n v="54829"/>
    <n v="659"/>
    <n v="146940"/>
    <s v="Medical"/>
    <n v="5166"/>
    <x v="0"/>
    <n v="1"/>
    <s v="Employed"/>
    <s v="Single"/>
    <s v="Female"/>
    <s v="PhD"/>
    <n v="1"/>
    <n v="4"/>
    <n v="108683"/>
    <s v="East"/>
    <n v="13"/>
    <s v="Pune"/>
    <m/>
    <m/>
    <m/>
    <x v="2"/>
  </r>
  <r>
    <n v="1095"/>
    <n v="56"/>
    <n v="22368"/>
    <n v="696"/>
    <n v="306918"/>
    <s v="Car"/>
    <n v="4181"/>
    <x v="1"/>
    <n v="1"/>
    <s v="Employed"/>
    <s v="Divorced"/>
    <s v="Male"/>
    <s v="High School"/>
    <n v="3"/>
    <n v="4"/>
    <n v="88803"/>
    <s v="North"/>
    <n v="10"/>
    <s v="Pune"/>
    <m/>
    <m/>
    <m/>
    <x v="2"/>
  </r>
  <r>
    <n v="1096"/>
    <n v="29"/>
    <n v="26207"/>
    <n v="649"/>
    <n v="244764"/>
    <s v="Car"/>
    <n v="5948"/>
    <x v="0"/>
    <n v="1"/>
    <s v="Unemployed"/>
    <s v="Single"/>
    <s v="Female"/>
    <s v="PhD"/>
    <n v="1"/>
    <n v="3"/>
    <n v="85436"/>
    <s v="West"/>
    <n v="10"/>
    <s v="Hyderabad"/>
    <m/>
    <m/>
    <m/>
    <x v="3"/>
  </r>
  <r>
    <n v="1097"/>
    <n v="23"/>
    <n v="37726"/>
    <n v="623"/>
    <n v="235712"/>
    <s v="Home"/>
    <n v="5089"/>
    <x v="0"/>
    <n v="1"/>
    <s v="Employed"/>
    <s v="Divorced"/>
    <s v="Female"/>
    <s v="PhD"/>
    <n v="3"/>
    <n v="1"/>
    <n v="52996"/>
    <s v="East"/>
    <n v="13"/>
    <s v="Ahmedabad"/>
    <m/>
    <m/>
    <m/>
    <x v="3"/>
  </r>
  <r>
    <n v="1098"/>
    <n v="53"/>
    <n v="48321"/>
    <n v="559"/>
    <n v="295820"/>
    <s v="Personal"/>
    <n v="6480"/>
    <x v="0"/>
    <n v="1"/>
    <s v="Employed"/>
    <s v="Divorced"/>
    <s v="Female"/>
    <s v="Bachelor"/>
    <n v="2"/>
    <n v="1"/>
    <n v="106988"/>
    <s v="East"/>
    <n v="19"/>
    <s v="Mumbai"/>
    <m/>
    <m/>
    <m/>
    <x v="2"/>
  </r>
  <r>
    <n v="1099"/>
    <n v="47"/>
    <n v="38531"/>
    <n v="677"/>
    <n v="215891"/>
    <s v="Car"/>
    <n v="3322"/>
    <x v="1"/>
    <n v="1"/>
    <s v="Employed"/>
    <s v="Married"/>
    <s v="Female"/>
    <s v="Master"/>
    <n v="1"/>
    <n v="2"/>
    <n v="97242"/>
    <s v="North"/>
    <n v="17"/>
    <s v="Delhi"/>
    <m/>
    <m/>
    <m/>
    <x v="1"/>
  </r>
  <r>
    <n v="1100"/>
    <n v="63"/>
    <n v="59688"/>
    <n v="611"/>
    <n v="251682"/>
    <s v="Medical"/>
    <n v="4468"/>
    <x v="0"/>
    <n v="1"/>
    <s v="Employed"/>
    <s v="Married"/>
    <s v="Male"/>
    <s v="PhD"/>
    <n v="2"/>
    <n v="3"/>
    <n v="86864"/>
    <s v="South"/>
    <n v="7"/>
    <s v="Delhi"/>
    <m/>
    <m/>
    <m/>
    <x v="4"/>
  </r>
  <r>
    <n v="1101"/>
    <n v="21"/>
    <n v="67879"/>
    <n v="623"/>
    <n v="208488"/>
    <s v="Home"/>
    <n v="4592"/>
    <x v="0"/>
    <n v="0"/>
    <s v="Employed"/>
    <s v="Single"/>
    <s v="Female"/>
    <s v="Master"/>
    <n v="4"/>
    <n v="4"/>
    <n v="69945"/>
    <s v="South"/>
    <n v="4"/>
    <s v="Kolkata"/>
    <m/>
    <m/>
    <m/>
    <x v="3"/>
  </r>
  <r>
    <n v="1102"/>
    <n v="64"/>
    <n v="70005"/>
    <n v="596"/>
    <n v="242040"/>
    <s v="Education"/>
    <n v="5463"/>
    <x v="0"/>
    <n v="0"/>
    <s v="Employed"/>
    <s v="Single"/>
    <s v="Male"/>
    <s v="High School"/>
    <n v="5"/>
    <n v="3"/>
    <n v="72984"/>
    <s v="West"/>
    <n v="17"/>
    <s v="Delhi"/>
    <m/>
    <m/>
    <m/>
    <x v="4"/>
  </r>
  <r>
    <n v="1103"/>
    <n v="29"/>
    <n v="55052"/>
    <n v="638"/>
    <n v="258080"/>
    <s v="Education"/>
    <n v="4577"/>
    <x v="0"/>
    <n v="1"/>
    <s v="Employed"/>
    <s v="Divorced"/>
    <s v="Male"/>
    <s v="High School"/>
    <n v="1"/>
    <n v="2"/>
    <n v="118551"/>
    <s v="South"/>
    <n v="4"/>
    <s v="Kolkata"/>
    <m/>
    <m/>
    <m/>
    <x v="3"/>
  </r>
  <r>
    <n v="1104"/>
    <n v="25"/>
    <n v="66262"/>
    <n v="754"/>
    <n v="252946"/>
    <s v="Car"/>
    <n v="6722"/>
    <x v="0"/>
    <n v="1"/>
    <s v="Unemployed"/>
    <s v="Married"/>
    <s v="Female"/>
    <s v="Master"/>
    <n v="2"/>
    <n v="1"/>
    <n v="126449"/>
    <s v="North"/>
    <n v="18"/>
    <s v="Delhi"/>
    <m/>
    <m/>
    <m/>
    <x v="3"/>
  </r>
  <r>
    <n v="1105"/>
    <n v="35"/>
    <n v="41561"/>
    <n v="667"/>
    <n v="124400"/>
    <s v="Personal"/>
    <n v="4815"/>
    <x v="0"/>
    <n v="0"/>
    <s v="Employed"/>
    <s v="Single"/>
    <s v="Male"/>
    <s v="Master"/>
    <n v="4"/>
    <n v="1"/>
    <n v="90186"/>
    <s v="East"/>
    <n v="8"/>
    <s v="Hyderabad"/>
    <m/>
    <m/>
    <m/>
    <x v="0"/>
  </r>
  <r>
    <n v="1106"/>
    <n v="29"/>
    <n v="47725"/>
    <n v="617"/>
    <n v="179309"/>
    <s v="Car"/>
    <n v="4094"/>
    <x v="1"/>
    <n v="0"/>
    <s v="Employed"/>
    <s v="Single"/>
    <s v="Male"/>
    <s v="High School"/>
    <n v="3"/>
    <n v="2"/>
    <n v="87025"/>
    <s v="South"/>
    <n v="8"/>
    <s v="Mumbai"/>
    <m/>
    <m/>
    <m/>
    <x v="3"/>
  </r>
  <r>
    <n v="1107"/>
    <n v="48"/>
    <n v="32495"/>
    <n v="627"/>
    <n v="258590"/>
    <s v="Personal"/>
    <n v="4839"/>
    <x v="0"/>
    <n v="0"/>
    <s v="Employed"/>
    <s v="Divorced"/>
    <s v="Male"/>
    <s v="High School"/>
    <n v="3"/>
    <n v="3"/>
    <n v="74390"/>
    <s v="West"/>
    <n v="16"/>
    <s v="Kolkata"/>
    <m/>
    <m/>
    <m/>
    <x v="1"/>
  </r>
  <r>
    <n v="1108"/>
    <n v="33"/>
    <n v="68103"/>
    <n v="578"/>
    <n v="224906"/>
    <s v="Car"/>
    <n v="4674"/>
    <x v="0"/>
    <n v="1"/>
    <s v="Employed"/>
    <s v="Married"/>
    <s v="Female"/>
    <s v="PhD"/>
    <n v="5"/>
    <n v="2"/>
    <n v="128104"/>
    <s v="West"/>
    <n v="15"/>
    <s v="Mumbai"/>
    <m/>
    <m/>
    <m/>
    <x v="0"/>
  </r>
  <r>
    <n v="1109"/>
    <n v="44"/>
    <n v="79489"/>
    <n v="593"/>
    <n v="197528"/>
    <s v="Education"/>
    <n v="5928"/>
    <x v="0"/>
    <n v="0"/>
    <s v="Employed"/>
    <s v="Single"/>
    <s v="Female"/>
    <s v="High School"/>
    <n v="5"/>
    <n v="4"/>
    <n v="100929"/>
    <s v="East"/>
    <n v="18"/>
    <s v="Kolkata"/>
    <m/>
    <m/>
    <m/>
    <x v="1"/>
  </r>
  <r>
    <n v="1110"/>
    <n v="30"/>
    <n v="44771"/>
    <n v="585"/>
    <n v="225382"/>
    <s v="Personal"/>
    <n v="4588"/>
    <x v="0"/>
    <n v="0"/>
    <s v="Unemployed"/>
    <s v="Single"/>
    <s v="Male"/>
    <s v="PhD"/>
    <n v="3"/>
    <n v="4"/>
    <n v="111037"/>
    <s v="West"/>
    <n v="19"/>
    <s v="Kolkata"/>
    <m/>
    <m/>
    <m/>
    <x v="0"/>
  </r>
  <r>
    <n v="1111"/>
    <n v="62"/>
    <n v="17447"/>
    <n v="663"/>
    <n v="144815"/>
    <s v="Education"/>
    <n v="3479"/>
    <x v="0"/>
    <n v="0"/>
    <s v="Employed"/>
    <s v="Single"/>
    <s v="Female"/>
    <s v="High School"/>
    <n v="3"/>
    <n v="2"/>
    <n v="110754"/>
    <s v="North"/>
    <n v="6"/>
    <s v="Mumbai"/>
    <m/>
    <m/>
    <m/>
    <x v="4"/>
  </r>
  <r>
    <n v="1112"/>
    <n v="42"/>
    <n v="35668"/>
    <n v="672"/>
    <n v="239323"/>
    <s v="Medical"/>
    <n v="5177"/>
    <x v="1"/>
    <n v="0"/>
    <s v="Employed"/>
    <s v="Single"/>
    <s v="Female"/>
    <s v="PhD"/>
    <n v="3"/>
    <n v="4"/>
    <n v="90768"/>
    <s v="South"/>
    <n v="9"/>
    <s v="Ahmedabad"/>
    <m/>
    <m/>
    <m/>
    <x v="1"/>
  </r>
  <r>
    <n v="1113"/>
    <n v="59"/>
    <n v="40247"/>
    <n v="653"/>
    <n v="218572"/>
    <s v="Medical"/>
    <n v="4349"/>
    <x v="0"/>
    <n v="1"/>
    <s v="Employed"/>
    <s v="Single"/>
    <s v="Female"/>
    <s v="Bachelor"/>
    <n v="0"/>
    <n v="4"/>
    <n v="65039"/>
    <s v="West"/>
    <n v="16"/>
    <s v="Pune"/>
    <m/>
    <m/>
    <m/>
    <x v="2"/>
  </r>
  <r>
    <n v="1114"/>
    <n v="42"/>
    <n v="30106"/>
    <n v="668"/>
    <n v="204262"/>
    <s v="Home"/>
    <n v="3845"/>
    <x v="0"/>
    <n v="1"/>
    <s v="Employed"/>
    <s v="Single"/>
    <s v="Male"/>
    <s v="Bachelor"/>
    <n v="5"/>
    <n v="1"/>
    <n v="70116"/>
    <s v="South"/>
    <n v="9"/>
    <s v="Kolkata"/>
    <m/>
    <m/>
    <m/>
    <x v="1"/>
  </r>
  <r>
    <n v="1115"/>
    <n v="57"/>
    <n v="34545"/>
    <n v="611"/>
    <n v="191054"/>
    <s v="Education"/>
    <n v="5022"/>
    <x v="0"/>
    <n v="0"/>
    <s v="Employed"/>
    <s v="Married"/>
    <s v="Female"/>
    <s v="PhD"/>
    <n v="2"/>
    <n v="3"/>
    <n v="133836"/>
    <s v="East"/>
    <n v="17"/>
    <s v="Delhi"/>
    <m/>
    <m/>
    <m/>
    <x v="2"/>
  </r>
  <r>
    <n v="1116"/>
    <n v="59"/>
    <n v="53069"/>
    <n v="592"/>
    <n v="211552"/>
    <s v="Education"/>
    <n v="4867"/>
    <x v="1"/>
    <n v="0"/>
    <s v="Unemployed"/>
    <s v="Divorced"/>
    <s v="Female"/>
    <s v="Master"/>
    <n v="4"/>
    <n v="1"/>
    <n v="78229"/>
    <s v="South"/>
    <n v="4"/>
    <s v="Bangalore"/>
    <m/>
    <m/>
    <m/>
    <x v="2"/>
  </r>
  <r>
    <n v="1117"/>
    <n v="40"/>
    <n v="59895"/>
    <n v="592"/>
    <n v="186286"/>
    <s v="Home"/>
    <n v="4779"/>
    <x v="0"/>
    <n v="1"/>
    <s v="Employed"/>
    <s v="Divorced"/>
    <s v="Male"/>
    <s v="Bachelor"/>
    <n v="4"/>
    <n v="1"/>
    <n v="87689"/>
    <s v="North"/>
    <n v="15"/>
    <s v="Pune"/>
    <m/>
    <m/>
    <m/>
    <x v="0"/>
  </r>
  <r>
    <n v="1118"/>
    <n v="30"/>
    <n v="19034"/>
    <n v="590"/>
    <n v="183805"/>
    <s v="Medical"/>
    <n v="5260"/>
    <x v="0"/>
    <n v="1"/>
    <s v="Employed"/>
    <s v="Divorced"/>
    <s v="Female"/>
    <s v="High School"/>
    <n v="1"/>
    <n v="3"/>
    <n v="65968"/>
    <s v="East"/>
    <n v="11"/>
    <s v="Mumbai"/>
    <m/>
    <m/>
    <m/>
    <x v="0"/>
  </r>
  <r>
    <n v="1119"/>
    <n v="30"/>
    <n v="42017"/>
    <n v="667"/>
    <n v="289443"/>
    <s v="Medical"/>
    <n v="4421"/>
    <x v="0"/>
    <n v="0"/>
    <s v="Employed"/>
    <s v="Single"/>
    <s v="Male"/>
    <s v="Master"/>
    <n v="2"/>
    <n v="1"/>
    <n v="63518"/>
    <s v="West"/>
    <n v="14"/>
    <s v="Ahmedabad"/>
    <m/>
    <m/>
    <m/>
    <x v="0"/>
  </r>
  <r>
    <n v="1120"/>
    <n v="46"/>
    <n v="50565"/>
    <n v="750"/>
    <n v="120673"/>
    <s v="Personal"/>
    <n v="5115"/>
    <x v="0"/>
    <n v="0"/>
    <s v="Employed"/>
    <s v="Divorced"/>
    <s v="Female"/>
    <s v="High School"/>
    <n v="5"/>
    <n v="4"/>
    <n v="76925"/>
    <s v="East"/>
    <n v="17"/>
    <s v="Hyderabad"/>
    <m/>
    <m/>
    <m/>
    <x v="1"/>
  </r>
  <r>
    <n v="1121"/>
    <n v="45"/>
    <n v="33998"/>
    <n v="597"/>
    <n v="121701"/>
    <s v="Personal"/>
    <n v="4410"/>
    <x v="0"/>
    <n v="1"/>
    <s v="Employed"/>
    <s v="Married"/>
    <s v="Female"/>
    <s v="Bachelor"/>
    <n v="0"/>
    <n v="2"/>
    <n v="150652"/>
    <s v="South"/>
    <n v="13"/>
    <s v="Delhi"/>
    <m/>
    <m/>
    <m/>
    <x v="1"/>
  </r>
  <r>
    <n v="1122"/>
    <n v="48"/>
    <n v="53542"/>
    <n v="632"/>
    <n v="239075"/>
    <s v="Medical"/>
    <n v="5822"/>
    <x v="0"/>
    <n v="1"/>
    <s v="Employed"/>
    <s v="Single"/>
    <s v="Female"/>
    <s v="High School"/>
    <n v="0"/>
    <n v="2"/>
    <n v="119741"/>
    <s v="South"/>
    <n v="9"/>
    <s v="Ahmedabad"/>
    <m/>
    <m/>
    <m/>
    <x v="1"/>
  </r>
  <r>
    <n v="1123"/>
    <n v="33"/>
    <n v="48232"/>
    <n v="660"/>
    <n v="139013"/>
    <s v="Car"/>
    <n v="4976"/>
    <x v="0"/>
    <n v="1"/>
    <s v="Employed"/>
    <s v="Married"/>
    <s v="Female"/>
    <s v="PhD"/>
    <n v="2"/>
    <n v="3"/>
    <n v="84196"/>
    <s v="South"/>
    <n v="16"/>
    <s v="Pune"/>
    <m/>
    <m/>
    <m/>
    <x v="0"/>
  </r>
  <r>
    <n v="1124"/>
    <n v="35"/>
    <n v="43271"/>
    <n v="636"/>
    <n v="99823"/>
    <s v="Education"/>
    <n v="6749"/>
    <x v="1"/>
    <n v="0"/>
    <s v="Employed"/>
    <s v="Single"/>
    <s v="Male"/>
    <s v="Master"/>
    <n v="3"/>
    <n v="2"/>
    <n v="132486"/>
    <s v="South"/>
    <n v="8"/>
    <s v="Bangalore"/>
    <m/>
    <m/>
    <m/>
    <x v="0"/>
  </r>
  <r>
    <n v="1125"/>
    <n v="26"/>
    <n v="37032"/>
    <n v="666"/>
    <n v="250713"/>
    <s v="Personal"/>
    <n v="4505"/>
    <x v="0"/>
    <n v="1"/>
    <s v="Employed"/>
    <s v="Single"/>
    <s v="Female"/>
    <s v="Bachelor"/>
    <n v="3"/>
    <n v="2"/>
    <n v="95431"/>
    <s v="East"/>
    <n v="14"/>
    <s v="Bangalore"/>
    <m/>
    <m/>
    <m/>
    <x v="3"/>
  </r>
  <r>
    <n v="1126"/>
    <n v="32"/>
    <n v="54101"/>
    <n v="621"/>
    <n v="263003"/>
    <s v="Car"/>
    <n v="5357"/>
    <x v="0"/>
    <n v="1"/>
    <s v="Employed"/>
    <s v="Divorced"/>
    <s v="Male"/>
    <s v="Master"/>
    <n v="2"/>
    <n v="2"/>
    <n v="140630"/>
    <s v="East"/>
    <n v="15"/>
    <s v="Hyderabad"/>
    <m/>
    <m/>
    <m/>
    <x v="0"/>
  </r>
  <r>
    <n v="1127"/>
    <n v="39"/>
    <n v="38547"/>
    <n v="615"/>
    <n v="134598"/>
    <s v="Personal"/>
    <n v="6129"/>
    <x v="1"/>
    <n v="1"/>
    <s v="Employed"/>
    <s v="Married"/>
    <s v="Male"/>
    <s v="PhD"/>
    <n v="5"/>
    <n v="2"/>
    <n v="166351"/>
    <s v="South"/>
    <n v="7"/>
    <s v="Mumbai"/>
    <m/>
    <m/>
    <m/>
    <x v="0"/>
  </r>
  <r>
    <n v="1128"/>
    <n v="52"/>
    <n v="24004"/>
    <n v="640"/>
    <n v="110233"/>
    <s v="Home"/>
    <n v="5536"/>
    <x v="0"/>
    <n v="1"/>
    <s v="Employed"/>
    <s v="Divorced"/>
    <s v="Female"/>
    <s v="Bachelor"/>
    <n v="4"/>
    <n v="1"/>
    <n v="130844"/>
    <s v="West"/>
    <n v="11"/>
    <s v="Mumbai"/>
    <m/>
    <m/>
    <m/>
    <x v="2"/>
  </r>
  <r>
    <n v="1129"/>
    <n v="31"/>
    <n v="50331"/>
    <n v="666"/>
    <n v="139061"/>
    <s v="Education"/>
    <n v="5140"/>
    <x v="0"/>
    <n v="0"/>
    <s v="Employed"/>
    <s v="Single"/>
    <s v="Female"/>
    <s v="High School"/>
    <n v="3"/>
    <n v="4"/>
    <n v="102836"/>
    <s v="East"/>
    <n v="3"/>
    <s v="Ahmedabad"/>
    <m/>
    <m/>
    <m/>
    <x v="0"/>
  </r>
  <r>
    <n v="1130"/>
    <n v="58"/>
    <n v="31414"/>
    <n v="714"/>
    <n v="165004"/>
    <s v="Personal"/>
    <n v="5336"/>
    <x v="0"/>
    <n v="1"/>
    <s v="Employed"/>
    <s v="Married"/>
    <s v="Female"/>
    <s v="Master"/>
    <n v="1"/>
    <n v="4"/>
    <n v="120979"/>
    <s v="North"/>
    <n v="7"/>
    <s v="Kolkata"/>
    <m/>
    <m/>
    <m/>
    <x v="2"/>
  </r>
  <r>
    <n v="1131"/>
    <n v="53"/>
    <n v="25307"/>
    <n v="668"/>
    <n v="295695"/>
    <s v="Medical"/>
    <n v="5507"/>
    <x v="0"/>
    <n v="0"/>
    <s v="Employed"/>
    <s v="Married"/>
    <s v="Female"/>
    <s v="Bachelor"/>
    <n v="5"/>
    <n v="2"/>
    <n v="100452"/>
    <s v="East"/>
    <n v="5"/>
    <s v="Pune"/>
    <m/>
    <m/>
    <m/>
    <x v="2"/>
  </r>
  <r>
    <n v="1132"/>
    <n v="22"/>
    <n v="51942"/>
    <n v="637"/>
    <n v="178512"/>
    <s v="Home"/>
    <n v="5297"/>
    <x v="0"/>
    <n v="1"/>
    <s v="Employed"/>
    <s v="Single"/>
    <s v="Female"/>
    <s v="Bachelor"/>
    <n v="5"/>
    <n v="3"/>
    <n v="44920"/>
    <s v="North"/>
    <n v="9"/>
    <s v="Ahmedabad"/>
    <m/>
    <m/>
    <m/>
    <x v="3"/>
  </r>
  <r>
    <n v="1133"/>
    <n v="35"/>
    <n v="47556"/>
    <n v="691"/>
    <n v="241592"/>
    <s v="Home"/>
    <n v="4985"/>
    <x v="0"/>
    <n v="1"/>
    <s v="Employed"/>
    <s v="Divorced"/>
    <s v="Female"/>
    <s v="PhD"/>
    <n v="0"/>
    <n v="1"/>
    <n v="80361"/>
    <s v="West"/>
    <n v="19"/>
    <s v="Pune"/>
    <m/>
    <m/>
    <m/>
    <x v="0"/>
  </r>
  <r>
    <n v="1134"/>
    <n v="56"/>
    <n v="37004"/>
    <n v="700"/>
    <n v="236088"/>
    <s v="Medical"/>
    <n v="5737"/>
    <x v="0"/>
    <n v="1"/>
    <s v="Employed"/>
    <s v="Single"/>
    <s v="Female"/>
    <s v="Bachelor"/>
    <n v="3"/>
    <n v="2"/>
    <n v="71452"/>
    <s v="North"/>
    <n v="13"/>
    <s v="Mumbai"/>
    <m/>
    <m/>
    <m/>
    <x v="2"/>
  </r>
  <r>
    <n v="1135"/>
    <n v="25"/>
    <n v="53434"/>
    <n v="634"/>
    <n v="266121"/>
    <s v="Home"/>
    <n v="4915"/>
    <x v="0"/>
    <n v="0"/>
    <s v="Employed"/>
    <s v="Married"/>
    <s v="Female"/>
    <s v="Bachelor"/>
    <n v="4"/>
    <n v="2"/>
    <n v="79696"/>
    <s v="North"/>
    <n v="19"/>
    <s v="Mumbai"/>
    <m/>
    <m/>
    <m/>
    <x v="3"/>
  </r>
  <r>
    <n v="1136"/>
    <n v="35"/>
    <n v="56358"/>
    <n v="642"/>
    <n v="168700"/>
    <s v="Education"/>
    <n v="4015"/>
    <x v="0"/>
    <n v="0"/>
    <s v="Employed"/>
    <s v="Married"/>
    <s v="Female"/>
    <s v="PhD"/>
    <n v="5"/>
    <n v="3"/>
    <n v="153810"/>
    <s v="West"/>
    <n v="16"/>
    <s v="Ahmedabad"/>
    <m/>
    <m/>
    <m/>
    <x v="0"/>
  </r>
  <r>
    <n v="1137"/>
    <n v="63"/>
    <n v="53597"/>
    <n v="628"/>
    <n v="199490"/>
    <s v="Personal"/>
    <n v="7058"/>
    <x v="0"/>
    <n v="0"/>
    <s v="Employed"/>
    <s v="Married"/>
    <s v="Male"/>
    <s v="High School"/>
    <n v="3"/>
    <n v="1"/>
    <n v="133664"/>
    <s v="South"/>
    <n v="2"/>
    <s v="Delhi"/>
    <m/>
    <m/>
    <m/>
    <x v="4"/>
  </r>
  <r>
    <n v="1138"/>
    <n v="30"/>
    <n v="53052"/>
    <n v="691"/>
    <n v="189040"/>
    <s v="Home"/>
    <n v="5877"/>
    <x v="0"/>
    <n v="0"/>
    <s v="Employed"/>
    <s v="Single"/>
    <s v="Female"/>
    <s v="High School"/>
    <n v="3"/>
    <n v="2"/>
    <n v="113226"/>
    <s v="East"/>
    <n v="1"/>
    <s v="Pune"/>
    <m/>
    <m/>
    <m/>
    <x v="0"/>
  </r>
  <r>
    <n v="1139"/>
    <n v="37"/>
    <n v="25919"/>
    <n v="653"/>
    <n v="226899"/>
    <s v="Education"/>
    <n v="4088"/>
    <x v="0"/>
    <n v="0"/>
    <s v="Employed"/>
    <s v="Married"/>
    <s v="Female"/>
    <s v="Bachelor"/>
    <n v="0"/>
    <n v="3"/>
    <n v="124370"/>
    <s v="West"/>
    <n v="3"/>
    <s v="Pune"/>
    <m/>
    <m/>
    <m/>
    <x v="0"/>
  </r>
  <r>
    <n v="1140"/>
    <n v="54"/>
    <n v="69398"/>
    <n v="579"/>
    <n v="260794"/>
    <s v="Medical"/>
    <n v="4755"/>
    <x v="0"/>
    <n v="1"/>
    <s v="Employed"/>
    <s v="Married"/>
    <s v="Male"/>
    <s v="High School"/>
    <n v="1"/>
    <n v="1"/>
    <n v="43236"/>
    <s v="North"/>
    <n v="12"/>
    <s v="Bangalore"/>
    <m/>
    <m/>
    <m/>
    <x v="2"/>
  </r>
  <r>
    <n v="1141"/>
    <n v="44"/>
    <n v="58362"/>
    <n v="670"/>
    <n v="308920"/>
    <s v="Personal"/>
    <n v="4430"/>
    <x v="0"/>
    <n v="1"/>
    <s v="Employed"/>
    <s v="Divorced"/>
    <s v="Female"/>
    <s v="PhD"/>
    <n v="5"/>
    <n v="1"/>
    <n v="121845"/>
    <s v="South"/>
    <n v="6"/>
    <s v="Bangalore"/>
    <m/>
    <m/>
    <m/>
    <x v="1"/>
  </r>
  <r>
    <n v="1142"/>
    <n v="30"/>
    <n v="35738"/>
    <n v="724"/>
    <n v="180468"/>
    <s v="Medical"/>
    <n v="4501"/>
    <x v="0"/>
    <n v="1"/>
    <s v="Employed"/>
    <s v="Divorced"/>
    <s v="Female"/>
    <s v="High School"/>
    <n v="1"/>
    <n v="2"/>
    <n v="128188"/>
    <s v="East"/>
    <n v="2"/>
    <s v="Hyderabad"/>
    <m/>
    <m/>
    <m/>
    <x v="0"/>
  </r>
  <r>
    <n v="1143"/>
    <n v="50"/>
    <n v="49823"/>
    <n v="728"/>
    <n v="207069"/>
    <s v="Personal"/>
    <n v="5867"/>
    <x v="0"/>
    <n v="1"/>
    <s v="Employed"/>
    <s v="Married"/>
    <s v="Male"/>
    <s v="Bachelor"/>
    <n v="4"/>
    <n v="3"/>
    <n v="32807"/>
    <s v="West"/>
    <n v="16"/>
    <s v="Bangalore"/>
    <m/>
    <m/>
    <m/>
    <x v="1"/>
  </r>
  <r>
    <n v="1144"/>
    <n v="23"/>
    <n v="52674"/>
    <n v="626"/>
    <n v="243335"/>
    <s v="Home"/>
    <n v="4668"/>
    <x v="1"/>
    <n v="1"/>
    <s v="Employed"/>
    <s v="Divorced"/>
    <s v="Female"/>
    <s v="PhD"/>
    <n v="2"/>
    <n v="3"/>
    <n v="122957"/>
    <s v="East"/>
    <n v="5"/>
    <s v="Pune"/>
    <m/>
    <m/>
    <m/>
    <x v="3"/>
  </r>
  <r>
    <n v="1145"/>
    <n v="57"/>
    <n v="49409"/>
    <n v="615"/>
    <n v="230588"/>
    <s v="Home"/>
    <n v="6916"/>
    <x v="0"/>
    <n v="1"/>
    <s v="Unemployed"/>
    <s v="Single"/>
    <s v="Male"/>
    <s v="High School"/>
    <n v="2"/>
    <n v="2"/>
    <n v="57277"/>
    <s v="South"/>
    <n v="12"/>
    <s v="Kolkata"/>
    <m/>
    <m/>
    <m/>
    <x v="2"/>
  </r>
  <r>
    <n v="1146"/>
    <n v="23"/>
    <n v="76895"/>
    <n v="744"/>
    <n v="285754"/>
    <s v="Personal"/>
    <n v="3233"/>
    <x v="0"/>
    <n v="0"/>
    <s v="Employed"/>
    <s v="Divorced"/>
    <s v="Female"/>
    <s v="Master"/>
    <n v="2"/>
    <n v="2"/>
    <n v="40899"/>
    <s v="East"/>
    <n v="4"/>
    <s v="Ahmedabad"/>
    <m/>
    <m/>
    <m/>
    <x v="3"/>
  </r>
  <r>
    <n v="1147"/>
    <n v="60"/>
    <n v="20821"/>
    <n v="728"/>
    <n v="194606"/>
    <s v="Education"/>
    <n v="4970"/>
    <x v="1"/>
    <n v="0"/>
    <s v="Employed"/>
    <s v="Divorced"/>
    <s v="Female"/>
    <s v="Master"/>
    <n v="4"/>
    <n v="2"/>
    <n v="139789"/>
    <s v="South"/>
    <n v="14"/>
    <s v="Delhi"/>
    <m/>
    <m/>
    <m/>
    <x v="2"/>
  </r>
  <r>
    <n v="1148"/>
    <n v="25"/>
    <n v="27857"/>
    <n v="673"/>
    <n v="180128"/>
    <s v="Education"/>
    <n v="3668"/>
    <x v="1"/>
    <n v="1"/>
    <s v="Unemployed"/>
    <s v="Divorced"/>
    <s v="Female"/>
    <s v="PhD"/>
    <n v="5"/>
    <n v="3"/>
    <n v="69788"/>
    <s v="West"/>
    <n v="17"/>
    <s v="Ahmedabad"/>
    <m/>
    <m/>
    <m/>
    <x v="3"/>
  </r>
  <r>
    <n v="1149"/>
    <n v="48"/>
    <n v="15515"/>
    <n v="564"/>
    <n v="268814"/>
    <s v="Education"/>
    <n v="5327"/>
    <x v="0"/>
    <n v="1"/>
    <s v="Employed"/>
    <s v="Divorced"/>
    <s v="Male"/>
    <s v="High School"/>
    <n v="3"/>
    <n v="1"/>
    <n v="78521"/>
    <s v="South"/>
    <n v="12"/>
    <s v="Mumbai"/>
    <m/>
    <m/>
    <m/>
    <x v="1"/>
  </r>
  <r>
    <n v="1150"/>
    <n v="64"/>
    <n v="51198"/>
    <n v="619"/>
    <n v="215152"/>
    <s v="Car"/>
    <n v="5447"/>
    <x v="0"/>
    <n v="1"/>
    <s v="Employed"/>
    <s v="Single"/>
    <s v="Male"/>
    <s v="Bachelor"/>
    <n v="1"/>
    <n v="2"/>
    <n v="129688"/>
    <s v="West"/>
    <n v="13"/>
    <s v="Pune"/>
    <m/>
    <m/>
    <m/>
    <x v="4"/>
  </r>
  <r>
    <n v="1151"/>
    <n v="34"/>
    <n v="58160"/>
    <n v="595"/>
    <n v="227012"/>
    <s v="Education"/>
    <n v="5899"/>
    <x v="1"/>
    <n v="1"/>
    <s v="Employed"/>
    <s v="Divorced"/>
    <s v="Male"/>
    <s v="Master"/>
    <n v="1"/>
    <n v="4"/>
    <n v="90842"/>
    <s v="South"/>
    <n v="17"/>
    <s v="Mumbai"/>
    <m/>
    <m/>
    <m/>
    <x v="0"/>
  </r>
  <r>
    <n v="1152"/>
    <n v="59"/>
    <n v="55423"/>
    <n v="740"/>
    <n v="196365"/>
    <s v="Home"/>
    <n v="3772"/>
    <x v="0"/>
    <n v="1"/>
    <s v="Unemployed"/>
    <s v="Married"/>
    <s v="Male"/>
    <s v="High School"/>
    <n v="3"/>
    <n v="4"/>
    <n v="94595"/>
    <s v="East"/>
    <n v="15"/>
    <s v="Pune"/>
    <m/>
    <m/>
    <m/>
    <x v="2"/>
  </r>
  <r>
    <n v="1153"/>
    <n v="31"/>
    <n v="45663"/>
    <n v="573"/>
    <n v="246354"/>
    <s v="Car"/>
    <n v="5431"/>
    <x v="0"/>
    <n v="1"/>
    <s v="Employed"/>
    <s v="Divorced"/>
    <s v="Female"/>
    <s v="High School"/>
    <n v="5"/>
    <n v="2"/>
    <n v="93937"/>
    <s v="South"/>
    <n v="9"/>
    <s v="Bangalore"/>
    <m/>
    <m/>
    <m/>
    <x v="0"/>
  </r>
  <r>
    <n v="1154"/>
    <n v="28"/>
    <n v="56098"/>
    <n v="740"/>
    <n v="156746"/>
    <s v="Education"/>
    <n v="4126"/>
    <x v="0"/>
    <n v="1"/>
    <s v="Employed"/>
    <s v="Divorced"/>
    <s v="Male"/>
    <s v="Bachelor"/>
    <n v="1"/>
    <n v="4"/>
    <n v="110427"/>
    <s v="South"/>
    <n v="10"/>
    <s v="Delhi"/>
    <m/>
    <m/>
    <m/>
    <x v="3"/>
  </r>
  <r>
    <n v="1155"/>
    <n v="57"/>
    <n v="45553"/>
    <n v="644"/>
    <n v="177086"/>
    <s v="Home"/>
    <n v="5095"/>
    <x v="0"/>
    <n v="1"/>
    <s v="Employed"/>
    <s v="Married"/>
    <s v="Female"/>
    <s v="Bachelor"/>
    <n v="5"/>
    <n v="1"/>
    <n v="93209"/>
    <s v="East"/>
    <n v="6"/>
    <s v="Pune"/>
    <m/>
    <m/>
    <m/>
    <x v="2"/>
  </r>
  <r>
    <n v="1156"/>
    <n v="28"/>
    <n v="61110"/>
    <n v="590"/>
    <n v="67588"/>
    <s v="Car"/>
    <n v="4558"/>
    <x v="0"/>
    <n v="0"/>
    <s v="Employed"/>
    <s v="Single"/>
    <s v="Female"/>
    <s v="High School"/>
    <n v="1"/>
    <n v="1"/>
    <n v="103423"/>
    <s v="North"/>
    <n v="17"/>
    <s v="Hyderabad"/>
    <m/>
    <m/>
    <m/>
    <x v="3"/>
  </r>
  <r>
    <n v="1157"/>
    <n v="32"/>
    <n v="66609"/>
    <n v="699"/>
    <n v="168621"/>
    <s v="Home"/>
    <n v="3735"/>
    <x v="0"/>
    <n v="0"/>
    <s v="Employed"/>
    <s v="Married"/>
    <s v="Female"/>
    <s v="Bachelor"/>
    <n v="2"/>
    <n v="4"/>
    <n v="84893"/>
    <s v="South"/>
    <n v="12"/>
    <s v="Ahmedabad"/>
    <m/>
    <m/>
    <m/>
    <x v="0"/>
  </r>
  <r>
    <n v="1158"/>
    <n v="35"/>
    <n v="36032"/>
    <n v="681"/>
    <n v="246578"/>
    <s v="Personal"/>
    <n v="5722"/>
    <x v="0"/>
    <n v="1"/>
    <s v="Employed"/>
    <s v="Married"/>
    <s v="Female"/>
    <s v="PhD"/>
    <n v="2"/>
    <n v="3"/>
    <n v="110554"/>
    <s v="West"/>
    <n v="9"/>
    <s v="Hyderabad"/>
    <m/>
    <m/>
    <m/>
    <x v="0"/>
  </r>
  <r>
    <n v="1159"/>
    <n v="39"/>
    <n v="45685"/>
    <n v="586"/>
    <n v="202320"/>
    <s v="Home"/>
    <n v="4741"/>
    <x v="0"/>
    <n v="1"/>
    <s v="Employed"/>
    <s v="Married"/>
    <s v="Female"/>
    <s v="Master"/>
    <n v="0"/>
    <n v="2"/>
    <n v="109415"/>
    <s v="South"/>
    <n v="2"/>
    <s v="Hyderabad"/>
    <m/>
    <m/>
    <m/>
    <x v="0"/>
  </r>
  <r>
    <n v="1160"/>
    <n v="48"/>
    <n v="48115"/>
    <n v="648"/>
    <n v="153804"/>
    <s v="Car"/>
    <n v="5857"/>
    <x v="0"/>
    <n v="1"/>
    <s v="Employed"/>
    <s v="Married"/>
    <s v="Male"/>
    <s v="Master"/>
    <n v="0"/>
    <n v="3"/>
    <n v="156936"/>
    <s v="North"/>
    <n v="16"/>
    <s v="Hyderabad"/>
    <m/>
    <m/>
    <m/>
    <x v="1"/>
  </r>
  <r>
    <n v="1161"/>
    <n v="27"/>
    <n v="71381"/>
    <n v="718"/>
    <n v="271473"/>
    <s v="Education"/>
    <n v="5929"/>
    <x v="1"/>
    <n v="0"/>
    <s v="Employed"/>
    <s v="Divorced"/>
    <s v="Female"/>
    <s v="High School"/>
    <n v="1"/>
    <n v="1"/>
    <n v="88562"/>
    <s v="West"/>
    <n v="16"/>
    <s v="Hyderabad"/>
    <m/>
    <m/>
    <m/>
    <x v="3"/>
  </r>
  <r>
    <n v="1162"/>
    <n v="60"/>
    <n v="37798"/>
    <n v="629"/>
    <n v="206925"/>
    <s v="Car"/>
    <n v="6311"/>
    <x v="0"/>
    <n v="1"/>
    <s v="Employed"/>
    <s v="Divorced"/>
    <s v="Female"/>
    <s v="High School"/>
    <n v="2"/>
    <n v="4"/>
    <n v="94475"/>
    <s v="East"/>
    <n v="1"/>
    <s v="Ahmedabad"/>
    <m/>
    <m/>
    <m/>
    <x v="2"/>
  </r>
  <r>
    <n v="1163"/>
    <n v="27"/>
    <n v="66464"/>
    <n v="733"/>
    <n v="284687"/>
    <s v="Education"/>
    <n v="4493"/>
    <x v="0"/>
    <n v="0"/>
    <s v="Employed"/>
    <s v="Divorced"/>
    <s v="Male"/>
    <s v="Bachelor"/>
    <n v="5"/>
    <n v="2"/>
    <n v="107164"/>
    <s v="East"/>
    <n v="11"/>
    <s v="Mumbai"/>
    <m/>
    <m/>
    <m/>
    <x v="3"/>
  </r>
  <r>
    <n v="1164"/>
    <n v="50"/>
    <n v="28009"/>
    <n v="612"/>
    <n v="242834"/>
    <s v="Education"/>
    <n v="4071"/>
    <x v="0"/>
    <n v="1"/>
    <s v="Employed"/>
    <s v="Divorced"/>
    <s v="Female"/>
    <s v="Master"/>
    <n v="0"/>
    <n v="4"/>
    <n v="128933"/>
    <s v="East"/>
    <n v="3"/>
    <s v="Ahmedabad"/>
    <m/>
    <m/>
    <m/>
    <x v="1"/>
  </r>
  <r>
    <n v="1165"/>
    <n v="38"/>
    <n v="68653"/>
    <n v="568"/>
    <n v="209410"/>
    <s v="Medical"/>
    <n v="6200"/>
    <x v="0"/>
    <n v="1"/>
    <s v="Employed"/>
    <s v="Single"/>
    <s v="Male"/>
    <s v="Bachelor"/>
    <n v="0"/>
    <n v="4"/>
    <n v="67252"/>
    <s v="West"/>
    <n v="2"/>
    <s v="Mumbai"/>
    <m/>
    <m/>
    <m/>
    <x v="0"/>
  </r>
  <r>
    <n v="1166"/>
    <n v="44"/>
    <n v="62778"/>
    <n v="652"/>
    <n v="291750"/>
    <s v="Personal"/>
    <n v="5102"/>
    <x v="0"/>
    <n v="0"/>
    <s v="Employed"/>
    <s v="Divorced"/>
    <s v="Female"/>
    <s v="High School"/>
    <n v="2"/>
    <n v="3"/>
    <n v="103107"/>
    <s v="South"/>
    <n v="14"/>
    <s v="Mumbai"/>
    <m/>
    <m/>
    <m/>
    <x v="1"/>
  </r>
  <r>
    <n v="1167"/>
    <n v="26"/>
    <n v="47665"/>
    <n v="576"/>
    <n v="181266"/>
    <s v="Medical"/>
    <n v="6348"/>
    <x v="0"/>
    <n v="0"/>
    <s v="Employed"/>
    <s v="Divorced"/>
    <s v="Male"/>
    <s v="High School"/>
    <n v="5"/>
    <n v="3"/>
    <n v="24765"/>
    <s v="West"/>
    <n v="1"/>
    <s v="Ahmedabad"/>
    <m/>
    <m/>
    <m/>
    <x v="3"/>
  </r>
  <r>
    <n v="1168"/>
    <n v="24"/>
    <n v="63750"/>
    <n v="656"/>
    <n v="145255"/>
    <s v="Car"/>
    <n v="3817"/>
    <x v="0"/>
    <n v="0"/>
    <s v="Employed"/>
    <s v="Single"/>
    <s v="Female"/>
    <s v="High School"/>
    <n v="0"/>
    <n v="4"/>
    <n v="91854"/>
    <s v="West"/>
    <n v="6"/>
    <s v="Ahmedabad"/>
    <m/>
    <m/>
    <m/>
    <x v="3"/>
  </r>
  <r>
    <n v="1169"/>
    <n v="23"/>
    <n v="42485"/>
    <n v="650"/>
    <n v="279967"/>
    <s v="Medical"/>
    <n v="5688"/>
    <x v="0"/>
    <n v="0"/>
    <s v="Employed"/>
    <s v="Married"/>
    <s v="Female"/>
    <s v="High School"/>
    <n v="3"/>
    <n v="1"/>
    <n v="132181"/>
    <s v="North"/>
    <n v="7"/>
    <s v="Ahmedabad"/>
    <m/>
    <m/>
    <m/>
    <x v="3"/>
  </r>
  <r>
    <n v="1170"/>
    <n v="26"/>
    <n v="36157"/>
    <n v="612"/>
    <n v="230226"/>
    <s v="Education"/>
    <n v="5043"/>
    <x v="1"/>
    <n v="1"/>
    <s v="Employed"/>
    <s v="Divorced"/>
    <s v="Male"/>
    <s v="High School"/>
    <n v="5"/>
    <n v="2"/>
    <n v="78215"/>
    <s v="West"/>
    <n v="2"/>
    <s v="Pune"/>
    <m/>
    <m/>
    <m/>
    <x v="3"/>
  </r>
  <r>
    <n v="1171"/>
    <n v="46"/>
    <n v="75596"/>
    <n v="743"/>
    <n v="269690"/>
    <s v="Car"/>
    <n v="4958"/>
    <x v="0"/>
    <n v="0"/>
    <s v="Employed"/>
    <s v="Divorced"/>
    <s v="Female"/>
    <s v="High School"/>
    <n v="3"/>
    <n v="4"/>
    <n v="105305"/>
    <s v="East"/>
    <n v="2"/>
    <s v="Mumbai"/>
    <m/>
    <m/>
    <m/>
    <x v="1"/>
  </r>
  <r>
    <n v="1172"/>
    <n v="64"/>
    <n v="41882"/>
    <n v="649"/>
    <n v="244068"/>
    <s v="Medical"/>
    <n v="4678"/>
    <x v="0"/>
    <n v="1"/>
    <s v="Employed"/>
    <s v="Married"/>
    <s v="Female"/>
    <s v="PhD"/>
    <n v="2"/>
    <n v="4"/>
    <n v="84132"/>
    <s v="West"/>
    <n v="15"/>
    <s v="Ahmedabad"/>
    <m/>
    <m/>
    <m/>
    <x v="4"/>
  </r>
  <r>
    <n v="1173"/>
    <n v="58"/>
    <n v="60155"/>
    <n v="693"/>
    <n v="282173"/>
    <s v="Home"/>
    <n v="3889"/>
    <x v="0"/>
    <n v="0"/>
    <s v="Employed"/>
    <s v="Divorced"/>
    <s v="Male"/>
    <s v="PhD"/>
    <n v="2"/>
    <n v="4"/>
    <n v="74217"/>
    <s v="North"/>
    <n v="5"/>
    <s v="Delhi"/>
    <m/>
    <m/>
    <m/>
    <x v="2"/>
  </r>
  <r>
    <n v="1174"/>
    <n v="31"/>
    <n v="66632"/>
    <n v="696"/>
    <n v="174423"/>
    <s v="Personal"/>
    <n v="5663"/>
    <x v="0"/>
    <n v="0"/>
    <s v="Employed"/>
    <s v="Married"/>
    <s v="Male"/>
    <s v="Bachelor"/>
    <n v="0"/>
    <n v="4"/>
    <n v="129144"/>
    <s v="West"/>
    <n v="13"/>
    <s v="Bangalore"/>
    <m/>
    <m/>
    <m/>
    <x v="0"/>
  </r>
  <r>
    <n v="1175"/>
    <n v="49"/>
    <n v="62094"/>
    <n v="738"/>
    <n v="190568"/>
    <s v="Home"/>
    <n v="4607"/>
    <x v="0"/>
    <n v="1"/>
    <s v="Employed"/>
    <s v="Married"/>
    <s v="Female"/>
    <s v="PhD"/>
    <n v="1"/>
    <n v="3"/>
    <n v="68642"/>
    <s v="West"/>
    <n v="19"/>
    <s v="Bangalore"/>
    <m/>
    <m/>
    <m/>
    <x v="1"/>
  </r>
  <r>
    <n v="1176"/>
    <n v="40"/>
    <n v="58989"/>
    <n v="589"/>
    <n v="190041"/>
    <s v="Car"/>
    <n v="5211"/>
    <x v="0"/>
    <n v="1"/>
    <s v="Unemployed"/>
    <s v="Married"/>
    <s v="Male"/>
    <s v="Bachelor"/>
    <n v="4"/>
    <n v="3"/>
    <n v="108788"/>
    <s v="East"/>
    <n v="19"/>
    <s v="Delhi"/>
    <m/>
    <m/>
    <m/>
    <x v="0"/>
  </r>
  <r>
    <n v="1177"/>
    <n v="30"/>
    <n v="60202"/>
    <n v="562"/>
    <n v="190715"/>
    <s v="Medical"/>
    <n v="6932"/>
    <x v="0"/>
    <n v="1"/>
    <s v="Employed"/>
    <s v="Divorced"/>
    <s v="Female"/>
    <s v="Bachelor"/>
    <n v="3"/>
    <n v="1"/>
    <n v="109250"/>
    <s v="West"/>
    <n v="15"/>
    <s v="Bangalore"/>
    <m/>
    <m/>
    <m/>
    <x v="0"/>
  </r>
  <r>
    <n v="1178"/>
    <n v="46"/>
    <n v="65861"/>
    <n v="736"/>
    <n v="121647"/>
    <s v="Education"/>
    <n v="4463"/>
    <x v="1"/>
    <n v="0"/>
    <s v="Employed"/>
    <s v="Married"/>
    <s v="Male"/>
    <s v="PhD"/>
    <n v="3"/>
    <n v="2"/>
    <n v="74446"/>
    <s v="South"/>
    <n v="1"/>
    <s v="Mumbai"/>
    <m/>
    <m/>
    <m/>
    <x v="1"/>
  </r>
  <r>
    <n v="1179"/>
    <n v="47"/>
    <n v="54765"/>
    <n v="679"/>
    <n v="208171"/>
    <s v="Medical"/>
    <n v="4702"/>
    <x v="0"/>
    <n v="0"/>
    <s v="Employed"/>
    <s v="Divorced"/>
    <s v="Male"/>
    <s v="Master"/>
    <n v="5"/>
    <n v="4"/>
    <n v="104670"/>
    <s v="East"/>
    <n v="3"/>
    <s v="Ahmedabad"/>
    <m/>
    <m/>
    <m/>
    <x v="1"/>
  </r>
  <r>
    <n v="1180"/>
    <n v="34"/>
    <n v="49405"/>
    <n v="656"/>
    <n v="239553"/>
    <s v="Car"/>
    <n v="4837"/>
    <x v="0"/>
    <n v="0"/>
    <s v="Employed"/>
    <s v="Single"/>
    <s v="Male"/>
    <s v="Bachelor"/>
    <n v="5"/>
    <n v="1"/>
    <n v="71951"/>
    <s v="North"/>
    <n v="18"/>
    <s v="Ahmedabad"/>
    <m/>
    <m/>
    <m/>
    <x v="0"/>
  </r>
  <r>
    <n v="1181"/>
    <n v="56"/>
    <n v="29465"/>
    <n v="643"/>
    <n v="165974"/>
    <s v="Car"/>
    <n v="4605"/>
    <x v="1"/>
    <n v="1"/>
    <s v="Employed"/>
    <s v="Married"/>
    <s v="Female"/>
    <s v="High School"/>
    <n v="2"/>
    <n v="3"/>
    <n v="115653"/>
    <s v="North"/>
    <n v="17"/>
    <s v="Kolkata"/>
    <m/>
    <m/>
    <m/>
    <x v="2"/>
  </r>
  <r>
    <n v="1182"/>
    <n v="32"/>
    <n v="54771"/>
    <n v="634"/>
    <n v="154316"/>
    <s v="Car"/>
    <n v="4636"/>
    <x v="0"/>
    <n v="0"/>
    <s v="Employed"/>
    <s v="Divorced"/>
    <s v="Female"/>
    <s v="Bachelor"/>
    <n v="1"/>
    <n v="2"/>
    <n v="60551"/>
    <s v="North"/>
    <n v="8"/>
    <s v="Pune"/>
    <m/>
    <m/>
    <m/>
    <x v="0"/>
  </r>
  <r>
    <n v="1183"/>
    <n v="43"/>
    <n v="65425"/>
    <n v="693"/>
    <n v="193202"/>
    <s v="Car"/>
    <n v="5697"/>
    <x v="0"/>
    <n v="1"/>
    <s v="Employed"/>
    <s v="Married"/>
    <s v="Female"/>
    <s v="Bachelor"/>
    <n v="2"/>
    <n v="1"/>
    <n v="89811"/>
    <s v="West"/>
    <n v="11"/>
    <s v="Ahmedabad"/>
    <m/>
    <m/>
    <m/>
    <x v="1"/>
  </r>
  <r>
    <n v="1184"/>
    <n v="41"/>
    <n v="33489"/>
    <n v="577"/>
    <n v="239227"/>
    <s v="Medical"/>
    <n v="6323"/>
    <x v="0"/>
    <n v="1"/>
    <s v="Unemployed"/>
    <s v="Divorced"/>
    <s v="Male"/>
    <s v="Master"/>
    <n v="0"/>
    <n v="2"/>
    <n v="92416"/>
    <s v="South"/>
    <n v="8"/>
    <s v="Delhi"/>
    <m/>
    <m/>
    <m/>
    <x v="1"/>
  </r>
  <r>
    <n v="1185"/>
    <n v="28"/>
    <n v="46564"/>
    <n v="673"/>
    <n v="146215"/>
    <s v="Home"/>
    <n v="5129"/>
    <x v="0"/>
    <n v="0"/>
    <s v="Unemployed"/>
    <s v="Divorced"/>
    <s v="Female"/>
    <s v="High School"/>
    <n v="1"/>
    <n v="2"/>
    <n v="133388"/>
    <s v="East"/>
    <n v="6"/>
    <s v="Delhi"/>
    <m/>
    <m/>
    <m/>
    <x v="3"/>
  </r>
  <r>
    <n v="1186"/>
    <n v="59"/>
    <n v="56380"/>
    <n v="701"/>
    <n v="316763"/>
    <s v="Education"/>
    <n v="5739"/>
    <x v="0"/>
    <n v="1"/>
    <s v="Employed"/>
    <s v="Single"/>
    <s v="Female"/>
    <s v="Master"/>
    <n v="0"/>
    <n v="2"/>
    <n v="104201"/>
    <s v="South"/>
    <n v="6"/>
    <s v="Mumbai"/>
    <m/>
    <m/>
    <m/>
    <x v="2"/>
  </r>
  <r>
    <n v="1187"/>
    <n v="29"/>
    <n v="72685"/>
    <n v="687"/>
    <n v="135042"/>
    <s v="Education"/>
    <n v="4827"/>
    <x v="0"/>
    <n v="0"/>
    <s v="Employed"/>
    <s v="Married"/>
    <s v="Male"/>
    <s v="Master"/>
    <n v="3"/>
    <n v="3"/>
    <n v="128650"/>
    <s v="South"/>
    <n v="6"/>
    <s v="Delhi"/>
    <m/>
    <m/>
    <m/>
    <x v="3"/>
  </r>
  <r>
    <n v="1188"/>
    <n v="44"/>
    <n v="32621"/>
    <n v="646"/>
    <n v="171464"/>
    <s v="Personal"/>
    <n v="4802"/>
    <x v="0"/>
    <n v="1"/>
    <s v="Employed"/>
    <s v="Divorced"/>
    <s v="Male"/>
    <s v="Master"/>
    <n v="2"/>
    <n v="4"/>
    <n v="116640"/>
    <s v="North"/>
    <n v="2"/>
    <s v="Pune"/>
    <m/>
    <m/>
    <m/>
    <x v="1"/>
  </r>
  <r>
    <n v="1189"/>
    <n v="51"/>
    <n v="61901"/>
    <n v="649"/>
    <n v="256704"/>
    <s v="Car"/>
    <n v="4600"/>
    <x v="0"/>
    <n v="1"/>
    <s v="Employed"/>
    <s v="Single"/>
    <s v="Female"/>
    <s v="Bachelor"/>
    <n v="5"/>
    <n v="2"/>
    <n v="116449"/>
    <s v="North"/>
    <n v="10"/>
    <s v="Ahmedabad"/>
    <m/>
    <m/>
    <m/>
    <x v="2"/>
  </r>
  <r>
    <n v="1190"/>
    <n v="45"/>
    <n v="44633"/>
    <n v="714"/>
    <n v="248376"/>
    <s v="Car"/>
    <n v="4235"/>
    <x v="0"/>
    <n v="0"/>
    <s v="Employed"/>
    <s v="Divorced"/>
    <s v="Female"/>
    <s v="High School"/>
    <n v="2"/>
    <n v="1"/>
    <n v="90042"/>
    <s v="South"/>
    <n v="10"/>
    <s v="Pune"/>
    <m/>
    <m/>
    <m/>
    <x v="1"/>
  </r>
  <r>
    <n v="1191"/>
    <n v="37"/>
    <n v="39895"/>
    <n v="679"/>
    <n v="243999"/>
    <s v="Car"/>
    <n v="6236"/>
    <x v="1"/>
    <n v="1"/>
    <s v="Employed"/>
    <s v="Divorced"/>
    <s v="Female"/>
    <s v="High School"/>
    <n v="4"/>
    <n v="2"/>
    <n v="130627"/>
    <s v="South"/>
    <n v="9"/>
    <s v="Kolkata"/>
    <m/>
    <m/>
    <m/>
    <x v="0"/>
  </r>
  <r>
    <n v="1192"/>
    <n v="62"/>
    <n v="36229"/>
    <n v="737"/>
    <n v="165728"/>
    <s v="Home"/>
    <n v="4498"/>
    <x v="0"/>
    <n v="1"/>
    <s v="Employed"/>
    <s v="Single"/>
    <s v="Female"/>
    <s v="Master"/>
    <n v="1"/>
    <n v="2"/>
    <n v="89314"/>
    <s v="East"/>
    <n v="3"/>
    <s v="Mumbai"/>
    <m/>
    <m/>
    <m/>
    <x v="4"/>
  </r>
  <r>
    <n v="1193"/>
    <n v="49"/>
    <n v="40166"/>
    <n v="562"/>
    <n v="175216"/>
    <s v="Car"/>
    <n v="5611"/>
    <x v="0"/>
    <n v="0"/>
    <s v="Employed"/>
    <s v="Married"/>
    <s v="Female"/>
    <s v="PhD"/>
    <n v="3"/>
    <n v="3"/>
    <n v="48105"/>
    <s v="North"/>
    <n v="2"/>
    <s v="Mumbai"/>
    <m/>
    <m/>
    <m/>
    <x v="1"/>
  </r>
  <r>
    <n v="1194"/>
    <n v="23"/>
    <n v="57486"/>
    <n v="695"/>
    <n v="157179"/>
    <s v="Personal"/>
    <n v="4162"/>
    <x v="0"/>
    <n v="1"/>
    <s v="Employed"/>
    <s v="Single"/>
    <s v="Male"/>
    <s v="High School"/>
    <n v="4"/>
    <n v="1"/>
    <n v="93556"/>
    <s v="North"/>
    <n v="4"/>
    <s v="Ahmedabad"/>
    <m/>
    <m/>
    <m/>
    <x v="3"/>
  </r>
  <r>
    <n v="1195"/>
    <n v="41"/>
    <n v="46583"/>
    <n v="609"/>
    <n v="183990"/>
    <s v="Personal"/>
    <n v="5045"/>
    <x v="0"/>
    <n v="1"/>
    <s v="Employed"/>
    <s v="Married"/>
    <s v="Female"/>
    <s v="High School"/>
    <n v="4"/>
    <n v="2"/>
    <n v="113604"/>
    <s v="West"/>
    <n v="8"/>
    <s v="Hyderabad"/>
    <m/>
    <m/>
    <m/>
    <x v="1"/>
  </r>
  <r>
    <n v="1196"/>
    <n v="28"/>
    <n v="60713"/>
    <n v="646"/>
    <n v="219137"/>
    <s v="Home"/>
    <n v="4999"/>
    <x v="0"/>
    <n v="1"/>
    <s v="Employed"/>
    <s v="Divorced"/>
    <s v="Female"/>
    <s v="Master"/>
    <n v="2"/>
    <n v="3"/>
    <n v="51801"/>
    <s v="North"/>
    <n v="9"/>
    <s v="Ahmedabad"/>
    <m/>
    <m/>
    <m/>
    <x v="3"/>
  </r>
  <r>
    <n v="1197"/>
    <n v="34"/>
    <n v="33172"/>
    <n v="718"/>
    <n v="156936"/>
    <s v="Car"/>
    <n v="4170"/>
    <x v="0"/>
    <n v="0"/>
    <s v="Employed"/>
    <s v="Divorced"/>
    <s v="Female"/>
    <s v="Bachelor"/>
    <n v="1"/>
    <n v="3"/>
    <n v="73446"/>
    <s v="East"/>
    <n v="2"/>
    <s v="Mumbai"/>
    <m/>
    <m/>
    <m/>
    <x v="0"/>
  </r>
  <r>
    <n v="1198"/>
    <n v="59"/>
    <n v="60454"/>
    <n v="599"/>
    <n v="112590"/>
    <s v="Medical"/>
    <n v="4653"/>
    <x v="0"/>
    <n v="1"/>
    <s v="Employed"/>
    <s v="Single"/>
    <s v="Male"/>
    <s v="Master"/>
    <n v="2"/>
    <n v="4"/>
    <n v="63082"/>
    <s v="West"/>
    <n v="16"/>
    <s v="Hyderabad"/>
    <m/>
    <m/>
    <m/>
    <x v="2"/>
  </r>
  <r>
    <n v="1199"/>
    <n v="36"/>
    <n v="56506"/>
    <n v="755"/>
    <n v="258460"/>
    <s v="Medical"/>
    <n v="3931"/>
    <x v="0"/>
    <n v="0"/>
    <s v="Employed"/>
    <s v="Single"/>
    <s v="Male"/>
    <s v="PhD"/>
    <n v="1"/>
    <n v="4"/>
    <n v="123601"/>
    <s v="East"/>
    <n v="6"/>
    <s v="Ahmedabad"/>
    <m/>
    <m/>
    <m/>
    <x v="0"/>
  </r>
  <r>
    <n v="1200"/>
    <n v="38"/>
    <n v="27383"/>
    <n v="705"/>
    <n v="190991"/>
    <s v="Education"/>
    <n v="5016"/>
    <x v="1"/>
    <n v="1"/>
    <s v="Employed"/>
    <s v="Single"/>
    <s v="Female"/>
    <s v="PhD"/>
    <n v="4"/>
    <n v="4"/>
    <n v="150185"/>
    <s v="North"/>
    <n v="8"/>
    <s v="Ahmedabad"/>
    <m/>
    <m/>
    <m/>
    <x v="0"/>
  </r>
  <r>
    <n v="1201"/>
    <n v="51"/>
    <n v="72593"/>
    <n v="678"/>
    <n v="237404"/>
    <s v="Home"/>
    <n v="3239"/>
    <x v="0"/>
    <n v="1"/>
    <s v="Employed"/>
    <s v="Divorced"/>
    <s v="Female"/>
    <s v="Master"/>
    <n v="0"/>
    <n v="2"/>
    <n v="93709"/>
    <s v="North"/>
    <n v="3"/>
    <s v="Hyderabad"/>
    <m/>
    <m/>
    <m/>
    <x v="2"/>
  </r>
  <r>
    <n v="1202"/>
    <n v="31"/>
    <n v="55098"/>
    <n v="603"/>
    <n v="184542"/>
    <s v="Medical"/>
    <n v="4942"/>
    <x v="0"/>
    <n v="0"/>
    <s v="Employed"/>
    <s v="Married"/>
    <s v="Female"/>
    <s v="PhD"/>
    <n v="3"/>
    <n v="2"/>
    <n v="115945"/>
    <s v="South"/>
    <n v="11"/>
    <s v="Hyderabad"/>
    <m/>
    <m/>
    <m/>
    <x v="0"/>
  </r>
  <r>
    <n v="1203"/>
    <n v="58"/>
    <n v="61481"/>
    <n v="641"/>
    <n v="227139"/>
    <s v="Education"/>
    <n v="5650"/>
    <x v="0"/>
    <n v="1"/>
    <s v="Employed"/>
    <s v="Single"/>
    <s v="Female"/>
    <s v="Bachelor"/>
    <n v="4"/>
    <n v="2"/>
    <n v="115165"/>
    <s v="South"/>
    <n v="5"/>
    <s v="Bangalore"/>
    <m/>
    <m/>
    <m/>
    <x v="2"/>
  </r>
  <r>
    <n v="1204"/>
    <n v="40"/>
    <n v="67342"/>
    <n v="632"/>
    <n v="316309"/>
    <s v="Personal"/>
    <n v="4987"/>
    <x v="0"/>
    <n v="1"/>
    <s v="Employed"/>
    <s v="Married"/>
    <s v="Male"/>
    <s v="Bachelor"/>
    <n v="2"/>
    <n v="3"/>
    <n v="146613"/>
    <s v="East"/>
    <n v="12"/>
    <s v="Pune"/>
    <m/>
    <m/>
    <m/>
    <x v="0"/>
  </r>
  <r>
    <n v="1205"/>
    <n v="24"/>
    <n v="64525"/>
    <n v="588"/>
    <n v="142835"/>
    <s v="Education"/>
    <n v="4299"/>
    <x v="0"/>
    <n v="1"/>
    <s v="Unemployed"/>
    <s v="Single"/>
    <s v="Female"/>
    <s v="Bachelor"/>
    <n v="3"/>
    <n v="2"/>
    <n v="80423"/>
    <s v="West"/>
    <n v="11"/>
    <s v="Kolkata"/>
    <m/>
    <m/>
    <m/>
    <x v="3"/>
  </r>
  <r>
    <n v="1206"/>
    <n v="40"/>
    <n v="48108"/>
    <n v="704"/>
    <n v="161103"/>
    <s v="Car"/>
    <n v="4350"/>
    <x v="0"/>
    <n v="1"/>
    <s v="Employed"/>
    <s v="Single"/>
    <s v="Female"/>
    <s v="PhD"/>
    <n v="4"/>
    <n v="3"/>
    <n v="93403"/>
    <s v="North"/>
    <n v="5"/>
    <s v="Hyderabad"/>
    <m/>
    <m/>
    <m/>
    <x v="0"/>
  </r>
  <r>
    <n v="1207"/>
    <n v="51"/>
    <n v="60877"/>
    <n v="629"/>
    <n v="154963"/>
    <s v="Car"/>
    <n v="6208"/>
    <x v="0"/>
    <n v="0"/>
    <s v="Employed"/>
    <s v="Single"/>
    <s v="Female"/>
    <s v="Bachelor"/>
    <n v="1"/>
    <n v="1"/>
    <n v="89776"/>
    <s v="South"/>
    <n v="3"/>
    <s v="Delhi"/>
    <m/>
    <m/>
    <m/>
    <x v="2"/>
  </r>
  <r>
    <n v="1208"/>
    <n v="40"/>
    <n v="22849"/>
    <n v="641"/>
    <n v="305208"/>
    <s v="Personal"/>
    <n v="5158"/>
    <x v="0"/>
    <n v="1"/>
    <s v="Employed"/>
    <s v="Single"/>
    <s v="Male"/>
    <s v="Master"/>
    <n v="2"/>
    <n v="2"/>
    <n v="102261"/>
    <s v="South"/>
    <n v="9"/>
    <s v="Hyderabad"/>
    <m/>
    <m/>
    <m/>
    <x v="0"/>
  </r>
  <r>
    <n v="1209"/>
    <n v="31"/>
    <n v="55906"/>
    <n v="643"/>
    <n v="199096"/>
    <s v="Home"/>
    <n v="5844"/>
    <x v="1"/>
    <n v="0"/>
    <s v="Employed"/>
    <s v="Divorced"/>
    <s v="Male"/>
    <s v="Bachelor"/>
    <n v="4"/>
    <n v="1"/>
    <n v="175129"/>
    <s v="North"/>
    <n v="18"/>
    <s v="Mumbai"/>
    <m/>
    <m/>
    <m/>
    <x v="0"/>
  </r>
  <r>
    <n v="1210"/>
    <n v="21"/>
    <n v="75987"/>
    <n v="639"/>
    <n v="244373"/>
    <s v="Car"/>
    <n v="5942"/>
    <x v="0"/>
    <n v="1"/>
    <s v="Employed"/>
    <s v="Divorced"/>
    <s v="Male"/>
    <s v="PhD"/>
    <n v="1"/>
    <n v="4"/>
    <n v="100924"/>
    <s v="North"/>
    <n v="12"/>
    <s v="Kolkata"/>
    <m/>
    <m/>
    <m/>
    <x v="3"/>
  </r>
  <r>
    <n v="1211"/>
    <n v="64"/>
    <n v="39569"/>
    <n v="676"/>
    <n v="67808"/>
    <s v="Car"/>
    <n v="4554"/>
    <x v="1"/>
    <n v="1"/>
    <s v="Employed"/>
    <s v="Single"/>
    <s v="Male"/>
    <s v="High School"/>
    <n v="1"/>
    <n v="1"/>
    <n v="74358"/>
    <s v="West"/>
    <n v="4"/>
    <s v="Hyderabad"/>
    <m/>
    <m/>
    <m/>
    <x v="4"/>
  </r>
  <r>
    <n v="1212"/>
    <n v="38"/>
    <n v="63731"/>
    <n v="618"/>
    <n v="218722"/>
    <s v="Education"/>
    <n v="3998"/>
    <x v="0"/>
    <n v="1"/>
    <s v="Employed"/>
    <s v="Divorced"/>
    <s v="Male"/>
    <s v="PhD"/>
    <n v="1"/>
    <n v="1"/>
    <n v="65365"/>
    <s v="South"/>
    <n v="7"/>
    <s v="Ahmedabad"/>
    <m/>
    <m/>
    <m/>
    <x v="0"/>
  </r>
  <r>
    <n v="1213"/>
    <n v="59"/>
    <n v="76594"/>
    <n v="700"/>
    <n v="181959"/>
    <s v="Education"/>
    <n v="5646"/>
    <x v="0"/>
    <n v="0"/>
    <s v="Employed"/>
    <s v="Divorced"/>
    <s v="Female"/>
    <s v="Master"/>
    <n v="3"/>
    <n v="3"/>
    <n v="137579"/>
    <s v="West"/>
    <n v="11"/>
    <s v="Delhi"/>
    <m/>
    <m/>
    <m/>
    <x v="2"/>
  </r>
  <r>
    <n v="1214"/>
    <n v="64"/>
    <n v="60338"/>
    <n v="620"/>
    <n v="269430"/>
    <s v="Education"/>
    <n v="4142"/>
    <x v="0"/>
    <n v="1"/>
    <s v="Employed"/>
    <s v="Divorced"/>
    <s v="Male"/>
    <s v="Master"/>
    <n v="2"/>
    <n v="3"/>
    <n v="74222"/>
    <s v="West"/>
    <n v="2"/>
    <s v="Kolkata"/>
    <m/>
    <m/>
    <m/>
    <x v="4"/>
  </r>
  <r>
    <n v="1215"/>
    <n v="53"/>
    <n v="65381"/>
    <n v="648"/>
    <n v="232938"/>
    <s v="Medical"/>
    <n v="4409"/>
    <x v="0"/>
    <n v="1"/>
    <s v="Employed"/>
    <s v="Divorced"/>
    <s v="Female"/>
    <s v="PhD"/>
    <n v="1"/>
    <n v="3"/>
    <n v="119907"/>
    <s v="North"/>
    <n v="12"/>
    <s v="Kolkata"/>
    <m/>
    <m/>
    <m/>
    <x v="2"/>
  </r>
  <r>
    <n v="1216"/>
    <n v="56"/>
    <n v="26457"/>
    <n v="584"/>
    <n v="179014"/>
    <s v="Personal"/>
    <n v="5103"/>
    <x v="0"/>
    <n v="0"/>
    <s v="Employed"/>
    <s v="Married"/>
    <s v="Female"/>
    <s v="Bachelor"/>
    <n v="4"/>
    <n v="3"/>
    <n v="79609"/>
    <s v="West"/>
    <n v="9"/>
    <s v="Hyderabad"/>
    <m/>
    <m/>
    <m/>
    <x v="2"/>
  </r>
  <r>
    <n v="1217"/>
    <n v="38"/>
    <n v="35976"/>
    <n v="703"/>
    <n v="278990"/>
    <s v="Home"/>
    <n v="4748"/>
    <x v="0"/>
    <n v="1"/>
    <s v="Employed"/>
    <s v="Married"/>
    <s v="Female"/>
    <s v="Bachelor"/>
    <n v="1"/>
    <n v="4"/>
    <n v="61999"/>
    <s v="North"/>
    <n v="6"/>
    <s v="Delhi"/>
    <m/>
    <m/>
    <m/>
    <x v="0"/>
  </r>
  <r>
    <n v="1218"/>
    <n v="51"/>
    <n v="71446"/>
    <n v="716"/>
    <n v="283581"/>
    <s v="Education"/>
    <n v="2685"/>
    <x v="0"/>
    <n v="0"/>
    <s v="Employed"/>
    <s v="Divorced"/>
    <s v="Male"/>
    <s v="High School"/>
    <n v="2"/>
    <n v="1"/>
    <n v="118155"/>
    <s v="East"/>
    <n v="7"/>
    <s v="Pune"/>
    <m/>
    <m/>
    <m/>
    <x v="2"/>
  </r>
  <r>
    <n v="1219"/>
    <n v="55"/>
    <n v="64405"/>
    <n v="685"/>
    <n v="275284"/>
    <s v="Home"/>
    <n v="3765"/>
    <x v="0"/>
    <n v="0"/>
    <s v="Employed"/>
    <s v="Married"/>
    <s v="Male"/>
    <s v="Bachelor"/>
    <n v="5"/>
    <n v="4"/>
    <n v="81077"/>
    <s v="West"/>
    <n v="6"/>
    <s v="Kolkata"/>
    <m/>
    <m/>
    <m/>
    <x v="2"/>
  </r>
  <r>
    <n v="1220"/>
    <n v="59"/>
    <n v="57440"/>
    <n v="658"/>
    <n v="238124"/>
    <s v="Education"/>
    <n v="6008"/>
    <x v="0"/>
    <n v="0"/>
    <s v="Employed"/>
    <s v="Single"/>
    <s v="Male"/>
    <s v="Master"/>
    <n v="5"/>
    <n v="4"/>
    <n v="112762"/>
    <s v="South"/>
    <n v="18"/>
    <s v="Kolkata"/>
    <m/>
    <m/>
    <m/>
    <x v="2"/>
  </r>
  <r>
    <n v="1221"/>
    <n v="58"/>
    <n v="46030"/>
    <n v="648"/>
    <n v="186135"/>
    <s v="Car"/>
    <n v="4918"/>
    <x v="0"/>
    <n v="0"/>
    <s v="Employed"/>
    <s v="Married"/>
    <s v="Female"/>
    <s v="Bachelor"/>
    <n v="3"/>
    <n v="3"/>
    <n v="114978"/>
    <s v="South"/>
    <n v="13"/>
    <s v="Bangalore"/>
    <m/>
    <m/>
    <m/>
    <x v="2"/>
  </r>
  <r>
    <n v="1222"/>
    <n v="35"/>
    <n v="54269"/>
    <n v="571"/>
    <n v="211603"/>
    <s v="Home"/>
    <n v="5732"/>
    <x v="0"/>
    <n v="1"/>
    <s v="Employed"/>
    <s v="Single"/>
    <s v="Female"/>
    <s v="PhD"/>
    <n v="1"/>
    <n v="1"/>
    <n v="116387"/>
    <s v="East"/>
    <n v="9"/>
    <s v="Delhi"/>
    <m/>
    <m/>
    <m/>
    <x v="0"/>
  </r>
  <r>
    <n v="1223"/>
    <n v="26"/>
    <n v="76072"/>
    <n v="582"/>
    <n v="179164"/>
    <s v="Medical"/>
    <n v="4188"/>
    <x v="0"/>
    <n v="1"/>
    <s v="Employed"/>
    <s v="Married"/>
    <s v="Male"/>
    <s v="PhD"/>
    <n v="4"/>
    <n v="1"/>
    <n v="91955"/>
    <s v="East"/>
    <n v="19"/>
    <s v="Ahmedabad"/>
    <m/>
    <m/>
    <m/>
    <x v="3"/>
  </r>
  <r>
    <n v="1224"/>
    <n v="28"/>
    <n v="48471"/>
    <n v="687"/>
    <n v="211065"/>
    <s v="Education"/>
    <n v="3888"/>
    <x v="0"/>
    <n v="1"/>
    <s v="Employed"/>
    <s v="Married"/>
    <s v="Male"/>
    <s v="High School"/>
    <n v="2"/>
    <n v="4"/>
    <n v="120585"/>
    <s v="West"/>
    <n v="4"/>
    <s v="Bangalore"/>
    <m/>
    <m/>
    <m/>
    <x v="3"/>
  </r>
  <r>
    <n v="1225"/>
    <n v="60"/>
    <n v="60488"/>
    <n v="640"/>
    <n v="170268"/>
    <s v="Personal"/>
    <n v="5722"/>
    <x v="0"/>
    <n v="0"/>
    <s v="Employed"/>
    <s v="Single"/>
    <s v="Male"/>
    <s v="Master"/>
    <n v="1"/>
    <n v="3"/>
    <n v="72323"/>
    <s v="South"/>
    <n v="4"/>
    <s v="Hyderabad"/>
    <m/>
    <m/>
    <m/>
    <x v="2"/>
  </r>
  <r>
    <n v="1226"/>
    <n v="42"/>
    <n v="60094"/>
    <n v="582"/>
    <n v="191516"/>
    <s v="Car"/>
    <n v="6296"/>
    <x v="0"/>
    <n v="0"/>
    <s v="Employed"/>
    <s v="Single"/>
    <s v="Female"/>
    <s v="PhD"/>
    <n v="3"/>
    <n v="4"/>
    <n v="26377"/>
    <s v="South"/>
    <n v="13"/>
    <s v="Pune"/>
    <m/>
    <m/>
    <m/>
    <x v="1"/>
  </r>
  <r>
    <n v="1227"/>
    <n v="21"/>
    <n v="40012"/>
    <n v="579"/>
    <n v="307177"/>
    <s v="Education"/>
    <n v="4127"/>
    <x v="0"/>
    <n v="1"/>
    <s v="Employed"/>
    <s v="Divorced"/>
    <s v="Female"/>
    <s v="Master"/>
    <n v="0"/>
    <n v="1"/>
    <n v="121206"/>
    <s v="North"/>
    <n v="11"/>
    <s v="Kolkata"/>
    <m/>
    <m/>
    <m/>
    <x v="3"/>
  </r>
  <r>
    <n v="1228"/>
    <n v="33"/>
    <n v="41169"/>
    <n v="681"/>
    <n v="215547"/>
    <s v="Home"/>
    <n v="6017"/>
    <x v="0"/>
    <n v="0"/>
    <s v="Employed"/>
    <s v="Married"/>
    <s v="Male"/>
    <s v="Bachelor"/>
    <n v="5"/>
    <n v="3"/>
    <n v="104967"/>
    <s v="North"/>
    <n v="2"/>
    <s v="Pune"/>
    <m/>
    <m/>
    <m/>
    <x v="0"/>
  </r>
  <r>
    <n v="1229"/>
    <n v="44"/>
    <n v="72905"/>
    <n v="693"/>
    <n v="178506"/>
    <s v="Education"/>
    <n v="4023"/>
    <x v="0"/>
    <n v="1"/>
    <s v="Employed"/>
    <s v="Single"/>
    <s v="Female"/>
    <s v="High School"/>
    <n v="4"/>
    <n v="4"/>
    <n v="81697"/>
    <s v="South"/>
    <n v="6"/>
    <s v="Kolkata"/>
    <m/>
    <m/>
    <m/>
    <x v="1"/>
  </r>
  <r>
    <n v="1230"/>
    <n v="41"/>
    <n v="58551"/>
    <n v="573"/>
    <n v="144987"/>
    <s v="Car"/>
    <n v="3363"/>
    <x v="0"/>
    <n v="1"/>
    <s v="Employed"/>
    <s v="Divorced"/>
    <s v="Female"/>
    <s v="High School"/>
    <n v="5"/>
    <n v="1"/>
    <n v="55865"/>
    <s v="North"/>
    <n v="12"/>
    <s v="Pune"/>
    <m/>
    <m/>
    <m/>
    <x v="1"/>
  </r>
  <r>
    <n v="1231"/>
    <n v="63"/>
    <n v="39794"/>
    <n v="657"/>
    <n v="195009"/>
    <s v="Personal"/>
    <n v="5585"/>
    <x v="1"/>
    <n v="1"/>
    <s v="Employed"/>
    <s v="Single"/>
    <s v="Male"/>
    <s v="Bachelor"/>
    <n v="1"/>
    <n v="2"/>
    <n v="38902"/>
    <s v="North"/>
    <n v="8"/>
    <s v="Delhi"/>
    <m/>
    <m/>
    <m/>
    <x v="4"/>
  </r>
  <r>
    <n v="1232"/>
    <n v="24"/>
    <n v="45330"/>
    <n v="669"/>
    <n v="237267"/>
    <s v="Personal"/>
    <n v="4045"/>
    <x v="0"/>
    <n v="1"/>
    <s v="Employed"/>
    <s v="Divorced"/>
    <s v="Female"/>
    <s v="PhD"/>
    <n v="1"/>
    <n v="3"/>
    <n v="101552"/>
    <s v="North"/>
    <n v="5"/>
    <s v="Bangalore"/>
    <m/>
    <m/>
    <m/>
    <x v="3"/>
  </r>
  <r>
    <n v="1233"/>
    <n v="27"/>
    <n v="35216"/>
    <n v="620"/>
    <n v="206835"/>
    <s v="Personal"/>
    <n v="3789"/>
    <x v="0"/>
    <n v="1"/>
    <s v="Employed"/>
    <s v="Divorced"/>
    <s v="Female"/>
    <s v="Master"/>
    <n v="0"/>
    <n v="1"/>
    <n v="149463"/>
    <s v="East"/>
    <n v="9"/>
    <s v="Hyderabad"/>
    <m/>
    <m/>
    <m/>
    <x v="3"/>
  </r>
  <r>
    <n v="1234"/>
    <n v="32"/>
    <n v="65997"/>
    <n v="711"/>
    <n v="197301"/>
    <s v="Car"/>
    <n v="3811"/>
    <x v="0"/>
    <n v="1"/>
    <s v="Unemployed"/>
    <s v="Single"/>
    <s v="Female"/>
    <s v="Master"/>
    <n v="2"/>
    <n v="3"/>
    <n v="95843"/>
    <s v="South"/>
    <n v="4"/>
    <s v="Pune"/>
    <m/>
    <m/>
    <m/>
    <x v="0"/>
  </r>
  <r>
    <n v="1235"/>
    <n v="33"/>
    <n v="46223"/>
    <n v="632"/>
    <n v="221278"/>
    <s v="Education"/>
    <n v="4652"/>
    <x v="0"/>
    <n v="1"/>
    <s v="Employed"/>
    <s v="Single"/>
    <s v="Male"/>
    <s v="Master"/>
    <n v="0"/>
    <n v="1"/>
    <n v="89159"/>
    <s v="South"/>
    <n v="9"/>
    <s v="Pune"/>
    <m/>
    <m/>
    <m/>
    <x v="0"/>
  </r>
  <r>
    <n v="1236"/>
    <n v="64"/>
    <n v="46423"/>
    <n v="564"/>
    <n v="219714"/>
    <s v="Car"/>
    <n v="3299"/>
    <x v="0"/>
    <n v="1"/>
    <s v="Employed"/>
    <s v="Married"/>
    <s v="Female"/>
    <s v="PhD"/>
    <n v="2"/>
    <n v="3"/>
    <n v="99268"/>
    <s v="South"/>
    <n v="12"/>
    <s v="Pune"/>
    <m/>
    <m/>
    <m/>
    <x v="4"/>
  </r>
  <r>
    <n v="1237"/>
    <n v="36"/>
    <n v="62613"/>
    <n v="640"/>
    <n v="235264"/>
    <s v="Car"/>
    <n v="5594"/>
    <x v="0"/>
    <n v="1"/>
    <s v="Employed"/>
    <s v="Married"/>
    <s v="Female"/>
    <s v="Bachelor"/>
    <n v="1"/>
    <n v="2"/>
    <n v="165376"/>
    <s v="North"/>
    <n v="4"/>
    <s v="Pune"/>
    <m/>
    <m/>
    <m/>
    <x v="0"/>
  </r>
  <r>
    <n v="1238"/>
    <n v="26"/>
    <n v="24808"/>
    <n v="718"/>
    <n v="236596"/>
    <s v="Education"/>
    <n v="5481"/>
    <x v="0"/>
    <n v="1"/>
    <s v="Employed"/>
    <s v="Divorced"/>
    <s v="Male"/>
    <s v="Master"/>
    <n v="0"/>
    <n v="4"/>
    <n v="122557"/>
    <s v="West"/>
    <n v="17"/>
    <s v="Hyderabad"/>
    <m/>
    <m/>
    <m/>
    <x v="3"/>
  </r>
  <r>
    <n v="1239"/>
    <n v="34"/>
    <n v="49446"/>
    <n v="632"/>
    <n v="195571"/>
    <s v="Medical"/>
    <n v="5480"/>
    <x v="0"/>
    <n v="1"/>
    <s v="Unemployed"/>
    <s v="Single"/>
    <s v="Male"/>
    <s v="PhD"/>
    <n v="5"/>
    <n v="4"/>
    <n v="71992"/>
    <s v="West"/>
    <n v="2"/>
    <s v="Delhi"/>
    <m/>
    <m/>
    <m/>
    <x v="0"/>
  </r>
  <r>
    <n v="1240"/>
    <n v="51"/>
    <n v="49836"/>
    <n v="597"/>
    <n v="193070"/>
    <s v="Personal"/>
    <n v="6207"/>
    <x v="0"/>
    <n v="1"/>
    <s v="Employed"/>
    <s v="Married"/>
    <s v="Female"/>
    <s v="Master"/>
    <n v="5"/>
    <n v="4"/>
    <n v="100843"/>
    <s v="North"/>
    <n v="13"/>
    <s v="Pune"/>
    <m/>
    <m/>
    <m/>
    <x v="2"/>
  </r>
  <r>
    <n v="1241"/>
    <n v="56"/>
    <n v="45715"/>
    <n v="681"/>
    <n v="200041"/>
    <s v="Home"/>
    <n v="5970"/>
    <x v="0"/>
    <n v="1"/>
    <s v="Unemployed"/>
    <s v="Divorced"/>
    <s v="Female"/>
    <s v="PhD"/>
    <n v="1"/>
    <n v="2"/>
    <n v="109973"/>
    <s v="East"/>
    <n v="15"/>
    <s v="Pune"/>
    <m/>
    <m/>
    <m/>
    <x v="2"/>
  </r>
  <r>
    <n v="1242"/>
    <n v="57"/>
    <n v="41756"/>
    <n v="662"/>
    <n v="228013"/>
    <s v="Home"/>
    <n v="4092"/>
    <x v="0"/>
    <n v="1"/>
    <s v="Employed"/>
    <s v="Married"/>
    <s v="Female"/>
    <s v="Bachelor"/>
    <n v="0"/>
    <n v="3"/>
    <n v="68309"/>
    <s v="East"/>
    <n v="8"/>
    <s v="Delhi"/>
    <m/>
    <m/>
    <m/>
    <x v="2"/>
  </r>
  <r>
    <n v="1243"/>
    <n v="61"/>
    <n v="39349"/>
    <n v="649"/>
    <n v="256057"/>
    <s v="Education"/>
    <n v="5674"/>
    <x v="0"/>
    <n v="1"/>
    <s v="Employed"/>
    <s v="Divorced"/>
    <s v="Male"/>
    <s v="Master"/>
    <n v="1"/>
    <n v="3"/>
    <n v="122774"/>
    <s v="South"/>
    <n v="6"/>
    <s v="Bangalore"/>
    <m/>
    <m/>
    <m/>
    <x v="4"/>
  </r>
  <r>
    <n v="1244"/>
    <n v="55"/>
    <n v="54236"/>
    <n v="673"/>
    <n v="183156"/>
    <s v="Home"/>
    <n v="6111"/>
    <x v="0"/>
    <n v="1"/>
    <s v="Employed"/>
    <s v="Married"/>
    <s v="Male"/>
    <s v="Bachelor"/>
    <n v="5"/>
    <n v="1"/>
    <n v="75465"/>
    <s v="West"/>
    <n v="9"/>
    <s v="Delhi"/>
    <m/>
    <m/>
    <m/>
    <x v="2"/>
  </r>
  <r>
    <n v="1245"/>
    <n v="30"/>
    <n v="34848"/>
    <n v="615"/>
    <n v="191813"/>
    <s v="Medical"/>
    <n v="5814"/>
    <x v="0"/>
    <n v="0"/>
    <s v="Unemployed"/>
    <s v="Single"/>
    <s v="Female"/>
    <s v="High School"/>
    <n v="5"/>
    <n v="1"/>
    <n v="54671"/>
    <s v="East"/>
    <n v="11"/>
    <s v="Hyderabad"/>
    <m/>
    <m/>
    <m/>
    <x v="0"/>
  </r>
  <r>
    <n v="1246"/>
    <n v="37"/>
    <n v="52417"/>
    <n v="619"/>
    <n v="159327"/>
    <s v="Car"/>
    <n v="5889"/>
    <x v="1"/>
    <n v="1"/>
    <s v="Unemployed"/>
    <s v="Divorced"/>
    <s v="Male"/>
    <s v="PhD"/>
    <n v="1"/>
    <n v="3"/>
    <n v="102284"/>
    <s v="West"/>
    <n v="12"/>
    <s v="Ahmedabad"/>
    <m/>
    <m/>
    <m/>
    <x v="0"/>
  </r>
  <r>
    <n v="1247"/>
    <n v="62"/>
    <n v="41706"/>
    <n v="686"/>
    <n v="125237"/>
    <s v="Personal"/>
    <n v="4849"/>
    <x v="0"/>
    <n v="0"/>
    <s v="Employed"/>
    <s v="Divorced"/>
    <s v="Male"/>
    <s v="High School"/>
    <n v="1"/>
    <n v="2"/>
    <n v="97535"/>
    <s v="West"/>
    <n v="2"/>
    <s v="Kolkata"/>
    <m/>
    <m/>
    <m/>
    <x v="4"/>
  </r>
  <r>
    <n v="1248"/>
    <n v="50"/>
    <n v="42703"/>
    <n v="601"/>
    <n v="138108"/>
    <s v="Home"/>
    <n v="4351"/>
    <x v="0"/>
    <n v="1"/>
    <s v="Employed"/>
    <s v="Married"/>
    <s v="Male"/>
    <s v="Bachelor"/>
    <n v="3"/>
    <n v="2"/>
    <n v="99969"/>
    <s v="East"/>
    <n v="2"/>
    <s v="Bangalore"/>
    <m/>
    <m/>
    <m/>
    <x v="1"/>
  </r>
  <r>
    <n v="1249"/>
    <n v="64"/>
    <n v="52954"/>
    <n v="730"/>
    <n v="149814"/>
    <s v="Home"/>
    <n v="4765"/>
    <x v="0"/>
    <n v="1"/>
    <s v="Employed"/>
    <s v="Married"/>
    <s v="Male"/>
    <s v="Bachelor"/>
    <n v="0"/>
    <n v="4"/>
    <n v="77060"/>
    <s v="North"/>
    <n v="11"/>
    <s v="Ahmedabad"/>
    <m/>
    <m/>
    <m/>
    <x v="4"/>
  </r>
  <r>
    <n v="1250"/>
    <n v="27"/>
    <n v="42536"/>
    <n v="711"/>
    <n v="166711"/>
    <s v="Education"/>
    <n v="4301"/>
    <x v="0"/>
    <n v="1"/>
    <s v="Employed"/>
    <s v="Married"/>
    <s v="Male"/>
    <s v="Bachelor"/>
    <n v="3"/>
    <n v="4"/>
    <n v="81246"/>
    <s v="South"/>
    <n v="8"/>
    <s v="Pune"/>
    <m/>
    <m/>
    <m/>
    <x v="3"/>
  </r>
  <r>
    <n v="1251"/>
    <n v="38"/>
    <n v="69005"/>
    <n v="592"/>
    <n v="222994"/>
    <s v="Education"/>
    <n v="6003"/>
    <x v="0"/>
    <n v="0"/>
    <s v="Employed"/>
    <s v="Single"/>
    <s v="Male"/>
    <s v="Master"/>
    <n v="1"/>
    <n v="4"/>
    <n v="133853"/>
    <s v="South"/>
    <n v="6"/>
    <s v="Ahmedabad"/>
    <m/>
    <m/>
    <m/>
    <x v="0"/>
  </r>
  <r>
    <n v="1252"/>
    <n v="39"/>
    <n v="47899"/>
    <n v="723"/>
    <n v="146433"/>
    <s v="Car"/>
    <n v="5186"/>
    <x v="0"/>
    <n v="0"/>
    <s v="Employed"/>
    <s v="Married"/>
    <s v="Female"/>
    <s v="Master"/>
    <n v="4"/>
    <n v="3"/>
    <n v="113232"/>
    <s v="East"/>
    <n v="18"/>
    <s v="Hyderabad"/>
    <m/>
    <m/>
    <m/>
    <x v="0"/>
  </r>
  <r>
    <n v="1253"/>
    <n v="35"/>
    <n v="65699"/>
    <n v="657"/>
    <n v="200884"/>
    <s v="Personal"/>
    <n v="5823"/>
    <x v="0"/>
    <n v="1"/>
    <s v="Employed"/>
    <s v="Married"/>
    <s v="Female"/>
    <s v="Bachelor"/>
    <n v="5"/>
    <n v="1"/>
    <n v="71297"/>
    <s v="North"/>
    <n v="11"/>
    <s v="Ahmedabad"/>
    <m/>
    <m/>
    <m/>
    <x v="0"/>
  </r>
  <r>
    <n v="1254"/>
    <n v="59"/>
    <n v="38571"/>
    <n v="719"/>
    <n v="241892"/>
    <s v="Home"/>
    <n v="3551"/>
    <x v="0"/>
    <n v="0"/>
    <s v="Employed"/>
    <s v="Single"/>
    <s v="Female"/>
    <s v="Bachelor"/>
    <n v="2"/>
    <n v="3"/>
    <n v="41479"/>
    <s v="East"/>
    <n v="6"/>
    <s v="Mumbai"/>
    <m/>
    <m/>
    <m/>
    <x v="2"/>
  </r>
  <r>
    <n v="1255"/>
    <n v="64"/>
    <n v="38238"/>
    <n v="656"/>
    <n v="158507"/>
    <s v="Car"/>
    <n v="4553"/>
    <x v="0"/>
    <n v="0"/>
    <s v="Employed"/>
    <s v="Married"/>
    <s v="Male"/>
    <s v="Master"/>
    <n v="0"/>
    <n v="3"/>
    <n v="72567"/>
    <s v="East"/>
    <n v="9"/>
    <s v="Bangalore"/>
    <m/>
    <m/>
    <m/>
    <x v="4"/>
  </r>
  <r>
    <n v="1256"/>
    <n v="42"/>
    <n v="25054"/>
    <n v="641"/>
    <n v="175406"/>
    <s v="Personal"/>
    <n v="3974"/>
    <x v="0"/>
    <n v="1"/>
    <s v="Unemployed"/>
    <s v="Single"/>
    <s v="Female"/>
    <s v="Master"/>
    <n v="0"/>
    <n v="2"/>
    <n v="104718"/>
    <s v="West"/>
    <n v="14"/>
    <s v="Hyderabad"/>
    <m/>
    <m/>
    <m/>
    <x v="1"/>
  </r>
  <r>
    <n v="1257"/>
    <n v="59"/>
    <n v="42617"/>
    <n v="635"/>
    <n v="133997"/>
    <s v="Car"/>
    <n v="3374"/>
    <x v="0"/>
    <n v="1"/>
    <s v="Employed"/>
    <s v="Single"/>
    <s v="Female"/>
    <s v="PhD"/>
    <n v="5"/>
    <n v="2"/>
    <n v="81042"/>
    <s v="West"/>
    <n v="19"/>
    <s v="Delhi"/>
    <m/>
    <m/>
    <m/>
    <x v="2"/>
  </r>
  <r>
    <n v="1258"/>
    <n v="62"/>
    <n v="46510"/>
    <n v="527"/>
    <n v="152374"/>
    <s v="Home"/>
    <n v="5299"/>
    <x v="0"/>
    <n v="1"/>
    <s v="Employed"/>
    <s v="Married"/>
    <s v="Male"/>
    <s v="Bachelor"/>
    <n v="2"/>
    <n v="1"/>
    <n v="78710"/>
    <s v="South"/>
    <n v="6"/>
    <s v="Kolkata"/>
    <m/>
    <m/>
    <m/>
    <x v="4"/>
  </r>
  <r>
    <n v="1259"/>
    <n v="50"/>
    <n v="51155"/>
    <n v="696"/>
    <n v="268496"/>
    <s v="Education"/>
    <n v="3935"/>
    <x v="0"/>
    <n v="1"/>
    <s v="Employed"/>
    <s v="Single"/>
    <s v="Female"/>
    <s v="Master"/>
    <n v="3"/>
    <n v="1"/>
    <n v="82325"/>
    <s v="West"/>
    <n v="19"/>
    <s v="Hyderabad"/>
    <m/>
    <m/>
    <m/>
    <x v="1"/>
  </r>
  <r>
    <n v="1260"/>
    <n v="40"/>
    <n v="60460"/>
    <n v="614"/>
    <n v="225249"/>
    <s v="Education"/>
    <n v="4626"/>
    <x v="0"/>
    <n v="1"/>
    <s v="Employed"/>
    <s v="Married"/>
    <s v="Female"/>
    <s v="Master"/>
    <n v="2"/>
    <n v="3"/>
    <n v="97818"/>
    <s v="West"/>
    <n v="10"/>
    <s v="Delhi"/>
    <m/>
    <m/>
    <m/>
    <x v="0"/>
  </r>
  <r>
    <n v="1261"/>
    <n v="52"/>
    <n v="59371"/>
    <n v="697"/>
    <n v="307477"/>
    <s v="Education"/>
    <n v="4028"/>
    <x v="0"/>
    <n v="1"/>
    <s v="Employed"/>
    <s v="Single"/>
    <s v="Female"/>
    <s v="High School"/>
    <n v="4"/>
    <n v="3"/>
    <n v="123538"/>
    <s v="North"/>
    <n v="14"/>
    <s v="Hyderabad"/>
    <m/>
    <m/>
    <m/>
    <x v="2"/>
  </r>
  <r>
    <n v="1262"/>
    <n v="62"/>
    <n v="67034"/>
    <n v="733"/>
    <n v="163149"/>
    <s v="Medical"/>
    <n v="4592"/>
    <x v="0"/>
    <n v="1"/>
    <s v="Employed"/>
    <s v="Divorced"/>
    <s v="Female"/>
    <s v="Bachelor"/>
    <n v="1"/>
    <n v="3"/>
    <n v="99987"/>
    <s v="East"/>
    <n v="5"/>
    <s v="Mumbai"/>
    <m/>
    <m/>
    <m/>
    <x v="4"/>
  </r>
  <r>
    <n v="1263"/>
    <n v="45"/>
    <n v="36690"/>
    <n v="621"/>
    <n v="275421"/>
    <s v="Car"/>
    <n v="5588"/>
    <x v="0"/>
    <n v="0"/>
    <s v="Employed"/>
    <s v="Married"/>
    <s v="Male"/>
    <s v="Bachelor"/>
    <n v="2"/>
    <n v="3"/>
    <n v="101858"/>
    <s v="East"/>
    <n v="12"/>
    <s v="Bangalore"/>
    <m/>
    <m/>
    <m/>
    <x v="1"/>
  </r>
  <r>
    <n v="1264"/>
    <n v="43"/>
    <n v="50462"/>
    <n v="618"/>
    <n v="163558"/>
    <s v="Home"/>
    <n v="4043"/>
    <x v="0"/>
    <n v="1"/>
    <s v="Employed"/>
    <s v="Divorced"/>
    <s v="Female"/>
    <s v="Master"/>
    <n v="2"/>
    <n v="2"/>
    <n v="93254"/>
    <s v="North"/>
    <n v="19"/>
    <s v="Pune"/>
    <m/>
    <m/>
    <m/>
    <x v="1"/>
  </r>
  <r>
    <n v="1265"/>
    <n v="25"/>
    <n v="34997"/>
    <n v="700"/>
    <n v="174941"/>
    <s v="Car"/>
    <n v="4546"/>
    <x v="0"/>
    <n v="1"/>
    <s v="Employed"/>
    <s v="Divorced"/>
    <s v="Male"/>
    <s v="High School"/>
    <n v="1"/>
    <n v="4"/>
    <n v="85019"/>
    <s v="West"/>
    <n v="2"/>
    <s v="Pune"/>
    <m/>
    <m/>
    <m/>
    <x v="3"/>
  </r>
  <r>
    <n v="1266"/>
    <n v="61"/>
    <n v="56213"/>
    <n v="626"/>
    <n v="336115"/>
    <s v="Education"/>
    <n v="5528"/>
    <x v="0"/>
    <n v="1"/>
    <s v="Employed"/>
    <s v="Divorced"/>
    <s v="Male"/>
    <s v="PhD"/>
    <n v="5"/>
    <n v="4"/>
    <n v="126827"/>
    <s v="West"/>
    <n v="15"/>
    <s v="Ahmedabad"/>
    <m/>
    <m/>
    <m/>
    <x v="4"/>
  </r>
  <r>
    <n v="1267"/>
    <n v="50"/>
    <n v="77063"/>
    <n v="715"/>
    <n v="158247"/>
    <s v="Car"/>
    <n v="5681"/>
    <x v="1"/>
    <n v="0"/>
    <s v="Employed"/>
    <s v="Divorced"/>
    <s v="Female"/>
    <s v="Bachelor"/>
    <n v="0"/>
    <n v="4"/>
    <n v="122272"/>
    <s v="East"/>
    <n v="6"/>
    <s v="Kolkata"/>
    <m/>
    <m/>
    <m/>
    <x v="1"/>
  </r>
  <r>
    <n v="1268"/>
    <n v="59"/>
    <n v="32053"/>
    <n v="615"/>
    <n v="279333"/>
    <s v="Personal"/>
    <n v="4606"/>
    <x v="0"/>
    <n v="1"/>
    <s v="Employed"/>
    <s v="Married"/>
    <s v="Male"/>
    <s v="PhD"/>
    <n v="5"/>
    <n v="1"/>
    <n v="161358"/>
    <s v="South"/>
    <n v="8"/>
    <s v="Hyderabad"/>
    <m/>
    <m/>
    <m/>
    <x v="2"/>
  </r>
  <r>
    <n v="1269"/>
    <n v="47"/>
    <n v="60313"/>
    <n v="721"/>
    <n v="198400"/>
    <s v="Car"/>
    <n v="5295"/>
    <x v="1"/>
    <n v="1"/>
    <s v="Employed"/>
    <s v="Single"/>
    <s v="Male"/>
    <s v="Bachelor"/>
    <n v="4"/>
    <n v="1"/>
    <n v="118316"/>
    <s v="East"/>
    <n v="14"/>
    <s v="Bangalore"/>
    <m/>
    <m/>
    <m/>
    <x v="1"/>
  </r>
  <r>
    <n v="1270"/>
    <n v="62"/>
    <n v="65729"/>
    <n v="634"/>
    <n v="146153"/>
    <s v="Medical"/>
    <n v="5817"/>
    <x v="0"/>
    <n v="1"/>
    <s v="Employed"/>
    <s v="Married"/>
    <s v="Male"/>
    <s v="Master"/>
    <n v="5"/>
    <n v="1"/>
    <n v="85047"/>
    <s v="South"/>
    <n v="3"/>
    <s v="Bangalore"/>
    <m/>
    <m/>
    <m/>
    <x v="4"/>
  </r>
  <r>
    <n v="1271"/>
    <n v="57"/>
    <n v="36609"/>
    <n v="666"/>
    <n v="128465"/>
    <s v="Medical"/>
    <n v="3943"/>
    <x v="0"/>
    <n v="1"/>
    <s v="Employed"/>
    <s v="Married"/>
    <s v="Male"/>
    <s v="PhD"/>
    <n v="2"/>
    <n v="1"/>
    <n v="72860"/>
    <s v="West"/>
    <n v="6"/>
    <s v="Bangalore"/>
    <m/>
    <m/>
    <m/>
    <x v="2"/>
  </r>
  <r>
    <n v="1272"/>
    <n v="27"/>
    <n v="56544"/>
    <n v="699"/>
    <n v="205259"/>
    <s v="Education"/>
    <n v="4286"/>
    <x v="0"/>
    <n v="1"/>
    <s v="Employed"/>
    <s v="Single"/>
    <s v="Female"/>
    <s v="Bachelor"/>
    <n v="2"/>
    <n v="2"/>
    <n v="128588"/>
    <s v="South"/>
    <n v="11"/>
    <s v="Bangalore"/>
    <m/>
    <m/>
    <m/>
    <x v="3"/>
  </r>
  <r>
    <n v="1273"/>
    <n v="25"/>
    <n v="44601"/>
    <n v="675"/>
    <n v="143824"/>
    <s v="Home"/>
    <n v="4626"/>
    <x v="1"/>
    <n v="0"/>
    <s v="Employed"/>
    <s v="Divorced"/>
    <s v="Female"/>
    <s v="PhD"/>
    <n v="0"/>
    <n v="3"/>
    <n v="75550"/>
    <s v="South"/>
    <n v="9"/>
    <s v="Bangalore"/>
    <m/>
    <m/>
    <m/>
    <x v="3"/>
  </r>
  <r>
    <n v="1274"/>
    <n v="35"/>
    <n v="48182"/>
    <n v="703"/>
    <n v="185222"/>
    <s v="Personal"/>
    <n v="5446"/>
    <x v="0"/>
    <n v="1"/>
    <s v="Unemployed"/>
    <s v="Single"/>
    <s v="Male"/>
    <s v="Master"/>
    <n v="4"/>
    <n v="1"/>
    <n v="124292"/>
    <s v="South"/>
    <n v="17"/>
    <s v="Kolkata"/>
    <m/>
    <m/>
    <m/>
    <x v="0"/>
  </r>
  <r>
    <n v="1275"/>
    <n v="62"/>
    <n v="44104"/>
    <n v="577"/>
    <n v="104773"/>
    <s v="Home"/>
    <n v="5186"/>
    <x v="1"/>
    <n v="0"/>
    <s v="Employed"/>
    <s v="Divorced"/>
    <s v="Male"/>
    <s v="High School"/>
    <n v="1"/>
    <n v="4"/>
    <n v="77202"/>
    <s v="South"/>
    <n v="19"/>
    <s v="Ahmedabad"/>
    <m/>
    <m/>
    <m/>
    <x v="4"/>
  </r>
  <r>
    <n v="1276"/>
    <n v="28"/>
    <n v="46626"/>
    <n v="629"/>
    <n v="217720"/>
    <s v="Home"/>
    <n v="5064"/>
    <x v="0"/>
    <n v="1"/>
    <s v="Unemployed"/>
    <s v="Married"/>
    <s v="Male"/>
    <s v="High School"/>
    <n v="1"/>
    <n v="1"/>
    <n v="110474"/>
    <s v="South"/>
    <n v="2"/>
    <s v="Pune"/>
    <m/>
    <m/>
    <m/>
    <x v="3"/>
  </r>
  <r>
    <n v="1277"/>
    <n v="29"/>
    <n v="67332"/>
    <n v="653"/>
    <n v="122877"/>
    <s v="Personal"/>
    <n v="3971"/>
    <x v="0"/>
    <n v="1"/>
    <s v="Unemployed"/>
    <s v="Single"/>
    <s v="Male"/>
    <s v="PhD"/>
    <n v="3"/>
    <n v="4"/>
    <n v="68207"/>
    <s v="East"/>
    <n v="8"/>
    <s v="Ahmedabad"/>
    <m/>
    <m/>
    <m/>
    <x v="3"/>
  </r>
  <r>
    <n v="1278"/>
    <n v="31"/>
    <n v="48812"/>
    <n v="611"/>
    <n v="196995"/>
    <s v="Medical"/>
    <n v="5870"/>
    <x v="1"/>
    <n v="1"/>
    <s v="Employed"/>
    <s v="Single"/>
    <s v="Female"/>
    <s v="PhD"/>
    <n v="4"/>
    <n v="3"/>
    <n v="123396"/>
    <s v="North"/>
    <n v="10"/>
    <s v="Hyderabad"/>
    <m/>
    <m/>
    <m/>
    <x v="0"/>
  </r>
  <r>
    <n v="1279"/>
    <n v="42"/>
    <n v="40974"/>
    <n v="698"/>
    <n v="130810"/>
    <s v="Education"/>
    <n v="4501"/>
    <x v="1"/>
    <n v="0"/>
    <s v="Employed"/>
    <s v="Divorced"/>
    <s v="Male"/>
    <s v="PhD"/>
    <n v="4"/>
    <n v="2"/>
    <n v="62989"/>
    <s v="West"/>
    <n v="3"/>
    <s v="Pune"/>
    <m/>
    <m/>
    <m/>
    <x v="1"/>
  </r>
  <r>
    <n v="1280"/>
    <n v="54"/>
    <n v="51034"/>
    <n v="624"/>
    <n v="261293"/>
    <s v="Car"/>
    <n v="4733"/>
    <x v="0"/>
    <n v="0"/>
    <s v="Employed"/>
    <s v="Single"/>
    <s v="Female"/>
    <s v="Bachelor"/>
    <n v="2"/>
    <n v="2"/>
    <n v="108188"/>
    <s v="East"/>
    <n v="10"/>
    <s v="Pune"/>
    <m/>
    <m/>
    <m/>
    <x v="2"/>
  </r>
  <r>
    <n v="1281"/>
    <n v="55"/>
    <n v="18167"/>
    <n v="611"/>
    <n v="94504"/>
    <s v="Medical"/>
    <n v="5195"/>
    <x v="1"/>
    <n v="1"/>
    <s v="Employed"/>
    <s v="Married"/>
    <s v="Male"/>
    <s v="Master"/>
    <n v="3"/>
    <n v="1"/>
    <n v="94064"/>
    <s v="North"/>
    <n v="2"/>
    <s v="Delhi"/>
    <m/>
    <m/>
    <m/>
    <x v="2"/>
  </r>
  <r>
    <n v="1282"/>
    <n v="33"/>
    <n v="37746"/>
    <n v="697"/>
    <n v="185852"/>
    <s v="Education"/>
    <n v="6972"/>
    <x v="0"/>
    <n v="0"/>
    <s v="Employed"/>
    <s v="Single"/>
    <s v="Male"/>
    <s v="PhD"/>
    <n v="1"/>
    <n v="1"/>
    <n v="103054"/>
    <s v="East"/>
    <n v="7"/>
    <s v="Hyderabad"/>
    <m/>
    <m/>
    <m/>
    <x v="0"/>
  </r>
  <r>
    <n v="1283"/>
    <n v="31"/>
    <n v="68728"/>
    <n v="597"/>
    <n v="227970"/>
    <s v="Medical"/>
    <n v="4358"/>
    <x v="1"/>
    <n v="0"/>
    <s v="Employed"/>
    <s v="Single"/>
    <s v="Male"/>
    <s v="High School"/>
    <n v="4"/>
    <n v="4"/>
    <n v="88125"/>
    <s v="North"/>
    <n v="1"/>
    <s v="Kolkata"/>
    <m/>
    <m/>
    <m/>
    <x v="0"/>
  </r>
  <r>
    <n v="1284"/>
    <n v="52"/>
    <n v="47819"/>
    <n v="600"/>
    <n v="217944"/>
    <s v="Personal"/>
    <n v="4308"/>
    <x v="1"/>
    <n v="1"/>
    <s v="Unemployed"/>
    <s v="Married"/>
    <s v="Female"/>
    <s v="Bachelor"/>
    <n v="4"/>
    <n v="1"/>
    <n v="87422"/>
    <s v="East"/>
    <n v="12"/>
    <s v="Bangalore"/>
    <m/>
    <m/>
    <m/>
    <x v="2"/>
  </r>
  <r>
    <n v="1285"/>
    <n v="62"/>
    <n v="42829"/>
    <n v="675"/>
    <n v="137658"/>
    <s v="Home"/>
    <n v="4625"/>
    <x v="1"/>
    <n v="1"/>
    <s v="Employed"/>
    <s v="Divorced"/>
    <s v="Female"/>
    <s v="PhD"/>
    <n v="0"/>
    <n v="2"/>
    <n v="104643"/>
    <s v="West"/>
    <n v="5"/>
    <s v="Delhi"/>
    <m/>
    <m/>
    <m/>
    <x v="4"/>
  </r>
  <r>
    <n v="1286"/>
    <n v="35"/>
    <n v="52594"/>
    <n v="717"/>
    <n v="113012"/>
    <s v="Personal"/>
    <n v="6160"/>
    <x v="1"/>
    <n v="1"/>
    <s v="Employed"/>
    <s v="Single"/>
    <s v="Female"/>
    <s v="Bachelor"/>
    <n v="1"/>
    <n v="1"/>
    <n v="69935"/>
    <s v="West"/>
    <n v="9"/>
    <s v="Pune"/>
    <m/>
    <m/>
    <m/>
    <x v="0"/>
  </r>
  <r>
    <n v="1287"/>
    <n v="58"/>
    <n v="61049"/>
    <n v="658"/>
    <n v="239069"/>
    <s v="Car"/>
    <n v="5149"/>
    <x v="0"/>
    <n v="1"/>
    <s v="Employed"/>
    <s v="Divorced"/>
    <s v="Male"/>
    <s v="PhD"/>
    <n v="0"/>
    <n v="4"/>
    <n v="69759"/>
    <s v="South"/>
    <n v="12"/>
    <s v="Kolkata"/>
    <m/>
    <m/>
    <m/>
    <x v="2"/>
  </r>
  <r>
    <n v="1288"/>
    <n v="21"/>
    <n v="69931"/>
    <n v="569"/>
    <n v="193816"/>
    <s v="Personal"/>
    <n v="5375"/>
    <x v="0"/>
    <n v="0"/>
    <s v="Employed"/>
    <s v="Single"/>
    <s v="Female"/>
    <s v="PhD"/>
    <n v="3"/>
    <n v="3"/>
    <n v="89243"/>
    <s v="North"/>
    <n v="11"/>
    <s v="Kolkata"/>
    <m/>
    <m/>
    <m/>
    <x v="3"/>
  </r>
  <r>
    <n v="1289"/>
    <n v="44"/>
    <n v="43234"/>
    <n v="684"/>
    <n v="146414"/>
    <s v="Home"/>
    <n v="5806"/>
    <x v="0"/>
    <n v="0"/>
    <s v="Employed"/>
    <s v="Married"/>
    <s v="Male"/>
    <s v="Bachelor"/>
    <n v="4"/>
    <n v="2"/>
    <n v="88075"/>
    <s v="East"/>
    <n v="12"/>
    <s v="Hyderabad"/>
    <m/>
    <m/>
    <m/>
    <x v="1"/>
  </r>
  <r>
    <n v="1290"/>
    <n v="63"/>
    <n v="43579"/>
    <n v="620"/>
    <n v="240889"/>
    <s v="Medical"/>
    <n v="6127"/>
    <x v="0"/>
    <n v="1"/>
    <s v="Employed"/>
    <s v="Divorced"/>
    <s v="Male"/>
    <s v="Master"/>
    <n v="3"/>
    <n v="2"/>
    <n v="69838"/>
    <s v="South"/>
    <n v="3"/>
    <s v="Delhi"/>
    <m/>
    <m/>
    <m/>
    <x v="4"/>
  </r>
  <r>
    <n v="1291"/>
    <n v="60"/>
    <n v="46652"/>
    <n v="706"/>
    <n v="171864"/>
    <s v="Education"/>
    <n v="4330"/>
    <x v="0"/>
    <n v="1"/>
    <s v="Employed"/>
    <s v="Single"/>
    <s v="Female"/>
    <s v="Master"/>
    <n v="5"/>
    <n v="3"/>
    <n v="127726"/>
    <s v="East"/>
    <n v="12"/>
    <s v="Pune"/>
    <m/>
    <m/>
    <m/>
    <x v="2"/>
  </r>
  <r>
    <n v="1292"/>
    <n v="42"/>
    <n v="65437"/>
    <n v="631"/>
    <n v="167130"/>
    <s v="Car"/>
    <n v="5522"/>
    <x v="0"/>
    <n v="0"/>
    <s v="Employed"/>
    <s v="Divorced"/>
    <s v="Male"/>
    <s v="High School"/>
    <n v="0"/>
    <n v="3"/>
    <n v="89965"/>
    <s v="West"/>
    <n v="1"/>
    <s v="Ahmedabad"/>
    <m/>
    <m/>
    <m/>
    <x v="1"/>
  </r>
  <r>
    <n v="1293"/>
    <n v="23"/>
    <n v="50855"/>
    <n v="707"/>
    <n v="156666"/>
    <s v="Medical"/>
    <n v="6152"/>
    <x v="0"/>
    <n v="1"/>
    <s v="Unemployed"/>
    <s v="Single"/>
    <s v="Female"/>
    <s v="Master"/>
    <n v="1"/>
    <n v="2"/>
    <n v="93200"/>
    <s v="West"/>
    <n v="6"/>
    <s v="Bangalore"/>
    <m/>
    <m/>
    <m/>
    <x v="3"/>
  </r>
  <r>
    <n v="1294"/>
    <n v="34"/>
    <n v="82488"/>
    <n v="629"/>
    <n v="162027"/>
    <s v="Education"/>
    <n v="5205"/>
    <x v="0"/>
    <n v="1"/>
    <s v="Employed"/>
    <s v="Married"/>
    <s v="Male"/>
    <s v="Master"/>
    <n v="4"/>
    <n v="4"/>
    <n v="60174"/>
    <s v="North"/>
    <n v="11"/>
    <s v="Kolkata"/>
    <m/>
    <m/>
    <m/>
    <x v="0"/>
  </r>
  <r>
    <n v="1295"/>
    <n v="22"/>
    <n v="47584"/>
    <n v="615"/>
    <n v="160225"/>
    <s v="Home"/>
    <n v="4181"/>
    <x v="0"/>
    <n v="1"/>
    <s v="Employed"/>
    <s v="Married"/>
    <s v="Male"/>
    <s v="Bachelor"/>
    <n v="5"/>
    <n v="4"/>
    <n v="162149"/>
    <s v="East"/>
    <n v="2"/>
    <s v="Delhi"/>
    <m/>
    <m/>
    <m/>
    <x v="3"/>
  </r>
  <r>
    <n v="1296"/>
    <n v="52"/>
    <n v="76452"/>
    <n v="554"/>
    <n v="216415"/>
    <s v="Personal"/>
    <n v="3985"/>
    <x v="0"/>
    <n v="0"/>
    <s v="Employed"/>
    <s v="Single"/>
    <s v="Male"/>
    <s v="Bachelor"/>
    <n v="5"/>
    <n v="1"/>
    <n v="172812"/>
    <s v="East"/>
    <n v="8"/>
    <s v="Mumbai"/>
    <m/>
    <m/>
    <m/>
    <x v="2"/>
  </r>
  <r>
    <n v="1297"/>
    <n v="58"/>
    <n v="36604"/>
    <n v="617"/>
    <n v="277531"/>
    <s v="Medical"/>
    <n v="5451"/>
    <x v="0"/>
    <n v="1"/>
    <s v="Unemployed"/>
    <s v="Single"/>
    <s v="Male"/>
    <s v="High School"/>
    <n v="1"/>
    <n v="4"/>
    <n v="76588"/>
    <s v="South"/>
    <n v="11"/>
    <s v="Bangalore"/>
    <m/>
    <m/>
    <m/>
    <x v="2"/>
  </r>
  <r>
    <n v="1298"/>
    <n v="53"/>
    <n v="29152"/>
    <n v="658"/>
    <n v="130163"/>
    <s v="Education"/>
    <n v="3847"/>
    <x v="0"/>
    <n v="1"/>
    <s v="Employed"/>
    <s v="Divorced"/>
    <s v="Male"/>
    <s v="PhD"/>
    <n v="3"/>
    <n v="2"/>
    <n v="136782"/>
    <s v="West"/>
    <n v="12"/>
    <s v="Ahmedabad"/>
    <m/>
    <m/>
    <m/>
    <x v="2"/>
  </r>
  <r>
    <n v="1299"/>
    <n v="62"/>
    <n v="48478"/>
    <n v="655"/>
    <n v="182949"/>
    <s v="Education"/>
    <n v="4186"/>
    <x v="0"/>
    <n v="0"/>
    <s v="Employed"/>
    <s v="Single"/>
    <s v="Female"/>
    <s v="Bachelor"/>
    <n v="5"/>
    <n v="1"/>
    <n v="97245"/>
    <s v="South"/>
    <n v="19"/>
    <s v="Ahmedabad"/>
    <m/>
    <m/>
    <m/>
    <x v="4"/>
  </r>
  <r>
    <n v="1300"/>
    <n v="26"/>
    <n v="67090"/>
    <n v="680"/>
    <n v="191797"/>
    <s v="Personal"/>
    <n v="4510"/>
    <x v="0"/>
    <n v="0"/>
    <s v="Employed"/>
    <s v="Divorced"/>
    <s v="Male"/>
    <s v="Bachelor"/>
    <n v="2"/>
    <n v="4"/>
    <n v="148113"/>
    <s v="South"/>
    <n v="9"/>
    <s v="Hyderabad"/>
    <m/>
    <m/>
    <m/>
    <x v="3"/>
  </r>
  <r>
    <n v="1301"/>
    <n v="61"/>
    <n v="42845"/>
    <n v="712"/>
    <n v="223228"/>
    <s v="Medical"/>
    <n v="5280"/>
    <x v="0"/>
    <n v="0"/>
    <s v="Employed"/>
    <s v="Single"/>
    <s v="Male"/>
    <s v="Bachelor"/>
    <n v="1"/>
    <n v="3"/>
    <n v="110086"/>
    <s v="North"/>
    <n v="11"/>
    <s v="Kolkata"/>
    <m/>
    <m/>
    <m/>
    <x v="4"/>
  </r>
  <r>
    <n v="1302"/>
    <n v="59"/>
    <n v="40751"/>
    <n v="651"/>
    <n v="249416"/>
    <s v="Medical"/>
    <n v="5583"/>
    <x v="0"/>
    <n v="1"/>
    <s v="Employed"/>
    <s v="Married"/>
    <s v="Female"/>
    <s v="Master"/>
    <n v="5"/>
    <n v="4"/>
    <n v="102992"/>
    <s v="South"/>
    <n v="18"/>
    <s v="Pune"/>
    <m/>
    <m/>
    <m/>
    <x v="2"/>
  </r>
  <r>
    <n v="1303"/>
    <n v="45"/>
    <n v="65375"/>
    <n v="653"/>
    <n v="192031"/>
    <s v="Home"/>
    <n v="4289"/>
    <x v="0"/>
    <n v="1"/>
    <s v="Employed"/>
    <s v="Divorced"/>
    <s v="Female"/>
    <s v="Bachelor"/>
    <n v="1"/>
    <n v="1"/>
    <n v="25021"/>
    <s v="North"/>
    <n v="9"/>
    <s v="Mumbai"/>
    <m/>
    <m/>
    <m/>
    <x v="1"/>
  </r>
  <r>
    <n v="1304"/>
    <n v="54"/>
    <n v="60576"/>
    <n v="705"/>
    <n v="168145"/>
    <s v="Medical"/>
    <n v="3703"/>
    <x v="0"/>
    <n v="0"/>
    <s v="Employed"/>
    <s v="Divorced"/>
    <s v="Male"/>
    <s v="High School"/>
    <n v="1"/>
    <n v="3"/>
    <n v="73641"/>
    <s v="West"/>
    <n v="15"/>
    <s v="Delhi"/>
    <m/>
    <m/>
    <m/>
    <x v="2"/>
  </r>
  <r>
    <n v="1305"/>
    <n v="31"/>
    <n v="38113"/>
    <n v="661"/>
    <n v="228903"/>
    <s v="Personal"/>
    <n v="5816"/>
    <x v="0"/>
    <n v="1"/>
    <s v="Employed"/>
    <s v="Married"/>
    <s v="Female"/>
    <s v="High School"/>
    <n v="4"/>
    <n v="1"/>
    <n v="100615"/>
    <s v="South"/>
    <n v="18"/>
    <s v="Kolkata"/>
    <m/>
    <m/>
    <m/>
    <x v="0"/>
  </r>
  <r>
    <n v="1306"/>
    <n v="57"/>
    <n v="37236"/>
    <n v="603"/>
    <n v="117995"/>
    <s v="Medical"/>
    <n v="5675"/>
    <x v="0"/>
    <n v="1"/>
    <s v="Employed"/>
    <s v="Divorced"/>
    <s v="Male"/>
    <s v="Bachelor"/>
    <n v="3"/>
    <n v="1"/>
    <n v="105959"/>
    <s v="South"/>
    <n v="8"/>
    <s v="Hyderabad"/>
    <m/>
    <m/>
    <m/>
    <x v="2"/>
  </r>
  <r>
    <n v="1307"/>
    <n v="61"/>
    <n v="62439"/>
    <n v="623"/>
    <n v="92800"/>
    <s v="Home"/>
    <n v="5469"/>
    <x v="0"/>
    <n v="0"/>
    <s v="Employed"/>
    <s v="Married"/>
    <s v="Female"/>
    <s v="PhD"/>
    <n v="3"/>
    <n v="3"/>
    <n v="63554"/>
    <s v="South"/>
    <n v="4"/>
    <s v="Ahmedabad"/>
    <m/>
    <m/>
    <m/>
    <x v="4"/>
  </r>
  <r>
    <n v="1308"/>
    <n v="27"/>
    <n v="25521"/>
    <n v="543"/>
    <n v="329518"/>
    <s v="Education"/>
    <n v="5375"/>
    <x v="0"/>
    <n v="1"/>
    <s v="Employed"/>
    <s v="Married"/>
    <s v="Female"/>
    <s v="Bachelor"/>
    <n v="4"/>
    <n v="1"/>
    <n v="78136"/>
    <s v="South"/>
    <n v="13"/>
    <s v="Delhi"/>
    <m/>
    <m/>
    <m/>
    <x v="3"/>
  </r>
  <r>
    <n v="1309"/>
    <n v="42"/>
    <n v="66192"/>
    <n v="603"/>
    <n v="159606"/>
    <s v="Medical"/>
    <n v="4602"/>
    <x v="0"/>
    <n v="0"/>
    <s v="Employed"/>
    <s v="Married"/>
    <s v="Male"/>
    <s v="High School"/>
    <n v="1"/>
    <n v="2"/>
    <n v="116603"/>
    <s v="West"/>
    <n v="15"/>
    <s v="Ahmedabad"/>
    <m/>
    <m/>
    <m/>
    <x v="1"/>
  </r>
  <r>
    <n v="1310"/>
    <n v="59"/>
    <n v="60377"/>
    <n v="565"/>
    <n v="179313"/>
    <s v="Personal"/>
    <n v="4822"/>
    <x v="0"/>
    <n v="0"/>
    <s v="Employed"/>
    <s v="Single"/>
    <s v="Female"/>
    <s v="PhD"/>
    <n v="1"/>
    <n v="1"/>
    <n v="58503"/>
    <s v="North"/>
    <n v="8"/>
    <s v="Ahmedabad"/>
    <m/>
    <m/>
    <m/>
    <x v="2"/>
  </r>
  <r>
    <n v="1311"/>
    <n v="30"/>
    <n v="15786"/>
    <n v="667"/>
    <n v="227190"/>
    <s v="Medical"/>
    <n v="5075"/>
    <x v="0"/>
    <n v="1"/>
    <s v="Employed"/>
    <s v="Married"/>
    <s v="Male"/>
    <s v="Master"/>
    <n v="2"/>
    <n v="2"/>
    <n v="104011"/>
    <s v="West"/>
    <n v="16"/>
    <s v="Mumbai"/>
    <m/>
    <m/>
    <m/>
    <x v="0"/>
  </r>
  <r>
    <n v="1312"/>
    <n v="41"/>
    <n v="50233"/>
    <n v="710"/>
    <n v="217349"/>
    <s v="Car"/>
    <n v="4157"/>
    <x v="0"/>
    <n v="0"/>
    <s v="Employed"/>
    <s v="Divorced"/>
    <s v="Male"/>
    <s v="Bachelor"/>
    <n v="5"/>
    <n v="3"/>
    <n v="137138"/>
    <s v="North"/>
    <n v="11"/>
    <s v="Bangalore"/>
    <m/>
    <m/>
    <m/>
    <x v="1"/>
  </r>
  <r>
    <n v="1313"/>
    <n v="26"/>
    <n v="20316"/>
    <n v="602"/>
    <n v="244261"/>
    <s v="Home"/>
    <n v="5383"/>
    <x v="0"/>
    <n v="1"/>
    <s v="Employed"/>
    <s v="Single"/>
    <s v="Male"/>
    <s v="High School"/>
    <n v="1"/>
    <n v="1"/>
    <n v="111564"/>
    <s v="North"/>
    <n v="13"/>
    <s v="Delhi"/>
    <m/>
    <m/>
    <m/>
    <x v="3"/>
  </r>
  <r>
    <n v="1314"/>
    <n v="21"/>
    <n v="31923"/>
    <n v="604"/>
    <n v="246881"/>
    <s v="Education"/>
    <n v="5119"/>
    <x v="0"/>
    <n v="1"/>
    <s v="Employed"/>
    <s v="Married"/>
    <s v="Female"/>
    <s v="Master"/>
    <n v="5"/>
    <n v="4"/>
    <n v="110064"/>
    <s v="South"/>
    <n v="7"/>
    <s v="Mumbai"/>
    <m/>
    <m/>
    <m/>
    <x v="3"/>
  </r>
  <r>
    <n v="1315"/>
    <n v="54"/>
    <n v="42455"/>
    <n v="697"/>
    <n v="127877"/>
    <s v="Car"/>
    <n v="4864"/>
    <x v="0"/>
    <n v="0"/>
    <s v="Employed"/>
    <s v="Married"/>
    <s v="Male"/>
    <s v="High School"/>
    <n v="0"/>
    <n v="1"/>
    <n v="39395"/>
    <s v="South"/>
    <n v="18"/>
    <s v="Pune"/>
    <m/>
    <m/>
    <m/>
    <x v="2"/>
  </r>
  <r>
    <n v="1316"/>
    <n v="34"/>
    <n v="30983"/>
    <n v="627"/>
    <n v="263464"/>
    <s v="Personal"/>
    <n v="5912"/>
    <x v="0"/>
    <n v="0"/>
    <s v="Employed"/>
    <s v="Married"/>
    <s v="Female"/>
    <s v="Master"/>
    <n v="5"/>
    <n v="2"/>
    <n v="75342"/>
    <s v="South"/>
    <n v="8"/>
    <s v="Kolkata"/>
    <m/>
    <m/>
    <m/>
    <x v="0"/>
  </r>
  <r>
    <n v="1317"/>
    <n v="56"/>
    <n v="83272"/>
    <n v="662"/>
    <n v="225535"/>
    <s v="Medical"/>
    <n v="4898"/>
    <x v="0"/>
    <n v="1"/>
    <s v="Employed"/>
    <s v="Divorced"/>
    <s v="Male"/>
    <s v="High School"/>
    <n v="1"/>
    <n v="2"/>
    <n v="161626"/>
    <s v="North"/>
    <n v="2"/>
    <s v="Ahmedabad"/>
    <m/>
    <m/>
    <m/>
    <x v="2"/>
  </r>
  <r>
    <n v="1318"/>
    <n v="47"/>
    <n v="62960"/>
    <n v="687"/>
    <n v="218900"/>
    <s v="Home"/>
    <n v="5659"/>
    <x v="0"/>
    <n v="0"/>
    <s v="Unemployed"/>
    <s v="Single"/>
    <s v="Female"/>
    <s v="High School"/>
    <n v="2"/>
    <n v="4"/>
    <n v="82025"/>
    <s v="East"/>
    <n v="3"/>
    <s v="Ahmedabad"/>
    <m/>
    <m/>
    <m/>
    <x v="1"/>
  </r>
  <r>
    <n v="1319"/>
    <n v="29"/>
    <n v="70511"/>
    <n v="614"/>
    <n v="221125"/>
    <s v="Medical"/>
    <n v="3811"/>
    <x v="0"/>
    <n v="0"/>
    <s v="Employed"/>
    <s v="Single"/>
    <s v="Female"/>
    <s v="Master"/>
    <n v="0"/>
    <n v="3"/>
    <n v="137934"/>
    <s v="East"/>
    <n v="10"/>
    <s v="Mumbai"/>
    <m/>
    <m/>
    <m/>
    <x v="3"/>
  </r>
  <r>
    <n v="1320"/>
    <n v="26"/>
    <n v="47895"/>
    <n v="615"/>
    <n v="88385"/>
    <s v="Medical"/>
    <n v="5840"/>
    <x v="0"/>
    <n v="1"/>
    <s v="Employed"/>
    <s v="Single"/>
    <s v="Female"/>
    <s v="Bachelor"/>
    <n v="2"/>
    <n v="2"/>
    <n v="81674"/>
    <s v="East"/>
    <n v="7"/>
    <s v="Pune"/>
    <m/>
    <m/>
    <m/>
    <x v="3"/>
  </r>
  <r>
    <n v="1321"/>
    <n v="51"/>
    <n v="50457"/>
    <n v="624"/>
    <n v="189503"/>
    <s v="Medical"/>
    <n v="5604"/>
    <x v="0"/>
    <n v="1"/>
    <s v="Employed"/>
    <s v="Divorced"/>
    <s v="Female"/>
    <s v="High School"/>
    <n v="5"/>
    <n v="2"/>
    <n v="91665"/>
    <s v="West"/>
    <n v="7"/>
    <s v="Delhi"/>
    <m/>
    <m/>
    <m/>
    <x v="2"/>
  </r>
  <r>
    <n v="1322"/>
    <n v="37"/>
    <n v="73710"/>
    <n v="572"/>
    <n v="151671"/>
    <s v="Medical"/>
    <n v="7161"/>
    <x v="0"/>
    <n v="0"/>
    <s v="Unemployed"/>
    <s v="Married"/>
    <s v="Male"/>
    <s v="PhD"/>
    <n v="2"/>
    <n v="2"/>
    <n v="115467"/>
    <s v="North"/>
    <n v="4"/>
    <s v="Ahmedabad"/>
    <m/>
    <m/>
    <m/>
    <x v="0"/>
  </r>
  <r>
    <n v="1323"/>
    <n v="63"/>
    <n v="56505"/>
    <n v="674"/>
    <n v="144469"/>
    <s v="Home"/>
    <n v="6600"/>
    <x v="0"/>
    <n v="1"/>
    <s v="Employed"/>
    <s v="Single"/>
    <s v="Male"/>
    <s v="Bachelor"/>
    <n v="5"/>
    <n v="1"/>
    <n v="103020"/>
    <s v="East"/>
    <n v="8"/>
    <s v="Pune"/>
    <m/>
    <m/>
    <m/>
    <x v="4"/>
  </r>
  <r>
    <n v="1324"/>
    <n v="56"/>
    <n v="59183"/>
    <n v="680"/>
    <n v="175606"/>
    <s v="Car"/>
    <n v="5936"/>
    <x v="1"/>
    <n v="1"/>
    <s v="Employed"/>
    <s v="Married"/>
    <s v="Male"/>
    <s v="PhD"/>
    <n v="3"/>
    <n v="1"/>
    <n v="111445"/>
    <s v="North"/>
    <n v="19"/>
    <s v="Delhi"/>
    <m/>
    <m/>
    <m/>
    <x v="2"/>
  </r>
  <r>
    <n v="1325"/>
    <n v="41"/>
    <n v="36332"/>
    <n v="653"/>
    <n v="241272"/>
    <s v="Personal"/>
    <n v="4461"/>
    <x v="0"/>
    <n v="1"/>
    <s v="Employed"/>
    <s v="Divorced"/>
    <s v="Male"/>
    <s v="High School"/>
    <n v="5"/>
    <n v="1"/>
    <n v="75448"/>
    <s v="North"/>
    <n v="12"/>
    <s v="Mumbai"/>
    <m/>
    <m/>
    <m/>
    <x v="1"/>
  </r>
  <r>
    <n v="1326"/>
    <n v="47"/>
    <n v="36262"/>
    <n v="717"/>
    <n v="214359"/>
    <s v="Car"/>
    <n v="4114"/>
    <x v="1"/>
    <n v="1"/>
    <s v="Employed"/>
    <s v="Single"/>
    <s v="Female"/>
    <s v="Master"/>
    <n v="4"/>
    <n v="1"/>
    <n v="65911"/>
    <s v="West"/>
    <n v="10"/>
    <s v="Ahmedabad"/>
    <m/>
    <m/>
    <m/>
    <x v="1"/>
  </r>
  <r>
    <n v="1327"/>
    <n v="61"/>
    <n v="53915"/>
    <n v="636"/>
    <n v="221873"/>
    <s v="Home"/>
    <n v="4274"/>
    <x v="1"/>
    <n v="0"/>
    <s v="Employed"/>
    <s v="Divorced"/>
    <s v="Male"/>
    <s v="Bachelor"/>
    <n v="2"/>
    <n v="1"/>
    <n v="73423"/>
    <s v="South"/>
    <n v="14"/>
    <s v="Hyderabad"/>
    <m/>
    <m/>
    <m/>
    <x v="4"/>
  </r>
  <r>
    <n v="1328"/>
    <n v="48"/>
    <n v="55594"/>
    <n v="680"/>
    <n v="177683"/>
    <s v="Personal"/>
    <n v="5509"/>
    <x v="0"/>
    <n v="0"/>
    <s v="Employed"/>
    <s v="Single"/>
    <s v="Female"/>
    <s v="Master"/>
    <n v="1"/>
    <n v="4"/>
    <n v="84030"/>
    <s v="South"/>
    <n v="12"/>
    <s v="Hyderabad"/>
    <m/>
    <m/>
    <m/>
    <x v="1"/>
  </r>
  <r>
    <n v="1329"/>
    <n v="36"/>
    <n v="35043"/>
    <n v="674"/>
    <n v="218814"/>
    <s v="Education"/>
    <n v="6294"/>
    <x v="0"/>
    <n v="0"/>
    <s v="Unemployed"/>
    <s v="Single"/>
    <s v="Female"/>
    <s v="Master"/>
    <n v="3"/>
    <n v="2"/>
    <n v="93121"/>
    <s v="West"/>
    <n v="4"/>
    <s v="Ahmedabad"/>
    <m/>
    <m/>
    <m/>
    <x v="0"/>
  </r>
  <r>
    <n v="1330"/>
    <n v="55"/>
    <n v="55376"/>
    <n v="610"/>
    <n v="190047"/>
    <s v="Car"/>
    <n v="3789"/>
    <x v="0"/>
    <n v="0"/>
    <s v="Employed"/>
    <s v="Married"/>
    <s v="Male"/>
    <s v="PhD"/>
    <n v="0"/>
    <n v="4"/>
    <n v="131118"/>
    <s v="West"/>
    <n v="19"/>
    <s v="Bangalore"/>
    <m/>
    <m/>
    <m/>
    <x v="2"/>
  </r>
  <r>
    <n v="1331"/>
    <n v="56"/>
    <n v="31674"/>
    <n v="707"/>
    <n v="247456"/>
    <s v="Home"/>
    <n v="4156"/>
    <x v="1"/>
    <n v="1"/>
    <s v="Unemployed"/>
    <s v="Divorced"/>
    <s v="Male"/>
    <s v="PhD"/>
    <n v="5"/>
    <n v="2"/>
    <n v="102620"/>
    <s v="North"/>
    <n v="7"/>
    <s v="Ahmedabad"/>
    <m/>
    <m/>
    <m/>
    <x v="2"/>
  </r>
  <r>
    <n v="1332"/>
    <n v="55"/>
    <n v="50207"/>
    <n v="656"/>
    <n v="234782"/>
    <s v="Home"/>
    <n v="5033"/>
    <x v="0"/>
    <n v="1"/>
    <s v="Employed"/>
    <s v="Single"/>
    <s v="Male"/>
    <s v="Bachelor"/>
    <n v="4"/>
    <n v="1"/>
    <n v="114537"/>
    <s v="East"/>
    <n v="1"/>
    <s v="Ahmedabad"/>
    <m/>
    <m/>
    <m/>
    <x v="2"/>
  </r>
  <r>
    <n v="1333"/>
    <n v="39"/>
    <n v="28437"/>
    <n v="698"/>
    <n v="207990"/>
    <s v="Home"/>
    <n v="3864"/>
    <x v="1"/>
    <n v="1"/>
    <s v="Employed"/>
    <s v="Single"/>
    <s v="Male"/>
    <s v="Bachelor"/>
    <n v="3"/>
    <n v="1"/>
    <n v="104248"/>
    <s v="North"/>
    <n v="8"/>
    <s v="Ahmedabad"/>
    <m/>
    <m/>
    <m/>
    <x v="0"/>
  </r>
  <r>
    <n v="1334"/>
    <n v="41"/>
    <n v="69919"/>
    <n v="584"/>
    <n v="159935"/>
    <s v="Personal"/>
    <n v="4577"/>
    <x v="0"/>
    <n v="1"/>
    <s v="Employed"/>
    <s v="Divorced"/>
    <s v="Male"/>
    <s v="Bachelor"/>
    <n v="2"/>
    <n v="3"/>
    <n v="66536"/>
    <s v="North"/>
    <n v="11"/>
    <s v="Mumbai"/>
    <m/>
    <m/>
    <m/>
    <x v="1"/>
  </r>
  <r>
    <n v="1335"/>
    <n v="53"/>
    <n v="45331"/>
    <n v="655"/>
    <n v="213649"/>
    <s v="Medical"/>
    <n v="6244"/>
    <x v="1"/>
    <n v="1"/>
    <s v="Employed"/>
    <s v="Married"/>
    <s v="Female"/>
    <s v="PhD"/>
    <n v="3"/>
    <n v="3"/>
    <n v="100518"/>
    <s v="East"/>
    <n v="1"/>
    <s v="Ahmedabad"/>
    <m/>
    <m/>
    <m/>
    <x v="2"/>
  </r>
  <r>
    <n v="1336"/>
    <n v="43"/>
    <n v="39596"/>
    <n v="626"/>
    <n v="212122"/>
    <s v="Education"/>
    <n v="5721"/>
    <x v="0"/>
    <n v="1"/>
    <s v="Employed"/>
    <s v="Divorced"/>
    <s v="Male"/>
    <s v="PhD"/>
    <n v="1"/>
    <n v="4"/>
    <n v="103923"/>
    <s v="South"/>
    <n v="1"/>
    <s v="Ahmedabad"/>
    <m/>
    <m/>
    <m/>
    <x v="1"/>
  </r>
  <r>
    <n v="1337"/>
    <n v="26"/>
    <n v="32813"/>
    <n v="607"/>
    <n v="205966"/>
    <s v="Personal"/>
    <n v="5829"/>
    <x v="1"/>
    <n v="1"/>
    <s v="Employed"/>
    <s v="Single"/>
    <s v="Male"/>
    <s v="Master"/>
    <n v="1"/>
    <n v="2"/>
    <n v="122797"/>
    <s v="North"/>
    <n v="4"/>
    <s v="Mumbai"/>
    <m/>
    <m/>
    <m/>
    <x v="3"/>
  </r>
  <r>
    <n v="1338"/>
    <n v="52"/>
    <n v="31370"/>
    <n v="720"/>
    <n v="176206"/>
    <s v="Personal"/>
    <n v="4015"/>
    <x v="0"/>
    <n v="0"/>
    <s v="Employed"/>
    <s v="Divorced"/>
    <s v="Male"/>
    <s v="Master"/>
    <n v="1"/>
    <n v="4"/>
    <n v="67942"/>
    <s v="South"/>
    <n v="4"/>
    <s v="Ahmedabad"/>
    <m/>
    <m/>
    <m/>
    <x v="2"/>
  </r>
  <r>
    <n v="1339"/>
    <n v="42"/>
    <n v="56546"/>
    <n v="659"/>
    <n v="167272"/>
    <s v="Car"/>
    <n v="3254"/>
    <x v="0"/>
    <n v="0"/>
    <s v="Employed"/>
    <s v="Married"/>
    <s v="Female"/>
    <s v="Master"/>
    <n v="4"/>
    <n v="3"/>
    <n v="38787"/>
    <s v="South"/>
    <n v="11"/>
    <s v="Hyderabad"/>
    <m/>
    <m/>
    <m/>
    <x v="1"/>
  </r>
  <r>
    <n v="1340"/>
    <n v="23"/>
    <n v="65057"/>
    <n v="576"/>
    <n v="216118"/>
    <s v="Education"/>
    <n v="4570"/>
    <x v="0"/>
    <n v="0"/>
    <s v="Employed"/>
    <s v="Married"/>
    <s v="Male"/>
    <s v="Bachelor"/>
    <n v="3"/>
    <n v="2"/>
    <n v="105287"/>
    <s v="South"/>
    <n v="1"/>
    <s v="Hyderabad"/>
    <m/>
    <m/>
    <m/>
    <x v="3"/>
  </r>
  <r>
    <n v="1341"/>
    <n v="55"/>
    <n v="63555"/>
    <n v="625"/>
    <n v="157115"/>
    <s v="Home"/>
    <n v="2672"/>
    <x v="0"/>
    <n v="0"/>
    <s v="Employed"/>
    <s v="Married"/>
    <s v="Female"/>
    <s v="High School"/>
    <n v="3"/>
    <n v="4"/>
    <n v="110615"/>
    <s v="North"/>
    <n v="10"/>
    <s v="Kolkata"/>
    <m/>
    <m/>
    <m/>
    <x v="2"/>
  </r>
  <r>
    <n v="1342"/>
    <n v="36"/>
    <n v="70948"/>
    <n v="696"/>
    <n v="187411"/>
    <s v="Personal"/>
    <n v="5452"/>
    <x v="0"/>
    <n v="0"/>
    <s v="Employed"/>
    <s v="Married"/>
    <s v="Female"/>
    <s v="PhD"/>
    <n v="2"/>
    <n v="3"/>
    <n v="94618"/>
    <s v="East"/>
    <n v="4"/>
    <s v="Pune"/>
    <m/>
    <m/>
    <m/>
    <x v="0"/>
  </r>
  <r>
    <n v="1343"/>
    <n v="62"/>
    <n v="76222"/>
    <n v="607"/>
    <n v="229343"/>
    <s v="Education"/>
    <n v="5747"/>
    <x v="0"/>
    <n v="1"/>
    <s v="Employed"/>
    <s v="Married"/>
    <s v="Female"/>
    <s v="Bachelor"/>
    <n v="0"/>
    <n v="1"/>
    <n v="100840"/>
    <s v="East"/>
    <n v="7"/>
    <s v="Kolkata"/>
    <m/>
    <m/>
    <m/>
    <x v="4"/>
  </r>
  <r>
    <n v="1344"/>
    <n v="45"/>
    <n v="64368"/>
    <n v="602"/>
    <n v="222074"/>
    <s v="Car"/>
    <n v="4214"/>
    <x v="0"/>
    <n v="1"/>
    <s v="Unemployed"/>
    <s v="Married"/>
    <s v="Male"/>
    <s v="PhD"/>
    <n v="1"/>
    <n v="4"/>
    <n v="126363"/>
    <s v="South"/>
    <n v="2"/>
    <s v="Kolkata"/>
    <m/>
    <m/>
    <m/>
    <x v="1"/>
  </r>
  <r>
    <n v="1345"/>
    <n v="37"/>
    <n v="42456"/>
    <n v="642"/>
    <n v="142136"/>
    <s v="Medical"/>
    <n v="5582"/>
    <x v="0"/>
    <n v="1"/>
    <s v="Employed"/>
    <s v="Married"/>
    <s v="Female"/>
    <s v="High School"/>
    <n v="0"/>
    <n v="1"/>
    <n v="86235"/>
    <s v="South"/>
    <n v="13"/>
    <s v="Ahmedabad"/>
    <m/>
    <m/>
    <m/>
    <x v="0"/>
  </r>
  <r>
    <n v="1346"/>
    <n v="59"/>
    <n v="52542"/>
    <n v="673"/>
    <n v="214926"/>
    <s v="Education"/>
    <n v="5576"/>
    <x v="0"/>
    <n v="1"/>
    <s v="Employed"/>
    <s v="Single"/>
    <s v="Female"/>
    <s v="PhD"/>
    <n v="0"/>
    <n v="4"/>
    <n v="91640"/>
    <s v="East"/>
    <n v="19"/>
    <s v="Mumbai"/>
    <m/>
    <m/>
    <m/>
    <x v="2"/>
  </r>
  <r>
    <n v="1347"/>
    <n v="33"/>
    <n v="16145"/>
    <n v="613"/>
    <n v="301594"/>
    <s v="Home"/>
    <n v="3878"/>
    <x v="0"/>
    <n v="1"/>
    <s v="Employed"/>
    <s v="Divorced"/>
    <s v="Female"/>
    <s v="PhD"/>
    <n v="1"/>
    <n v="2"/>
    <n v="102371"/>
    <s v="West"/>
    <n v="4"/>
    <s v="Ahmedabad"/>
    <m/>
    <m/>
    <m/>
    <x v="0"/>
  </r>
  <r>
    <n v="1348"/>
    <n v="48"/>
    <n v="59563"/>
    <n v="669"/>
    <n v="233779"/>
    <s v="Personal"/>
    <n v="4600"/>
    <x v="0"/>
    <n v="0"/>
    <s v="Employed"/>
    <s v="Married"/>
    <s v="Male"/>
    <s v="PhD"/>
    <n v="1"/>
    <n v="2"/>
    <n v="63405"/>
    <s v="West"/>
    <n v="6"/>
    <s v="Ahmedabad"/>
    <m/>
    <m/>
    <m/>
    <x v="1"/>
  </r>
  <r>
    <n v="1349"/>
    <n v="31"/>
    <n v="52238"/>
    <n v="651"/>
    <n v="186270"/>
    <s v="Medical"/>
    <n v="4532"/>
    <x v="0"/>
    <n v="1"/>
    <s v="Employed"/>
    <s v="Divorced"/>
    <s v="Female"/>
    <s v="Master"/>
    <n v="2"/>
    <n v="2"/>
    <n v="95443"/>
    <s v="South"/>
    <n v="17"/>
    <s v="Pune"/>
    <m/>
    <m/>
    <m/>
    <x v="0"/>
  </r>
  <r>
    <n v="1350"/>
    <n v="30"/>
    <n v="73928"/>
    <n v="657"/>
    <n v="265374"/>
    <s v="Car"/>
    <n v="5932"/>
    <x v="0"/>
    <n v="0"/>
    <s v="Employed"/>
    <s v="Divorced"/>
    <s v="Male"/>
    <s v="High School"/>
    <n v="4"/>
    <n v="2"/>
    <n v="98087"/>
    <s v="East"/>
    <n v="9"/>
    <s v="Delhi"/>
    <m/>
    <m/>
    <m/>
    <x v="0"/>
  </r>
  <r>
    <n v="1351"/>
    <n v="59"/>
    <n v="38849"/>
    <n v="529"/>
    <n v="309959"/>
    <s v="Home"/>
    <n v="5732"/>
    <x v="0"/>
    <n v="1"/>
    <s v="Employed"/>
    <s v="Single"/>
    <s v="Female"/>
    <s v="Bachelor"/>
    <n v="1"/>
    <n v="3"/>
    <n v="149111"/>
    <s v="West"/>
    <n v="2"/>
    <s v="Kolkata"/>
    <m/>
    <m/>
    <m/>
    <x v="2"/>
  </r>
  <r>
    <n v="1352"/>
    <n v="44"/>
    <n v="57732"/>
    <n v="650"/>
    <n v="243167"/>
    <s v="Medical"/>
    <n v="5572"/>
    <x v="1"/>
    <n v="0"/>
    <s v="Employed"/>
    <s v="Divorced"/>
    <s v="Female"/>
    <s v="Bachelor"/>
    <n v="0"/>
    <n v="1"/>
    <n v="91056"/>
    <s v="East"/>
    <n v="6"/>
    <s v="Pune"/>
    <m/>
    <m/>
    <m/>
    <x v="1"/>
  </r>
  <r>
    <n v="1353"/>
    <n v="58"/>
    <n v="34949"/>
    <n v="637"/>
    <n v="113422"/>
    <s v="Car"/>
    <n v="4438"/>
    <x v="0"/>
    <n v="1"/>
    <s v="Employed"/>
    <s v="Divorced"/>
    <s v="Male"/>
    <s v="Bachelor"/>
    <n v="2"/>
    <n v="3"/>
    <n v="106000"/>
    <s v="North"/>
    <n v="18"/>
    <s v="Bangalore"/>
    <m/>
    <m/>
    <m/>
    <x v="2"/>
  </r>
  <r>
    <n v="1354"/>
    <n v="44"/>
    <n v="48349"/>
    <n v="669"/>
    <n v="230840"/>
    <s v="Home"/>
    <n v="6365"/>
    <x v="0"/>
    <n v="1"/>
    <s v="Employed"/>
    <s v="Married"/>
    <s v="Female"/>
    <s v="High School"/>
    <n v="3"/>
    <n v="4"/>
    <n v="127558"/>
    <s v="South"/>
    <n v="15"/>
    <s v="Mumbai"/>
    <m/>
    <m/>
    <m/>
    <x v="1"/>
  </r>
  <r>
    <n v="1355"/>
    <n v="53"/>
    <n v="25471"/>
    <n v="617"/>
    <n v="267439"/>
    <s v="Personal"/>
    <n v="5181"/>
    <x v="0"/>
    <n v="1"/>
    <s v="Employed"/>
    <s v="Married"/>
    <s v="Female"/>
    <s v="PhD"/>
    <n v="2"/>
    <n v="4"/>
    <n v="74875"/>
    <s v="West"/>
    <n v="16"/>
    <s v="Kolkata"/>
    <m/>
    <m/>
    <m/>
    <x v="2"/>
  </r>
  <r>
    <n v="1356"/>
    <n v="37"/>
    <n v="70340"/>
    <n v="631"/>
    <n v="96803"/>
    <s v="Car"/>
    <n v="5495"/>
    <x v="0"/>
    <n v="0"/>
    <s v="Employed"/>
    <s v="Divorced"/>
    <s v="Female"/>
    <s v="Bachelor"/>
    <n v="1"/>
    <n v="1"/>
    <n v="141272"/>
    <s v="South"/>
    <n v="1"/>
    <s v="Bangalore"/>
    <m/>
    <m/>
    <m/>
    <x v="0"/>
  </r>
  <r>
    <n v="1357"/>
    <n v="64"/>
    <n v="65789"/>
    <n v="676"/>
    <n v="246855"/>
    <s v="Medical"/>
    <n v="6730"/>
    <x v="0"/>
    <n v="1"/>
    <s v="Employed"/>
    <s v="Married"/>
    <s v="Male"/>
    <s v="High School"/>
    <n v="5"/>
    <n v="1"/>
    <n v="152916"/>
    <s v="North"/>
    <n v="10"/>
    <s v="Delhi"/>
    <m/>
    <m/>
    <m/>
    <x v="4"/>
  </r>
  <r>
    <n v="1358"/>
    <n v="56"/>
    <n v="42909"/>
    <n v="722"/>
    <n v="189843"/>
    <s v="Home"/>
    <n v="5662"/>
    <x v="0"/>
    <n v="1"/>
    <s v="Employed"/>
    <s v="Single"/>
    <s v="Male"/>
    <s v="Master"/>
    <n v="1"/>
    <n v="3"/>
    <n v="99133"/>
    <s v="East"/>
    <n v="10"/>
    <s v="Bangalore"/>
    <m/>
    <m/>
    <m/>
    <x v="2"/>
  </r>
  <r>
    <n v="1359"/>
    <n v="55"/>
    <n v="53927"/>
    <n v="583"/>
    <n v="265771"/>
    <s v="Education"/>
    <n v="4880"/>
    <x v="0"/>
    <n v="0"/>
    <s v="Employed"/>
    <s v="Divorced"/>
    <s v="Male"/>
    <s v="High School"/>
    <n v="4"/>
    <n v="2"/>
    <n v="83817"/>
    <s v="South"/>
    <n v="6"/>
    <s v="Ahmedabad"/>
    <m/>
    <m/>
    <m/>
    <x v="2"/>
  </r>
  <r>
    <n v="1360"/>
    <n v="26"/>
    <n v="50577"/>
    <n v="675"/>
    <n v="196442"/>
    <s v="Home"/>
    <n v="4501"/>
    <x v="0"/>
    <n v="1"/>
    <s v="Employed"/>
    <s v="Divorced"/>
    <s v="Female"/>
    <s v="Master"/>
    <n v="2"/>
    <n v="3"/>
    <n v="148813"/>
    <s v="West"/>
    <n v="4"/>
    <s v="Hyderabad"/>
    <m/>
    <m/>
    <m/>
    <x v="3"/>
  </r>
  <r>
    <n v="1361"/>
    <n v="36"/>
    <n v="40814"/>
    <n v="710"/>
    <n v="217161"/>
    <s v="Medical"/>
    <n v="3266"/>
    <x v="0"/>
    <n v="1"/>
    <s v="Employed"/>
    <s v="Single"/>
    <s v="Female"/>
    <s v="High School"/>
    <n v="1"/>
    <n v="3"/>
    <n v="123868"/>
    <s v="North"/>
    <n v="14"/>
    <s v="Mumbai"/>
    <m/>
    <m/>
    <m/>
    <x v="0"/>
  </r>
  <r>
    <n v="1362"/>
    <n v="48"/>
    <n v="51847"/>
    <n v="684"/>
    <n v="217999"/>
    <s v="Medical"/>
    <n v="3433"/>
    <x v="1"/>
    <n v="1"/>
    <s v="Employed"/>
    <s v="Single"/>
    <s v="Female"/>
    <s v="Master"/>
    <n v="0"/>
    <n v="4"/>
    <n v="102459"/>
    <s v="West"/>
    <n v="17"/>
    <s v="Mumbai"/>
    <m/>
    <m/>
    <m/>
    <x v="1"/>
  </r>
  <r>
    <n v="1363"/>
    <n v="61"/>
    <n v="43358"/>
    <n v="707"/>
    <n v="235705"/>
    <s v="Education"/>
    <n v="5855"/>
    <x v="0"/>
    <n v="0"/>
    <s v="Employed"/>
    <s v="Single"/>
    <s v="Male"/>
    <s v="Bachelor"/>
    <n v="0"/>
    <n v="3"/>
    <n v="142805"/>
    <s v="East"/>
    <n v="3"/>
    <s v="Ahmedabad"/>
    <m/>
    <m/>
    <m/>
    <x v="4"/>
  </r>
  <r>
    <n v="1364"/>
    <n v="52"/>
    <n v="64705"/>
    <n v="622"/>
    <n v="222355"/>
    <s v="Medical"/>
    <n v="3024"/>
    <x v="1"/>
    <n v="1"/>
    <s v="Employed"/>
    <s v="Single"/>
    <s v="Male"/>
    <s v="High School"/>
    <n v="2"/>
    <n v="1"/>
    <n v="139629"/>
    <s v="West"/>
    <n v="2"/>
    <s v="Pune"/>
    <m/>
    <m/>
    <m/>
    <x v="2"/>
  </r>
  <r>
    <n v="1365"/>
    <n v="46"/>
    <n v="46837"/>
    <n v="711"/>
    <n v="155045"/>
    <s v="Home"/>
    <n v="6011"/>
    <x v="0"/>
    <n v="0"/>
    <s v="Employed"/>
    <s v="Divorced"/>
    <s v="Male"/>
    <s v="Master"/>
    <n v="4"/>
    <n v="2"/>
    <n v="89912"/>
    <s v="West"/>
    <n v="18"/>
    <s v="Kolkata"/>
    <m/>
    <m/>
    <m/>
    <x v="1"/>
  </r>
  <r>
    <n v="1366"/>
    <n v="31"/>
    <n v="85858"/>
    <n v="613"/>
    <n v="186843"/>
    <s v="Car"/>
    <n v="5803"/>
    <x v="0"/>
    <n v="0"/>
    <s v="Employed"/>
    <s v="Married"/>
    <s v="Female"/>
    <s v="PhD"/>
    <n v="5"/>
    <n v="4"/>
    <n v="107461"/>
    <s v="West"/>
    <n v="17"/>
    <s v="Kolkata"/>
    <m/>
    <m/>
    <m/>
    <x v="0"/>
  </r>
  <r>
    <n v="1367"/>
    <n v="45"/>
    <n v="48832"/>
    <n v="652"/>
    <n v="199670"/>
    <s v="Home"/>
    <n v="4135"/>
    <x v="0"/>
    <n v="0"/>
    <s v="Employed"/>
    <s v="Married"/>
    <s v="Male"/>
    <s v="Bachelor"/>
    <n v="2"/>
    <n v="1"/>
    <n v="117303"/>
    <s v="North"/>
    <n v="13"/>
    <s v="Kolkata"/>
    <m/>
    <m/>
    <m/>
    <x v="1"/>
  </r>
  <r>
    <n v="1368"/>
    <n v="51"/>
    <n v="51691"/>
    <n v="624"/>
    <n v="261517"/>
    <s v="Medical"/>
    <n v="5181"/>
    <x v="0"/>
    <n v="0"/>
    <s v="Employed"/>
    <s v="Married"/>
    <s v="Male"/>
    <s v="Bachelor"/>
    <n v="4"/>
    <n v="4"/>
    <n v="100861"/>
    <s v="West"/>
    <n v="19"/>
    <s v="Bangalore"/>
    <m/>
    <m/>
    <m/>
    <x v="2"/>
  </r>
  <r>
    <n v="1369"/>
    <n v="41"/>
    <n v="57922"/>
    <n v="626"/>
    <n v="224216"/>
    <s v="Education"/>
    <n v="5576"/>
    <x v="0"/>
    <n v="1"/>
    <s v="Employed"/>
    <s v="Married"/>
    <s v="Female"/>
    <s v="Master"/>
    <n v="0"/>
    <n v="3"/>
    <n v="58273"/>
    <s v="West"/>
    <n v="10"/>
    <s v="Mumbai"/>
    <m/>
    <m/>
    <m/>
    <x v="1"/>
  </r>
  <r>
    <n v="1370"/>
    <n v="23"/>
    <n v="62555"/>
    <n v="563"/>
    <n v="167120"/>
    <s v="Education"/>
    <n v="5091"/>
    <x v="0"/>
    <n v="0"/>
    <s v="Employed"/>
    <s v="Single"/>
    <s v="Male"/>
    <s v="Master"/>
    <n v="1"/>
    <n v="3"/>
    <n v="71852"/>
    <s v="North"/>
    <n v="4"/>
    <s v="Pune"/>
    <m/>
    <m/>
    <m/>
    <x v="3"/>
  </r>
  <r>
    <n v="1371"/>
    <n v="32"/>
    <n v="51169"/>
    <n v="551"/>
    <n v="154015"/>
    <s v="Personal"/>
    <n v="6231"/>
    <x v="0"/>
    <n v="1"/>
    <s v="Employed"/>
    <s v="Married"/>
    <s v="Female"/>
    <s v="High School"/>
    <n v="3"/>
    <n v="1"/>
    <n v="59252"/>
    <s v="North"/>
    <n v="17"/>
    <s v="Kolkata"/>
    <m/>
    <m/>
    <m/>
    <x v="0"/>
  </r>
  <r>
    <n v="1372"/>
    <n v="60"/>
    <n v="57595"/>
    <n v="708"/>
    <n v="232737"/>
    <s v="Education"/>
    <n v="3607"/>
    <x v="0"/>
    <n v="1"/>
    <s v="Employed"/>
    <s v="Married"/>
    <s v="Female"/>
    <s v="Master"/>
    <n v="1"/>
    <n v="1"/>
    <n v="114787"/>
    <s v="North"/>
    <n v="16"/>
    <s v="Kolkata"/>
    <m/>
    <m/>
    <m/>
    <x v="2"/>
  </r>
  <r>
    <n v="1373"/>
    <n v="61"/>
    <n v="52742"/>
    <n v="560"/>
    <n v="176258"/>
    <s v="Education"/>
    <n v="5504"/>
    <x v="0"/>
    <n v="1"/>
    <s v="Employed"/>
    <s v="Divorced"/>
    <s v="Male"/>
    <s v="Master"/>
    <n v="0"/>
    <n v="4"/>
    <n v="64469"/>
    <s v="East"/>
    <n v="19"/>
    <s v="Delhi"/>
    <m/>
    <m/>
    <m/>
    <x v="4"/>
  </r>
  <r>
    <n v="1374"/>
    <n v="45"/>
    <n v="38321"/>
    <n v="662"/>
    <n v="237659"/>
    <s v="Medical"/>
    <n v="4391"/>
    <x v="0"/>
    <n v="0"/>
    <s v="Employed"/>
    <s v="Divorced"/>
    <s v="Male"/>
    <s v="PhD"/>
    <n v="5"/>
    <n v="2"/>
    <n v="105772"/>
    <s v="North"/>
    <n v="14"/>
    <s v="Kolkata"/>
    <m/>
    <m/>
    <m/>
    <x v="1"/>
  </r>
  <r>
    <n v="1375"/>
    <n v="37"/>
    <n v="34277"/>
    <n v="585"/>
    <n v="197210"/>
    <s v="Car"/>
    <n v="3261"/>
    <x v="1"/>
    <n v="1"/>
    <s v="Employed"/>
    <s v="Married"/>
    <s v="Female"/>
    <s v="Bachelor"/>
    <n v="0"/>
    <n v="4"/>
    <n v="154957"/>
    <s v="East"/>
    <n v="15"/>
    <s v="Delhi"/>
    <m/>
    <m/>
    <m/>
    <x v="0"/>
  </r>
  <r>
    <n v="1376"/>
    <n v="58"/>
    <n v="60488"/>
    <n v="607"/>
    <n v="273005"/>
    <s v="Car"/>
    <n v="3839"/>
    <x v="0"/>
    <n v="1"/>
    <s v="Employed"/>
    <s v="Single"/>
    <s v="Male"/>
    <s v="Master"/>
    <n v="1"/>
    <n v="3"/>
    <n v="142833"/>
    <s v="North"/>
    <n v="19"/>
    <s v="Bangalore"/>
    <m/>
    <m/>
    <m/>
    <x v="2"/>
  </r>
  <r>
    <n v="1377"/>
    <n v="56"/>
    <n v="72758"/>
    <n v="684"/>
    <n v="163149"/>
    <s v="Medical"/>
    <n v="4475"/>
    <x v="0"/>
    <n v="0"/>
    <s v="Employed"/>
    <s v="Married"/>
    <s v="Female"/>
    <s v="Master"/>
    <n v="1"/>
    <n v="1"/>
    <n v="44877"/>
    <s v="North"/>
    <n v="3"/>
    <s v="Delhi"/>
    <m/>
    <m/>
    <m/>
    <x v="2"/>
  </r>
  <r>
    <n v="1378"/>
    <n v="56"/>
    <n v="25535"/>
    <n v="658"/>
    <n v="271938"/>
    <s v="Education"/>
    <n v="5023"/>
    <x v="0"/>
    <n v="1"/>
    <s v="Employed"/>
    <s v="Single"/>
    <s v="Male"/>
    <s v="PhD"/>
    <n v="5"/>
    <n v="1"/>
    <n v="61638"/>
    <s v="South"/>
    <n v="16"/>
    <s v="Kolkata"/>
    <m/>
    <m/>
    <m/>
    <x v="2"/>
  </r>
  <r>
    <n v="1379"/>
    <n v="39"/>
    <n v="28481"/>
    <n v="643"/>
    <n v="249173"/>
    <s v="Home"/>
    <n v="4098"/>
    <x v="0"/>
    <n v="0"/>
    <s v="Employed"/>
    <s v="Divorced"/>
    <s v="Male"/>
    <s v="Master"/>
    <n v="5"/>
    <n v="4"/>
    <n v="76704"/>
    <s v="South"/>
    <n v="7"/>
    <s v="Hyderabad"/>
    <m/>
    <m/>
    <m/>
    <x v="0"/>
  </r>
  <r>
    <n v="1380"/>
    <n v="64"/>
    <n v="28336"/>
    <n v="707"/>
    <n v="177980"/>
    <s v="Car"/>
    <n v="4493"/>
    <x v="0"/>
    <n v="0"/>
    <s v="Employed"/>
    <s v="Single"/>
    <s v="Female"/>
    <s v="PhD"/>
    <n v="0"/>
    <n v="1"/>
    <n v="64929"/>
    <s v="South"/>
    <n v="18"/>
    <s v="Ahmedabad"/>
    <m/>
    <m/>
    <m/>
    <x v="4"/>
  </r>
  <r>
    <n v="1381"/>
    <n v="22"/>
    <n v="61627"/>
    <n v="635"/>
    <n v="156083"/>
    <s v="Medical"/>
    <n v="4604"/>
    <x v="0"/>
    <n v="1"/>
    <s v="Employed"/>
    <s v="Married"/>
    <s v="Female"/>
    <s v="Bachelor"/>
    <n v="1"/>
    <n v="1"/>
    <n v="50385"/>
    <s v="South"/>
    <n v="8"/>
    <s v="Kolkata"/>
    <m/>
    <m/>
    <m/>
    <x v="3"/>
  </r>
  <r>
    <n v="1382"/>
    <n v="37"/>
    <n v="62879"/>
    <n v="711"/>
    <n v="296384"/>
    <s v="Home"/>
    <n v="4120"/>
    <x v="0"/>
    <n v="0"/>
    <s v="Employed"/>
    <s v="Divorced"/>
    <s v="Male"/>
    <s v="Bachelor"/>
    <n v="3"/>
    <n v="3"/>
    <n v="99674"/>
    <s v="North"/>
    <n v="14"/>
    <s v="Mumbai"/>
    <m/>
    <m/>
    <m/>
    <x v="0"/>
  </r>
  <r>
    <n v="1383"/>
    <n v="50"/>
    <n v="35354"/>
    <n v="596"/>
    <n v="154868"/>
    <s v="Education"/>
    <n v="4433"/>
    <x v="0"/>
    <n v="1"/>
    <s v="Employed"/>
    <s v="Married"/>
    <s v="Male"/>
    <s v="PhD"/>
    <n v="3"/>
    <n v="2"/>
    <n v="121153"/>
    <s v="North"/>
    <n v="18"/>
    <s v="Pune"/>
    <m/>
    <m/>
    <m/>
    <x v="1"/>
  </r>
  <r>
    <n v="1384"/>
    <n v="30"/>
    <n v="83086"/>
    <n v="590"/>
    <n v="215319"/>
    <s v="Medical"/>
    <n v="5572"/>
    <x v="0"/>
    <n v="0"/>
    <s v="Employed"/>
    <s v="Married"/>
    <s v="Female"/>
    <s v="PhD"/>
    <n v="2"/>
    <n v="1"/>
    <n v="128621"/>
    <s v="East"/>
    <n v="1"/>
    <s v="Ahmedabad"/>
    <m/>
    <m/>
    <m/>
    <x v="0"/>
  </r>
  <r>
    <n v="1385"/>
    <n v="55"/>
    <n v="44225"/>
    <n v="643"/>
    <n v="217267"/>
    <s v="Car"/>
    <n v="6648"/>
    <x v="0"/>
    <n v="1"/>
    <s v="Employed"/>
    <s v="Single"/>
    <s v="Male"/>
    <s v="Bachelor"/>
    <n v="3"/>
    <n v="1"/>
    <n v="85765"/>
    <s v="North"/>
    <n v="6"/>
    <s v="Bangalore"/>
    <m/>
    <m/>
    <m/>
    <x v="2"/>
  </r>
  <r>
    <n v="1386"/>
    <n v="56"/>
    <n v="71534"/>
    <n v="650"/>
    <n v="200500"/>
    <s v="Home"/>
    <n v="5208"/>
    <x v="0"/>
    <n v="0"/>
    <s v="Employed"/>
    <s v="Married"/>
    <s v="Male"/>
    <s v="Bachelor"/>
    <n v="0"/>
    <n v="4"/>
    <n v="91842"/>
    <s v="East"/>
    <n v="13"/>
    <s v="Ahmedabad"/>
    <m/>
    <m/>
    <m/>
    <x v="2"/>
  </r>
  <r>
    <n v="1387"/>
    <n v="53"/>
    <n v="62128"/>
    <n v="607"/>
    <n v="239067"/>
    <s v="Home"/>
    <n v="5131"/>
    <x v="0"/>
    <n v="0"/>
    <s v="Employed"/>
    <s v="Married"/>
    <s v="Male"/>
    <s v="PhD"/>
    <n v="0"/>
    <n v="2"/>
    <n v="110670"/>
    <s v="West"/>
    <n v="1"/>
    <s v="Mumbai"/>
    <m/>
    <m/>
    <m/>
    <x v="2"/>
  </r>
  <r>
    <n v="1388"/>
    <n v="21"/>
    <n v="35628"/>
    <n v="636"/>
    <n v="153471"/>
    <s v="Car"/>
    <n v="4919"/>
    <x v="0"/>
    <n v="1"/>
    <s v="Employed"/>
    <s v="Divorced"/>
    <s v="Female"/>
    <s v="High School"/>
    <n v="2"/>
    <n v="3"/>
    <n v="96745"/>
    <s v="West"/>
    <n v="19"/>
    <s v="Kolkata"/>
    <m/>
    <m/>
    <m/>
    <x v="3"/>
  </r>
  <r>
    <n v="1389"/>
    <n v="38"/>
    <n v="43729"/>
    <n v="718"/>
    <n v="296653"/>
    <s v="Home"/>
    <n v="4609"/>
    <x v="0"/>
    <n v="1"/>
    <s v="Unemployed"/>
    <s v="Single"/>
    <s v="Male"/>
    <s v="Bachelor"/>
    <n v="4"/>
    <n v="1"/>
    <n v="124318"/>
    <s v="North"/>
    <n v="7"/>
    <s v="Pune"/>
    <m/>
    <m/>
    <m/>
    <x v="0"/>
  </r>
  <r>
    <n v="1390"/>
    <n v="24"/>
    <n v="36913"/>
    <n v="630"/>
    <n v="158774"/>
    <s v="Car"/>
    <n v="5575"/>
    <x v="0"/>
    <n v="1"/>
    <s v="Employed"/>
    <s v="Single"/>
    <s v="Male"/>
    <s v="Bachelor"/>
    <n v="2"/>
    <n v="2"/>
    <n v="112910"/>
    <s v="West"/>
    <n v="16"/>
    <s v="Mumbai"/>
    <m/>
    <m/>
    <m/>
    <x v="3"/>
  </r>
  <r>
    <n v="1391"/>
    <n v="47"/>
    <n v="29835"/>
    <n v="553"/>
    <n v="192803"/>
    <s v="Medical"/>
    <n v="5983"/>
    <x v="1"/>
    <n v="1"/>
    <s v="Employed"/>
    <s v="Divorced"/>
    <s v="Male"/>
    <s v="PhD"/>
    <n v="4"/>
    <n v="2"/>
    <n v="88710"/>
    <s v="North"/>
    <n v="14"/>
    <s v="Bangalore"/>
    <m/>
    <m/>
    <m/>
    <x v="1"/>
  </r>
  <r>
    <n v="1392"/>
    <n v="45"/>
    <n v="46201"/>
    <n v="562"/>
    <n v="128091"/>
    <s v="Personal"/>
    <n v="3838"/>
    <x v="1"/>
    <n v="0"/>
    <s v="Unemployed"/>
    <s v="Divorced"/>
    <s v="Female"/>
    <s v="PhD"/>
    <n v="4"/>
    <n v="4"/>
    <n v="44300"/>
    <s v="East"/>
    <n v="2"/>
    <s v="Mumbai"/>
    <m/>
    <m/>
    <m/>
    <x v="1"/>
  </r>
  <r>
    <n v="1393"/>
    <n v="48"/>
    <n v="32020"/>
    <n v="754"/>
    <n v="252305"/>
    <s v="Education"/>
    <n v="6038"/>
    <x v="0"/>
    <n v="1"/>
    <s v="Employed"/>
    <s v="Single"/>
    <s v="Female"/>
    <s v="PhD"/>
    <n v="1"/>
    <n v="3"/>
    <n v="144970"/>
    <s v="South"/>
    <n v="7"/>
    <s v="Delhi"/>
    <m/>
    <m/>
    <m/>
    <x v="1"/>
  </r>
  <r>
    <n v="1394"/>
    <n v="42"/>
    <n v="47375"/>
    <n v="722"/>
    <n v="294405"/>
    <s v="Medical"/>
    <n v="6625"/>
    <x v="0"/>
    <n v="1"/>
    <s v="Employed"/>
    <s v="Divorced"/>
    <s v="Male"/>
    <s v="High School"/>
    <n v="5"/>
    <n v="2"/>
    <n v="79417"/>
    <s v="West"/>
    <n v="15"/>
    <s v="Pune"/>
    <m/>
    <m/>
    <m/>
    <x v="1"/>
  </r>
  <r>
    <n v="1395"/>
    <n v="62"/>
    <n v="78994"/>
    <n v="628"/>
    <n v="300407"/>
    <s v="Education"/>
    <n v="3992"/>
    <x v="0"/>
    <n v="1"/>
    <s v="Employed"/>
    <s v="Single"/>
    <s v="Female"/>
    <s v="PhD"/>
    <n v="3"/>
    <n v="3"/>
    <n v="110726"/>
    <s v="North"/>
    <n v="14"/>
    <s v="Pune"/>
    <m/>
    <m/>
    <m/>
    <x v="4"/>
  </r>
  <r>
    <n v="1396"/>
    <n v="45"/>
    <n v="60450"/>
    <n v="690"/>
    <n v="256736"/>
    <s v="Education"/>
    <n v="5920"/>
    <x v="0"/>
    <n v="0"/>
    <s v="Employed"/>
    <s v="Divorced"/>
    <s v="Female"/>
    <s v="High School"/>
    <n v="4"/>
    <n v="2"/>
    <n v="42502"/>
    <s v="South"/>
    <n v="1"/>
    <s v="Ahmedabad"/>
    <m/>
    <m/>
    <m/>
    <x v="1"/>
  </r>
  <r>
    <n v="1397"/>
    <n v="37"/>
    <n v="41643"/>
    <n v="663"/>
    <n v="181442"/>
    <s v="Car"/>
    <n v="6635"/>
    <x v="0"/>
    <n v="1"/>
    <s v="Employed"/>
    <s v="Single"/>
    <s v="Male"/>
    <s v="PhD"/>
    <n v="1"/>
    <n v="1"/>
    <n v="99660"/>
    <s v="East"/>
    <n v="17"/>
    <s v="Hyderabad"/>
    <m/>
    <m/>
    <m/>
    <x v="0"/>
  </r>
  <r>
    <n v="1398"/>
    <n v="64"/>
    <n v="40419"/>
    <n v="713"/>
    <n v="200085"/>
    <s v="Personal"/>
    <n v="5715"/>
    <x v="0"/>
    <n v="1"/>
    <s v="Employed"/>
    <s v="Single"/>
    <s v="Male"/>
    <s v="PhD"/>
    <n v="2"/>
    <n v="3"/>
    <n v="103007"/>
    <s v="North"/>
    <n v="16"/>
    <s v="Hyderabad"/>
    <m/>
    <m/>
    <m/>
    <x v="4"/>
  </r>
  <r>
    <n v="1399"/>
    <n v="32"/>
    <n v="43983"/>
    <n v="596"/>
    <n v="183854"/>
    <s v="Education"/>
    <n v="4824"/>
    <x v="0"/>
    <n v="1"/>
    <s v="Employed"/>
    <s v="Divorced"/>
    <s v="Female"/>
    <s v="High School"/>
    <n v="2"/>
    <n v="4"/>
    <n v="104458"/>
    <s v="West"/>
    <n v="5"/>
    <s v="Hyderabad"/>
    <m/>
    <m/>
    <m/>
    <x v="0"/>
  </r>
  <r>
    <n v="1400"/>
    <n v="36"/>
    <n v="81066"/>
    <n v="597"/>
    <n v="139342"/>
    <s v="Education"/>
    <n v="5778"/>
    <x v="0"/>
    <n v="0"/>
    <s v="Employed"/>
    <s v="Married"/>
    <s v="Male"/>
    <s v="Master"/>
    <n v="4"/>
    <n v="2"/>
    <n v="190413"/>
    <s v="East"/>
    <n v="3"/>
    <s v="Bangalore"/>
    <m/>
    <m/>
    <m/>
    <x v="0"/>
  </r>
  <r>
    <n v="1401"/>
    <n v="57"/>
    <n v="33674"/>
    <n v="715"/>
    <n v="185225"/>
    <s v="Medical"/>
    <n v="4187"/>
    <x v="0"/>
    <n v="1"/>
    <s v="Employed"/>
    <s v="Married"/>
    <s v="Male"/>
    <s v="Bachelor"/>
    <n v="1"/>
    <n v="1"/>
    <n v="81066"/>
    <s v="North"/>
    <n v="19"/>
    <s v="Hyderabad"/>
    <m/>
    <m/>
    <m/>
    <x v="2"/>
  </r>
  <r>
    <n v="1402"/>
    <n v="36"/>
    <n v="49973"/>
    <n v="575"/>
    <n v="245438"/>
    <s v="Personal"/>
    <n v="4687"/>
    <x v="0"/>
    <n v="1"/>
    <s v="Employed"/>
    <s v="Divorced"/>
    <s v="Male"/>
    <s v="PhD"/>
    <n v="0"/>
    <n v="2"/>
    <n v="124619"/>
    <s v="West"/>
    <n v="2"/>
    <s v="Pune"/>
    <m/>
    <m/>
    <m/>
    <x v="0"/>
  </r>
  <r>
    <n v="1403"/>
    <n v="37"/>
    <n v="56980"/>
    <n v="653"/>
    <n v="156650"/>
    <s v="Personal"/>
    <n v="4267"/>
    <x v="0"/>
    <n v="0"/>
    <s v="Unemployed"/>
    <s v="Single"/>
    <s v="Male"/>
    <s v="Master"/>
    <n v="5"/>
    <n v="1"/>
    <n v="115696"/>
    <s v="East"/>
    <n v="14"/>
    <s v="Kolkata"/>
    <m/>
    <m/>
    <m/>
    <x v="0"/>
  </r>
  <r>
    <n v="1404"/>
    <n v="51"/>
    <n v="68232"/>
    <n v="647"/>
    <n v="85950"/>
    <s v="Education"/>
    <n v="3652"/>
    <x v="0"/>
    <n v="1"/>
    <s v="Employed"/>
    <s v="Divorced"/>
    <s v="Female"/>
    <s v="High School"/>
    <n v="5"/>
    <n v="3"/>
    <n v="79640"/>
    <s v="East"/>
    <n v="19"/>
    <s v="Pune"/>
    <m/>
    <m/>
    <m/>
    <x v="2"/>
  </r>
  <r>
    <n v="1405"/>
    <n v="35"/>
    <n v="45009"/>
    <n v="689"/>
    <n v="137349"/>
    <s v="Personal"/>
    <n v="5041"/>
    <x v="0"/>
    <n v="1"/>
    <s v="Employed"/>
    <s v="Married"/>
    <s v="Female"/>
    <s v="PhD"/>
    <n v="3"/>
    <n v="4"/>
    <n v="124170"/>
    <s v="South"/>
    <n v="13"/>
    <s v="Ahmedabad"/>
    <m/>
    <m/>
    <m/>
    <x v="0"/>
  </r>
  <r>
    <n v="1406"/>
    <n v="33"/>
    <n v="35559"/>
    <n v="656"/>
    <n v="240910"/>
    <s v="Medical"/>
    <n v="5304"/>
    <x v="0"/>
    <n v="0"/>
    <s v="Employed"/>
    <s v="Single"/>
    <s v="Male"/>
    <s v="High School"/>
    <n v="4"/>
    <n v="1"/>
    <n v="95070"/>
    <s v="South"/>
    <n v="13"/>
    <s v="Mumbai"/>
    <m/>
    <m/>
    <m/>
    <x v="0"/>
  </r>
  <r>
    <n v="1407"/>
    <n v="60"/>
    <n v="54342"/>
    <n v="643"/>
    <n v="114089"/>
    <s v="Car"/>
    <n v="5662"/>
    <x v="0"/>
    <n v="0"/>
    <s v="Employed"/>
    <s v="Single"/>
    <s v="Male"/>
    <s v="High School"/>
    <n v="0"/>
    <n v="2"/>
    <n v="126257"/>
    <s v="South"/>
    <n v="6"/>
    <s v="Delhi"/>
    <m/>
    <m/>
    <m/>
    <x v="2"/>
  </r>
  <r>
    <n v="1408"/>
    <n v="47"/>
    <n v="69719"/>
    <n v="630"/>
    <n v="176400"/>
    <s v="Education"/>
    <n v="521"/>
    <x v="0"/>
    <n v="0"/>
    <s v="Unemployed"/>
    <s v="Single"/>
    <s v="Female"/>
    <s v="High School"/>
    <n v="3"/>
    <n v="1"/>
    <n v="158828"/>
    <s v="North"/>
    <n v="9"/>
    <s v="Kolkata"/>
    <m/>
    <m/>
    <m/>
    <x v="1"/>
  </r>
  <r>
    <n v="1409"/>
    <n v="41"/>
    <n v="45906"/>
    <n v="600"/>
    <n v="180818"/>
    <s v="Home"/>
    <n v="5182"/>
    <x v="0"/>
    <n v="0"/>
    <s v="Employed"/>
    <s v="Married"/>
    <s v="Male"/>
    <s v="Master"/>
    <n v="0"/>
    <n v="1"/>
    <n v="104523"/>
    <s v="East"/>
    <n v="1"/>
    <s v="Hyderabad"/>
    <m/>
    <m/>
    <m/>
    <x v="1"/>
  </r>
  <r>
    <n v="1410"/>
    <n v="22"/>
    <n v="37408"/>
    <n v="641"/>
    <n v="212900"/>
    <s v="Education"/>
    <n v="5078"/>
    <x v="0"/>
    <n v="0"/>
    <s v="Employed"/>
    <s v="Married"/>
    <s v="Male"/>
    <s v="High School"/>
    <n v="5"/>
    <n v="4"/>
    <n v="91566"/>
    <s v="South"/>
    <n v="10"/>
    <s v="Hyderabad"/>
    <m/>
    <m/>
    <m/>
    <x v="3"/>
  </r>
  <r>
    <n v="1411"/>
    <n v="28"/>
    <n v="51653"/>
    <n v="708"/>
    <n v="211730"/>
    <s v="Education"/>
    <n v="3909"/>
    <x v="1"/>
    <n v="0"/>
    <s v="Employed"/>
    <s v="Single"/>
    <s v="Male"/>
    <s v="Bachelor"/>
    <n v="1"/>
    <n v="3"/>
    <n v="131546"/>
    <s v="West"/>
    <n v="3"/>
    <s v="Kolkata"/>
    <m/>
    <m/>
    <m/>
    <x v="3"/>
  </r>
  <r>
    <n v="1412"/>
    <n v="62"/>
    <n v="25646"/>
    <n v="635"/>
    <n v="220010"/>
    <s v="Car"/>
    <n v="4555"/>
    <x v="0"/>
    <n v="0"/>
    <s v="Employed"/>
    <s v="Single"/>
    <s v="Female"/>
    <s v="PhD"/>
    <n v="4"/>
    <n v="1"/>
    <n v="141899"/>
    <s v="North"/>
    <n v="6"/>
    <s v="Hyderabad"/>
    <m/>
    <m/>
    <m/>
    <x v="4"/>
  </r>
  <r>
    <n v="1413"/>
    <n v="27"/>
    <n v="46720"/>
    <n v="720"/>
    <n v="192566"/>
    <s v="Home"/>
    <n v="5754"/>
    <x v="0"/>
    <n v="1"/>
    <s v="Employed"/>
    <s v="Married"/>
    <s v="Male"/>
    <s v="PhD"/>
    <n v="0"/>
    <n v="1"/>
    <n v="73502"/>
    <s v="South"/>
    <n v="16"/>
    <s v="Delhi"/>
    <m/>
    <m/>
    <m/>
    <x v="3"/>
  </r>
  <r>
    <n v="1414"/>
    <n v="30"/>
    <n v="67670"/>
    <n v="686"/>
    <n v="152773"/>
    <s v="Home"/>
    <n v="5097"/>
    <x v="1"/>
    <n v="1"/>
    <s v="Employed"/>
    <s v="Married"/>
    <s v="Male"/>
    <s v="Bachelor"/>
    <n v="0"/>
    <n v="2"/>
    <n v="86411"/>
    <s v="North"/>
    <n v="6"/>
    <s v="Ahmedabad"/>
    <m/>
    <m/>
    <m/>
    <x v="0"/>
  </r>
  <r>
    <n v="1415"/>
    <n v="24"/>
    <n v="63122"/>
    <n v="673"/>
    <n v="245070"/>
    <s v="Home"/>
    <n v="4982"/>
    <x v="0"/>
    <n v="1"/>
    <s v="Employed"/>
    <s v="Single"/>
    <s v="Male"/>
    <s v="PhD"/>
    <n v="0"/>
    <n v="2"/>
    <n v="120262"/>
    <s v="East"/>
    <n v="12"/>
    <s v="Kolkata"/>
    <m/>
    <m/>
    <m/>
    <x v="3"/>
  </r>
  <r>
    <n v="1416"/>
    <n v="63"/>
    <n v="47842"/>
    <n v="641"/>
    <n v="111813"/>
    <s v="Car"/>
    <n v="5892"/>
    <x v="0"/>
    <n v="1"/>
    <s v="Unemployed"/>
    <s v="Divorced"/>
    <s v="Male"/>
    <s v="Bachelor"/>
    <n v="5"/>
    <n v="3"/>
    <n v="96039"/>
    <s v="West"/>
    <n v="3"/>
    <s v="Kolkata"/>
    <m/>
    <m/>
    <m/>
    <x v="4"/>
  </r>
  <r>
    <n v="1417"/>
    <n v="61"/>
    <n v="74889"/>
    <n v="618"/>
    <n v="239062"/>
    <s v="Personal"/>
    <n v="7314"/>
    <x v="0"/>
    <n v="0"/>
    <s v="Employed"/>
    <s v="Divorced"/>
    <s v="Male"/>
    <s v="Master"/>
    <n v="4"/>
    <n v="3"/>
    <n v="71370"/>
    <s v="East"/>
    <n v="18"/>
    <s v="Hyderabad"/>
    <m/>
    <m/>
    <m/>
    <x v="4"/>
  </r>
  <r>
    <n v="1418"/>
    <n v="56"/>
    <n v="78648"/>
    <n v="734"/>
    <n v="257204"/>
    <s v="Home"/>
    <n v="4757"/>
    <x v="0"/>
    <n v="1"/>
    <s v="Employed"/>
    <s v="Divorced"/>
    <s v="Female"/>
    <s v="High School"/>
    <n v="1"/>
    <n v="3"/>
    <n v="116220"/>
    <s v="West"/>
    <n v="3"/>
    <s v="Mumbai"/>
    <m/>
    <m/>
    <m/>
    <x v="2"/>
  </r>
  <r>
    <n v="1419"/>
    <n v="55"/>
    <n v="59961"/>
    <n v="689"/>
    <n v="316837"/>
    <s v="Personal"/>
    <n v="5246"/>
    <x v="0"/>
    <n v="0"/>
    <s v="Employed"/>
    <s v="Married"/>
    <s v="Male"/>
    <s v="Master"/>
    <n v="1"/>
    <n v="2"/>
    <n v="120144"/>
    <s v="East"/>
    <n v="5"/>
    <s v="Bangalore"/>
    <m/>
    <m/>
    <m/>
    <x v="2"/>
  </r>
  <r>
    <n v="1420"/>
    <n v="63"/>
    <n v="27983"/>
    <n v="643"/>
    <n v="162290"/>
    <s v="Medical"/>
    <n v="4108"/>
    <x v="0"/>
    <n v="1"/>
    <s v="Employed"/>
    <s v="Divorced"/>
    <s v="Female"/>
    <s v="Bachelor"/>
    <n v="0"/>
    <n v="1"/>
    <n v="89968"/>
    <s v="North"/>
    <n v="19"/>
    <s v="Delhi"/>
    <m/>
    <m/>
    <m/>
    <x v="4"/>
  </r>
  <r>
    <n v="1421"/>
    <n v="23"/>
    <n v="21801"/>
    <n v="734"/>
    <n v="171990"/>
    <s v="Car"/>
    <n v="7144"/>
    <x v="0"/>
    <n v="0"/>
    <s v="Employed"/>
    <s v="Divorced"/>
    <s v="Female"/>
    <s v="High School"/>
    <n v="1"/>
    <n v="3"/>
    <n v="101840"/>
    <s v="East"/>
    <n v="18"/>
    <s v="Ahmedabad"/>
    <m/>
    <m/>
    <m/>
    <x v="3"/>
  </r>
  <r>
    <n v="1422"/>
    <n v="38"/>
    <n v="70752"/>
    <n v="681"/>
    <n v="202666"/>
    <s v="Personal"/>
    <n v="4460"/>
    <x v="1"/>
    <n v="0"/>
    <s v="Employed"/>
    <s v="Married"/>
    <s v="Male"/>
    <s v="Master"/>
    <n v="3"/>
    <n v="2"/>
    <n v="82702"/>
    <s v="West"/>
    <n v="8"/>
    <s v="Pune"/>
    <m/>
    <m/>
    <m/>
    <x v="0"/>
  </r>
  <r>
    <n v="1423"/>
    <n v="63"/>
    <n v="53670"/>
    <n v="578"/>
    <n v="198936"/>
    <s v="Home"/>
    <n v="3192"/>
    <x v="0"/>
    <n v="0"/>
    <s v="Employed"/>
    <s v="Divorced"/>
    <s v="Male"/>
    <s v="High School"/>
    <n v="1"/>
    <n v="2"/>
    <n v="67142"/>
    <s v="North"/>
    <n v="10"/>
    <s v="Mumbai"/>
    <m/>
    <m/>
    <m/>
    <x v="4"/>
  </r>
  <r>
    <n v="1424"/>
    <n v="44"/>
    <n v="74533"/>
    <n v="628"/>
    <n v="241731"/>
    <s v="Home"/>
    <n v="5621"/>
    <x v="1"/>
    <n v="1"/>
    <s v="Employed"/>
    <s v="Single"/>
    <s v="Male"/>
    <s v="High School"/>
    <n v="0"/>
    <n v="3"/>
    <n v="85088"/>
    <s v="North"/>
    <n v="19"/>
    <s v="Delhi"/>
    <m/>
    <m/>
    <m/>
    <x v="1"/>
  </r>
  <r>
    <n v="1425"/>
    <n v="52"/>
    <n v="29919"/>
    <n v="686"/>
    <n v="226123"/>
    <s v="Personal"/>
    <n v="3389"/>
    <x v="0"/>
    <n v="0"/>
    <s v="Employed"/>
    <s v="Married"/>
    <s v="Male"/>
    <s v="Master"/>
    <n v="3"/>
    <n v="2"/>
    <n v="102217"/>
    <s v="West"/>
    <n v="10"/>
    <s v="Pune"/>
    <m/>
    <m/>
    <m/>
    <x v="2"/>
  </r>
  <r>
    <n v="1426"/>
    <n v="54"/>
    <n v="47582"/>
    <n v="725"/>
    <n v="182405"/>
    <s v="Personal"/>
    <n v="6295"/>
    <x v="0"/>
    <n v="0"/>
    <s v="Employed"/>
    <s v="Single"/>
    <s v="Male"/>
    <s v="PhD"/>
    <n v="4"/>
    <n v="1"/>
    <n v="55747"/>
    <s v="West"/>
    <n v="2"/>
    <s v="Delhi"/>
    <m/>
    <m/>
    <m/>
    <x v="2"/>
  </r>
  <r>
    <n v="1427"/>
    <n v="22"/>
    <n v="65437"/>
    <n v="768"/>
    <n v="195095"/>
    <s v="Medical"/>
    <n v="5589"/>
    <x v="0"/>
    <n v="0"/>
    <s v="Unemployed"/>
    <s v="Divorced"/>
    <s v="Male"/>
    <s v="Bachelor"/>
    <n v="2"/>
    <n v="4"/>
    <n v="87279"/>
    <s v="North"/>
    <n v="10"/>
    <s v="Bangalore"/>
    <m/>
    <m/>
    <m/>
    <x v="3"/>
  </r>
  <r>
    <n v="1428"/>
    <n v="22"/>
    <n v="39053"/>
    <n v="651"/>
    <n v="246666"/>
    <s v="Car"/>
    <n v="3972"/>
    <x v="0"/>
    <n v="1"/>
    <s v="Employed"/>
    <s v="Single"/>
    <s v="Male"/>
    <s v="Master"/>
    <n v="5"/>
    <n v="2"/>
    <n v="102634"/>
    <s v="West"/>
    <n v="18"/>
    <s v="Bangalore"/>
    <m/>
    <m/>
    <m/>
    <x v="3"/>
  </r>
  <r>
    <n v="1429"/>
    <n v="30"/>
    <n v="65221"/>
    <n v="680"/>
    <n v="136690"/>
    <s v="Education"/>
    <n v="5670"/>
    <x v="0"/>
    <n v="1"/>
    <s v="Employed"/>
    <s v="Married"/>
    <s v="Male"/>
    <s v="Master"/>
    <n v="1"/>
    <n v="2"/>
    <n v="135839"/>
    <s v="East"/>
    <n v="4"/>
    <s v="Pune"/>
    <m/>
    <m/>
    <m/>
    <x v="0"/>
  </r>
  <r>
    <n v="1430"/>
    <n v="43"/>
    <n v="48158"/>
    <n v="619"/>
    <n v="188315"/>
    <s v="Medical"/>
    <n v="4666"/>
    <x v="0"/>
    <n v="1"/>
    <s v="Employed"/>
    <s v="Divorced"/>
    <s v="Male"/>
    <s v="PhD"/>
    <n v="3"/>
    <n v="4"/>
    <n v="90622"/>
    <s v="East"/>
    <n v="3"/>
    <s v="Pune"/>
    <m/>
    <m/>
    <m/>
    <x v="1"/>
  </r>
  <r>
    <n v="1431"/>
    <n v="35"/>
    <n v="50420"/>
    <n v="605"/>
    <n v="227736"/>
    <s v="Medical"/>
    <n v="5426"/>
    <x v="0"/>
    <n v="1"/>
    <s v="Employed"/>
    <s v="Married"/>
    <s v="Male"/>
    <s v="Bachelor"/>
    <n v="2"/>
    <n v="1"/>
    <n v="62622"/>
    <s v="East"/>
    <n v="17"/>
    <s v="Ahmedabad"/>
    <m/>
    <m/>
    <m/>
    <x v="0"/>
  </r>
  <r>
    <n v="1432"/>
    <n v="32"/>
    <n v="32245"/>
    <n v="565"/>
    <n v="146666"/>
    <s v="Medical"/>
    <n v="3718"/>
    <x v="1"/>
    <n v="1"/>
    <s v="Unemployed"/>
    <s v="Divorced"/>
    <s v="Female"/>
    <s v="Master"/>
    <n v="4"/>
    <n v="3"/>
    <n v="93710"/>
    <s v="North"/>
    <n v="17"/>
    <s v="Hyderabad"/>
    <m/>
    <m/>
    <m/>
    <x v="0"/>
  </r>
  <r>
    <n v="1433"/>
    <n v="63"/>
    <n v="53770"/>
    <n v="669"/>
    <n v="22951"/>
    <s v="Home"/>
    <n v="3657"/>
    <x v="0"/>
    <n v="0"/>
    <s v="Employed"/>
    <s v="Married"/>
    <s v="Male"/>
    <s v="High School"/>
    <n v="2"/>
    <n v="2"/>
    <n v="83002"/>
    <s v="East"/>
    <n v="12"/>
    <s v="Kolkata"/>
    <m/>
    <m/>
    <m/>
    <x v="4"/>
  </r>
  <r>
    <n v="1434"/>
    <n v="37"/>
    <n v="82891"/>
    <n v="713"/>
    <n v="272328"/>
    <s v="Personal"/>
    <n v="5317"/>
    <x v="0"/>
    <n v="0"/>
    <s v="Employed"/>
    <s v="Married"/>
    <s v="Male"/>
    <s v="Bachelor"/>
    <n v="4"/>
    <n v="1"/>
    <n v="116565"/>
    <s v="North"/>
    <n v="17"/>
    <s v="Pune"/>
    <m/>
    <m/>
    <m/>
    <x v="0"/>
  </r>
  <r>
    <n v="1435"/>
    <n v="38"/>
    <n v="55820"/>
    <n v="688"/>
    <n v="198976"/>
    <s v="Car"/>
    <n v="6883"/>
    <x v="0"/>
    <n v="1"/>
    <s v="Employed"/>
    <s v="Single"/>
    <s v="Male"/>
    <s v="PhD"/>
    <n v="0"/>
    <n v="3"/>
    <n v="89862"/>
    <s v="West"/>
    <n v="13"/>
    <s v="Bangalore"/>
    <m/>
    <m/>
    <m/>
    <x v="0"/>
  </r>
  <r>
    <n v="1436"/>
    <n v="34"/>
    <n v="38124"/>
    <n v="654"/>
    <n v="137121"/>
    <s v="Home"/>
    <n v="4354"/>
    <x v="0"/>
    <n v="1"/>
    <s v="Employed"/>
    <s v="Married"/>
    <s v="Female"/>
    <s v="Master"/>
    <n v="0"/>
    <n v="1"/>
    <n v="18683"/>
    <s v="East"/>
    <n v="9"/>
    <s v="Ahmedabad"/>
    <m/>
    <m/>
    <m/>
    <x v="0"/>
  </r>
  <r>
    <n v="1437"/>
    <n v="37"/>
    <n v="70933"/>
    <n v="711"/>
    <n v="246020"/>
    <s v="Medical"/>
    <n v="4279"/>
    <x v="0"/>
    <n v="1"/>
    <s v="Employed"/>
    <s v="Married"/>
    <s v="Female"/>
    <s v="High School"/>
    <n v="5"/>
    <n v="4"/>
    <n v="210748"/>
    <s v="North"/>
    <n v="1"/>
    <s v="Delhi"/>
    <m/>
    <m/>
    <m/>
    <x v="0"/>
  </r>
  <r>
    <n v="1438"/>
    <n v="35"/>
    <n v="38576"/>
    <n v="797"/>
    <n v="189584"/>
    <s v="Car"/>
    <n v="4661"/>
    <x v="1"/>
    <n v="1"/>
    <s v="Employed"/>
    <s v="Single"/>
    <s v="Female"/>
    <s v="Bachelor"/>
    <n v="5"/>
    <n v="2"/>
    <n v="104270"/>
    <s v="South"/>
    <n v="15"/>
    <s v="Kolkata"/>
    <m/>
    <m/>
    <m/>
    <x v="0"/>
  </r>
  <r>
    <n v="1439"/>
    <n v="32"/>
    <n v="75816"/>
    <n v="608"/>
    <n v="148259"/>
    <s v="Home"/>
    <n v="3676"/>
    <x v="0"/>
    <n v="1"/>
    <s v="Employed"/>
    <s v="Divorced"/>
    <s v="Male"/>
    <s v="Master"/>
    <n v="4"/>
    <n v="1"/>
    <n v="102675"/>
    <s v="East"/>
    <n v="19"/>
    <s v="Hyderabad"/>
    <m/>
    <m/>
    <m/>
    <x v="0"/>
  </r>
  <r>
    <n v="1440"/>
    <n v="36"/>
    <n v="30875"/>
    <n v="528"/>
    <n v="218486"/>
    <s v="Education"/>
    <n v="5552"/>
    <x v="0"/>
    <n v="1"/>
    <s v="Unemployed"/>
    <s v="Divorced"/>
    <s v="Female"/>
    <s v="Bachelor"/>
    <n v="2"/>
    <n v="3"/>
    <n v="53757"/>
    <s v="East"/>
    <n v="9"/>
    <s v="Mumbai"/>
    <m/>
    <m/>
    <m/>
    <x v="0"/>
  </r>
  <r>
    <n v="1441"/>
    <n v="52"/>
    <n v="54090"/>
    <n v="667"/>
    <n v="202577"/>
    <s v="Medical"/>
    <n v="5902"/>
    <x v="0"/>
    <n v="1"/>
    <s v="Employed"/>
    <s v="Married"/>
    <s v="Male"/>
    <s v="High School"/>
    <n v="5"/>
    <n v="3"/>
    <n v="56062"/>
    <s v="North"/>
    <n v="17"/>
    <s v="Delhi"/>
    <m/>
    <m/>
    <m/>
    <x v="2"/>
  </r>
  <r>
    <n v="1442"/>
    <n v="43"/>
    <n v="72894"/>
    <n v="704"/>
    <n v="169340"/>
    <s v="Home"/>
    <n v="5482"/>
    <x v="0"/>
    <n v="0"/>
    <s v="Employed"/>
    <s v="Single"/>
    <s v="Male"/>
    <s v="High School"/>
    <n v="1"/>
    <n v="3"/>
    <n v="97241"/>
    <s v="North"/>
    <n v="15"/>
    <s v="Kolkata"/>
    <m/>
    <m/>
    <m/>
    <x v="1"/>
  </r>
  <r>
    <n v="1443"/>
    <n v="58"/>
    <n v="36997"/>
    <n v="572"/>
    <n v="161519"/>
    <s v="Home"/>
    <n v="4830"/>
    <x v="0"/>
    <n v="0"/>
    <s v="Employed"/>
    <s v="Divorced"/>
    <s v="Female"/>
    <s v="Bachelor"/>
    <n v="2"/>
    <n v="4"/>
    <n v="110085"/>
    <s v="West"/>
    <n v="2"/>
    <s v="Ahmedabad"/>
    <m/>
    <m/>
    <m/>
    <x v="2"/>
  </r>
  <r>
    <n v="1444"/>
    <n v="54"/>
    <n v="51247"/>
    <n v="691"/>
    <n v="148693"/>
    <s v="Medical"/>
    <n v="3975"/>
    <x v="0"/>
    <n v="1"/>
    <s v="Employed"/>
    <s v="Single"/>
    <s v="Male"/>
    <s v="High School"/>
    <n v="5"/>
    <n v="1"/>
    <n v="121063"/>
    <s v="North"/>
    <n v="4"/>
    <s v="Mumbai"/>
    <m/>
    <m/>
    <m/>
    <x v="2"/>
  </r>
  <r>
    <n v="1445"/>
    <n v="54"/>
    <n v="67359"/>
    <n v="633"/>
    <n v="236777"/>
    <s v="Education"/>
    <n v="7063"/>
    <x v="0"/>
    <n v="0"/>
    <s v="Employed"/>
    <s v="Married"/>
    <s v="Female"/>
    <s v="High School"/>
    <n v="2"/>
    <n v="1"/>
    <n v="107123"/>
    <s v="West"/>
    <n v="7"/>
    <s v="Kolkata"/>
    <m/>
    <m/>
    <m/>
    <x v="2"/>
  </r>
  <r>
    <n v="1446"/>
    <n v="36"/>
    <n v="16167"/>
    <n v="666"/>
    <n v="137582"/>
    <s v="Personal"/>
    <n v="4142"/>
    <x v="0"/>
    <n v="0"/>
    <s v="Employed"/>
    <s v="Single"/>
    <s v="Female"/>
    <s v="Bachelor"/>
    <n v="1"/>
    <n v="3"/>
    <n v="64421"/>
    <s v="South"/>
    <n v="8"/>
    <s v="Delhi"/>
    <m/>
    <m/>
    <m/>
    <x v="0"/>
  </r>
  <r>
    <n v="1447"/>
    <n v="54"/>
    <n v="63903"/>
    <n v="604"/>
    <n v="160124"/>
    <s v="Education"/>
    <n v="4118"/>
    <x v="0"/>
    <n v="1"/>
    <s v="Employed"/>
    <s v="Married"/>
    <s v="Female"/>
    <s v="Bachelor"/>
    <n v="2"/>
    <n v="3"/>
    <n v="24866"/>
    <s v="West"/>
    <n v="1"/>
    <s v="Bangalore"/>
    <m/>
    <m/>
    <m/>
    <x v="2"/>
  </r>
  <r>
    <n v="1448"/>
    <n v="60"/>
    <n v="48681"/>
    <n v="600"/>
    <n v="205057"/>
    <s v="Medical"/>
    <n v="3208"/>
    <x v="0"/>
    <n v="1"/>
    <s v="Employed"/>
    <s v="Divorced"/>
    <s v="Male"/>
    <s v="PhD"/>
    <n v="2"/>
    <n v="3"/>
    <n v="96993"/>
    <s v="East"/>
    <n v="1"/>
    <s v="Ahmedabad"/>
    <m/>
    <m/>
    <m/>
    <x v="2"/>
  </r>
  <r>
    <n v="1449"/>
    <n v="27"/>
    <n v="71629"/>
    <n v="594"/>
    <n v="272944"/>
    <s v="Personal"/>
    <n v="3578"/>
    <x v="0"/>
    <n v="1"/>
    <s v="Employed"/>
    <s v="Divorced"/>
    <s v="Male"/>
    <s v="Master"/>
    <n v="3"/>
    <n v="4"/>
    <n v="83980"/>
    <s v="North"/>
    <n v="5"/>
    <s v="Mumbai"/>
    <m/>
    <m/>
    <m/>
    <x v="3"/>
  </r>
  <r>
    <n v="1450"/>
    <n v="53"/>
    <n v="37587"/>
    <n v="683"/>
    <n v="206644"/>
    <s v="Home"/>
    <n v="5349"/>
    <x v="1"/>
    <n v="1"/>
    <s v="Employed"/>
    <s v="Divorced"/>
    <s v="Male"/>
    <s v="PhD"/>
    <n v="4"/>
    <n v="4"/>
    <n v="62122"/>
    <s v="South"/>
    <n v="8"/>
    <s v="Pune"/>
    <m/>
    <m/>
    <m/>
    <x v="2"/>
  </r>
  <r>
    <n v="1451"/>
    <n v="24"/>
    <n v="29198"/>
    <n v="618"/>
    <n v="229408"/>
    <s v="Education"/>
    <n v="4573"/>
    <x v="0"/>
    <n v="0"/>
    <s v="Employed"/>
    <s v="Divorced"/>
    <s v="Male"/>
    <s v="PhD"/>
    <n v="0"/>
    <n v="2"/>
    <n v="124841"/>
    <s v="South"/>
    <n v="1"/>
    <s v="Bangalore"/>
    <m/>
    <m/>
    <m/>
    <x v="3"/>
  </r>
  <r>
    <n v="1452"/>
    <n v="63"/>
    <n v="41854"/>
    <n v="663"/>
    <n v="205110"/>
    <s v="Education"/>
    <n v="4136"/>
    <x v="0"/>
    <n v="1"/>
    <s v="Employed"/>
    <s v="Single"/>
    <s v="Female"/>
    <s v="PhD"/>
    <n v="5"/>
    <n v="2"/>
    <n v="52732"/>
    <s v="North"/>
    <n v="3"/>
    <s v="Pune"/>
    <m/>
    <m/>
    <m/>
    <x v="4"/>
  </r>
  <r>
    <n v="1453"/>
    <n v="27"/>
    <n v="41541"/>
    <n v="651"/>
    <n v="245321"/>
    <s v="Personal"/>
    <n v="4202"/>
    <x v="0"/>
    <n v="1"/>
    <s v="Employed"/>
    <s v="Single"/>
    <s v="Male"/>
    <s v="PhD"/>
    <n v="5"/>
    <n v="2"/>
    <n v="118509"/>
    <s v="East"/>
    <n v="17"/>
    <s v="Pune"/>
    <m/>
    <m/>
    <m/>
    <x v="3"/>
  </r>
  <r>
    <n v="1454"/>
    <n v="38"/>
    <n v="46902"/>
    <n v="590"/>
    <n v="296878"/>
    <s v="Home"/>
    <n v="4486"/>
    <x v="0"/>
    <n v="1"/>
    <s v="Employed"/>
    <s v="Single"/>
    <s v="Female"/>
    <s v="Master"/>
    <n v="5"/>
    <n v="3"/>
    <n v="57695"/>
    <s v="North"/>
    <n v="3"/>
    <s v="Mumbai"/>
    <m/>
    <m/>
    <m/>
    <x v="0"/>
  </r>
  <r>
    <n v="1455"/>
    <n v="24"/>
    <n v="42971"/>
    <n v="653"/>
    <n v="178113"/>
    <s v="Education"/>
    <n v="4335"/>
    <x v="0"/>
    <n v="1"/>
    <s v="Employed"/>
    <s v="Married"/>
    <s v="Male"/>
    <s v="Bachelor"/>
    <n v="4"/>
    <n v="4"/>
    <n v="104022"/>
    <s v="North"/>
    <n v="1"/>
    <s v="Hyderabad"/>
    <m/>
    <m/>
    <m/>
    <x v="3"/>
  </r>
  <r>
    <n v="1456"/>
    <n v="31"/>
    <n v="19881"/>
    <n v="661"/>
    <n v="200702"/>
    <s v="Personal"/>
    <n v="6402"/>
    <x v="0"/>
    <n v="0"/>
    <s v="Employed"/>
    <s v="Divorced"/>
    <s v="Female"/>
    <s v="High School"/>
    <n v="2"/>
    <n v="4"/>
    <n v="128019"/>
    <s v="North"/>
    <n v="4"/>
    <s v="Kolkata"/>
    <m/>
    <m/>
    <m/>
    <x v="0"/>
  </r>
  <r>
    <n v="1457"/>
    <n v="63"/>
    <n v="48575"/>
    <n v="703"/>
    <n v="208676"/>
    <s v="Education"/>
    <n v="4628"/>
    <x v="0"/>
    <n v="0"/>
    <s v="Unemployed"/>
    <s v="Divorced"/>
    <s v="Female"/>
    <s v="High School"/>
    <n v="1"/>
    <n v="2"/>
    <n v="89862"/>
    <s v="West"/>
    <n v="9"/>
    <s v="Kolkata"/>
    <m/>
    <m/>
    <m/>
    <x v="4"/>
  </r>
  <r>
    <n v="1458"/>
    <n v="40"/>
    <n v="53476"/>
    <n v="724"/>
    <n v="226490"/>
    <s v="Home"/>
    <n v="5145"/>
    <x v="0"/>
    <n v="1"/>
    <s v="Employed"/>
    <s v="Divorced"/>
    <s v="Male"/>
    <s v="Bachelor"/>
    <n v="1"/>
    <n v="3"/>
    <n v="150697"/>
    <s v="South"/>
    <n v="13"/>
    <s v="Hyderabad"/>
    <m/>
    <m/>
    <m/>
    <x v="0"/>
  </r>
  <r>
    <n v="1459"/>
    <n v="31"/>
    <n v="47101"/>
    <n v="599"/>
    <n v="206620"/>
    <s v="Home"/>
    <n v="5059"/>
    <x v="0"/>
    <n v="1"/>
    <s v="Employed"/>
    <s v="Single"/>
    <s v="Female"/>
    <s v="Bachelor"/>
    <n v="0"/>
    <n v="1"/>
    <n v="157536"/>
    <s v="South"/>
    <n v="5"/>
    <s v="Ahmedabad"/>
    <m/>
    <m/>
    <m/>
    <x v="0"/>
  </r>
  <r>
    <n v="1460"/>
    <n v="35"/>
    <n v="54302"/>
    <n v="667"/>
    <n v="172812"/>
    <s v="Car"/>
    <n v="5093"/>
    <x v="1"/>
    <n v="0"/>
    <s v="Employed"/>
    <s v="Single"/>
    <s v="Male"/>
    <s v="Bachelor"/>
    <n v="0"/>
    <n v="3"/>
    <n v="107115"/>
    <s v="East"/>
    <n v="14"/>
    <s v="Mumbai"/>
    <m/>
    <m/>
    <m/>
    <x v="0"/>
  </r>
  <r>
    <n v="1461"/>
    <n v="37"/>
    <n v="51274"/>
    <n v="539"/>
    <n v="199645"/>
    <s v="Personal"/>
    <n v="4629"/>
    <x v="1"/>
    <n v="1"/>
    <s v="Employed"/>
    <s v="Divorced"/>
    <s v="Male"/>
    <s v="High School"/>
    <n v="0"/>
    <n v="3"/>
    <n v="116241"/>
    <s v="South"/>
    <n v="19"/>
    <s v="Kolkata"/>
    <m/>
    <m/>
    <m/>
    <x v="0"/>
  </r>
  <r>
    <n v="1462"/>
    <n v="54"/>
    <n v="29270"/>
    <n v="692"/>
    <n v="321583"/>
    <s v="Medical"/>
    <n v="4525"/>
    <x v="0"/>
    <n v="1"/>
    <s v="Employed"/>
    <s v="Married"/>
    <s v="Female"/>
    <s v="PhD"/>
    <n v="1"/>
    <n v="2"/>
    <n v="131821"/>
    <s v="North"/>
    <n v="14"/>
    <s v="Hyderabad"/>
    <m/>
    <m/>
    <m/>
    <x v="2"/>
  </r>
  <r>
    <n v="1463"/>
    <n v="32"/>
    <n v="45487"/>
    <n v="704"/>
    <n v="215694"/>
    <s v="Education"/>
    <n v="5643"/>
    <x v="1"/>
    <n v="1"/>
    <s v="Employed"/>
    <s v="Single"/>
    <s v="Male"/>
    <s v="PhD"/>
    <n v="2"/>
    <n v="4"/>
    <n v="116332"/>
    <s v="South"/>
    <n v="4"/>
    <s v="Delhi"/>
    <m/>
    <m/>
    <m/>
    <x v="0"/>
  </r>
  <r>
    <n v="1464"/>
    <n v="62"/>
    <n v="51708"/>
    <n v="516"/>
    <n v="104461"/>
    <s v="Home"/>
    <n v="5219"/>
    <x v="1"/>
    <n v="1"/>
    <s v="Employed"/>
    <s v="Divorced"/>
    <s v="Female"/>
    <s v="PhD"/>
    <n v="0"/>
    <n v="4"/>
    <n v="113117"/>
    <s v="East"/>
    <n v="4"/>
    <s v="Delhi"/>
    <m/>
    <m/>
    <m/>
    <x v="4"/>
  </r>
  <r>
    <n v="1465"/>
    <n v="48"/>
    <n v="46442"/>
    <n v="633"/>
    <n v="180255"/>
    <s v="Education"/>
    <n v="4241"/>
    <x v="0"/>
    <n v="1"/>
    <s v="Employed"/>
    <s v="Divorced"/>
    <s v="Male"/>
    <s v="Master"/>
    <n v="0"/>
    <n v="1"/>
    <n v="84277"/>
    <s v="West"/>
    <n v="9"/>
    <s v="Hyderabad"/>
    <m/>
    <m/>
    <m/>
    <x v="1"/>
  </r>
  <r>
    <n v="1466"/>
    <n v="55"/>
    <n v="27608"/>
    <n v="605"/>
    <n v="200669"/>
    <s v="Education"/>
    <n v="2140"/>
    <x v="0"/>
    <n v="1"/>
    <s v="Employed"/>
    <s v="Divorced"/>
    <s v="Female"/>
    <s v="PhD"/>
    <n v="1"/>
    <n v="4"/>
    <n v="49379"/>
    <s v="West"/>
    <n v="2"/>
    <s v="Kolkata"/>
    <m/>
    <m/>
    <m/>
    <x v="2"/>
  </r>
  <r>
    <n v="1467"/>
    <n v="28"/>
    <n v="68346"/>
    <n v="632"/>
    <n v="192971"/>
    <s v="Medical"/>
    <n v="4393"/>
    <x v="0"/>
    <n v="1"/>
    <s v="Employed"/>
    <s v="Married"/>
    <s v="Female"/>
    <s v="Master"/>
    <n v="5"/>
    <n v="4"/>
    <n v="58297"/>
    <s v="North"/>
    <n v="10"/>
    <s v="Pune"/>
    <m/>
    <m/>
    <m/>
    <x v="3"/>
  </r>
  <r>
    <n v="1468"/>
    <n v="47"/>
    <n v="35417"/>
    <n v="623"/>
    <n v="196578"/>
    <s v="Home"/>
    <n v="3639"/>
    <x v="1"/>
    <n v="0"/>
    <s v="Employed"/>
    <s v="Divorced"/>
    <s v="Male"/>
    <s v="High School"/>
    <n v="2"/>
    <n v="1"/>
    <n v="171471"/>
    <s v="North"/>
    <n v="18"/>
    <s v="Pune"/>
    <m/>
    <m/>
    <m/>
    <x v="1"/>
  </r>
  <r>
    <n v="1469"/>
    <n v="42"/>
    <n v="31367"/>
    <n v="647"/>
    <n v="214313"/>
    <s v="Car"/>
    <n v="4076"/>
    <x v="0"/>
    <n v="0"/>
    <s v="Employed"/>
    <s v="Single"/>
    <s v="Male"/>
    <s v="Master"/>
    <n v="0"/>
    <n v="1"/>
    <n v="109673"/>
    <s v="South"/>
    <n v="7"/>
    <s v="Hyderabad"/>
    <m/>
    <m/>
    <m/>
    <x v="1"/>
  </r>
  <r>
    <n v="1470"/>
    <n v="44"/>
    <n v="50612"/>
    <n v="699"/>
    <n v="225430"/>
    <s v="Personal"/>
    <n v="3677"/>
    <x v="0"/>
    <n v="0"/>
    <s v="Employed"/>
    <s v="Married"/>
    <s v="Female"/>
    <s v="Bachelor"/>
    <n v="2"/>
    <n v="2"/>
    <n v="92629"/>
    <s v="South"/>
    <n v="14"/>
    <s v="Ahmedabad"/>
    <m/>
    <m/>
    <m/>
    <x v="1"/>
  </r>
  <r>
    <n v="1471"/>
    <n v="22"/>
    <n v="45263"/>
    <n v="634"/>
    <n v="212941"/>
    <s v="Education"/>
    <n v="6159"/>
    <x v="0"/>
    <n v="1"/>
    <s v="Employed"/>
    <s v="Married"/>
    <s v="Male"/>
    <s v="Bachelor"/>
    <n v="3"/>
    <n v="2"/>
    <n v="137899"/>
    <s v="East"/>
    <n v="15"/>
    <s v="Pune"/>
    <m/>
    <m/>
    <m/>
    <x v="3"/>
  </r>
  <r>
    <n v="1472"/>
    <n v="51"/>
    <n v="59021"/>
    <n v="600"/>
    <n v="247531"/>
    <s v="Medical"/>
    <n v="6152"/>
    <x v="0"/>
    <n v="1"/>
    <s v="Employed"/>
    <s v="Divorced"/>
    <s v="Female"/>
    <s v="High School"/>
    <n v="5"/>
    <n v="2"/>
    <n v="77516"/>
    <s v="North"/>
    <n v="10"/>
    <s v="Ahmedabad"/>
    <m/>
    <m/>
    <m/>
    <x v="2"/>
  </r>
  <r>
    <n v="1473"/>
    <n v="42"/>
    <n v="63089"/>
    <n v="640"/>
    <n v="125232"/>
    <s v="Medical"/>
    <n v="5758"/>
    <x v="0"/>
    <n v="1"/>
    <s v="Employed"/>
    <s v="Single"/>
    <s v="Male"/>
    <s v="PhD"/>
    <n v="5"/>
    <n v="2"/>
    <n v="117493"/>
    <s v="East"/>
    <n v="5"/>
    <s v="Delhi"/>
    <m/>
    <m/>
    <m/>
    <x v="1"/>
  </r>
  <r>
    <n v="1474"/>
    <n v="21"/>
    <n v="60808"/>
    <n v="637"/>
    <n v="187367"/>
    <s v="Personal"/>
    <n v="4666"/>
    <x v="0"/>
    <n v="0"/>
    <s v="Employed"/>
    <s v="Single"/>
    <s v="Female"/>
    <s v="High School"/>
    <n v="0"/>
    <n v="4"/>
    <n v="102315"/>
    <s v="West"/>
    <n v="8"/>
    <s v="Bangalore"/>
    <m/>
    <m/>
    <m/>
    <x v="3"/>
  </r>
  <r>
    <n v="1475"/>
    <n v="34"/>
    <n v="49973"/>
    <n v="645"/>
    <n v="221713"/>
    <s v="Personal"/>
    <n v="4334"/>
    <x v="1"/>
    <n v="0"/>
    <s v="Employed"/>
    <s v="Divorced"/>
    <s v="Male"/>
    <s v="Bachelor"/>
    <n v="0"/>
    <n v="2"/>
    <n v="113800"/>
    <s v="South"/>
    <n v="5"/>
    <s v="Mumbai"/>
    <m/>
    <m/>
    <m/>
    <x v="0"/>
  </r>
  <r>
    <n v="1476"/>
    <n v="45"/>
    <n v="58299"/>
    <n v="618"/>
    <n v="212808"/>
    <s v="Home"/>
    <n v="3505"/>
    <x v="0"/>
    <n v="0"/>
    <s v="Employed"/>
    <s v="Divorced"/>
    <s v="Female"/>
    <s v="PhD"/>
    <n v="1"/>
    <n v="3"/>
    <n v="89907"/>
    <s v="North"/>
    <n v="5"/>
    <s v="Bangalore"/>
    <m/>
    <m/>
    <m/>
    <x v="1"/>
  </r>
  <r>
    <n v="1477"/>
    <n v="56"/>
    <n v="26599"/>
    <n v="668"/>
    <n v="167385"/>
    <s v="Education"/>
    <n v="5914"/>
    <x v="0"/>
    <n v="0"/>
    <s v="Employed"/>
    <s v="Single"/>
    <s v="Male"/>
    <s v="Bachelor"/>
    <n v="5"/>
    <n v="1"/>
    <n v="71059"/>
    <s v="South"/>
    <n v="14"/>
    <s v="Ahmedabad"/>
    <m/>
    <m/>
    <m/>
    <x v="2"/>
  </r>
  <r>
    <n v="1478"/>
    <n v="56"/>
    <n v="66415"/>
    <n v="714"/>
    <n v="173405"/>
    <s v="Education"/>
    <n v="5868"/>
    <x v="0"/>
    <n v="0"/>
    <s v="Employed"/>
    <s v="Married"/>
    <s v="Male"/>
    <s v="High School"/>
    <n v="3"/>
    <n v="2"/>
    <n v="75313"/>
    <s v="North"/>
    <n v="1"/>
    <s v="Pune"/>
    <m/>
    <m/>
    <m/>
    <x v="2"/>
  </r>
  <r>
    <n v="1479"/>
    <n v="61"/>
    <n v="43927"/>
    <n v="586"/>
    <n v="157913"/>
    <s v="Personal"/>
    <n v="5492"/>
    <x v="0"/>
    <n v="0"/>
    <s v="Employed"/>
    <s v="Married"/>
    <s v="Female"/>
    <s v="PhD"/>
    <n v="3"/>
    <n v="1"/>
    <n v="76483"/>
    <s v="West"/>
    <n v="5"/>
    <s v="Bangalore"/>
    <m/>
    <m/>
    <m/>
    <x v="4"/>
  </r>
  <r>
    <n v="1480"/>
    <n v="23"/>
    <n v="79549"/>
    <n v="672"/>
    <n v="248833"/>
    <s v="Car"/>
    <n v="3891"/>
    <x v="0"/>
    <n v="0"/>
    <s v="Employed"/>
    <s v="Divorced"/>
    <s v="Female"/>
    <s v="High School"/>
    <n v="3"/>
    <n v="4"/>
    <n v="99910"/>
    <s v="East"/>
    <n v="19"/>
    <s v="Ahmedabad"/>
    <m/>
    <m/>
    <m/>
    <x v="3"/>
  </r>
  <r>
    <n v="1481"/>
    <n v="25"/>
    <n v="66871"/>
    <n v="697"/>
    <n v="107394"/>
    <s v="Education"/>
    <n v="4662"/>
    <x v="1"/>
    <n v="1"/>
    <s v="Unemployed"/>
    <s v="Divorced"/>
    <s v="Female"/>
    <s v="Bachelor"/>
    <n v="4"/>
    <n v="2"/>
    <n v="53315"/>
    <s v="North"/>
    <n v="12"/>
    <s v="Kolkata"/>
    <m/>
    <m/>
    <m/>
    <x v="3"/>
  </r>
  <r>
    <n v="1482"/>
    <n v="21"/>
    <n v="47040"/>
    <n v="628"/>
    <n v="135923"/>
    <s v="Medical"/>
    <n v="4880"/>
    <x v="0"/>
    <n v="0"/>
    <s v="Employed"/>
    <s v="Single"/>
    <s v="Female"/>
    <s v="PhD"/>
    <n v="1"/>
    <n v="3"/>
    <n v="62577"/>
    <s v="South"/>
    <n v="15"/>
    <s v="Bangalore"/>
    <m/>
    <m/>
    <m/>
    <x v="3"/>
  </r>
  <r>
    <n v="1483"/>
    <n v="39"/>
    <n v="50321"/>
    <n v="712"/>
    <n v="220932"/>
    <s v="Personal"/>
    <n v="3233"/>
    <x v="0"/>
    <n v="1"/>
    <s v="Employed"/>
    <s v="Single"/>
    <s v="Female"/>
    <s v="Bachelor"/>
    <n v="1"/>
    <n v="1"/>
    <n v="104065"/>
    <s v="North"/>
    <n v="3"/>
    <s v="Delhi"/>
    <m/>
    <m/>
    <m/>
    <x v="0"/>
  </r>
  <r>
    <n v="1484"/>
    <n v="53"/>
    <n v="67760"/>
    <n v="646"/>
    <n v="227158"/>
    <s v="Education"/>
    <n v="6428"/>
    <x v="1"/>
    <n v="1"/>
    <s v="Employed"/>
    <s v="Single"/>
    <s v="Female"/>
    <s v="PhD"/>
    <n v="0"/>
    <n v="2"/>
    <n v="96169"/>
    <s v="East"/>
    <n v="1"/>
    <s v="Ahmedabad"/>
    <m/>
    <m/>
    <m/>
    <x v="2"/>
  </r>
  <r>
    <n v="1485"/>
    <n v="62"/>
    <n v="16098"/>
    <n v="593"/>
    <n v="120778"/>
    <s v="Home"/>
    <n v="3648"/>
    <x v="1"/>
    <n v="0"/>
    <s v="Employed"/>
    <s v="Single"/>
    <s v="Male"/>
    <s v="Master"/>
    <n v="1"/>
    <n v="3"/>
    <n v="105706"/>
    <s v="West"/>
    <n v="12"/>
    <s v="Delhi"/>
    <m/>
    <m/>
    <m/>
    <x v="4"/>
  </r>
  <r>
    <n v="1486"/>
    <n v="50"/>
    <n v="47596"/>
    <n v="586"/>
    <n v="231321"/>
    <s v="Personal"/>
    <n v="4220"/>
    <x v="0"/>
    <n v="1"/>
    <s v="Employed"/>
    <s v="Divorced"/>
    <s v="Male"/>
    <s v="Master"/>
    <n v="0"/>
    <n v="4"/>
    <n v="98648"/>
    <s v="South"/>
    <n v="13"/>
    <s v="Bangalore"/>
    <m/>
    <m/>
    <m/>
    <x v="1"/>
  </r>
  <r>
    <n v="1487"/>
    <n v="32"/>
    <n v="75521"/>
    <n v="689"/>
    <n v="209025"/>
    <s v="Medical"/>
    <n v="3228"/>
    <x v="0"/>
    <n v="0"/>
    <s v="Employed"/>
    <s v="Divorced"/>
    <s v="Female"/>
    <s v="Bachelor"/>
    <n v="0"/>
    <n v="3"/>
    <n v="175568"/>
    <s v="West"/>
    <n v="14"/>
    <s v="Hyderabad"/>
    <m/>
    <m/>
    <m/>
    <x v="0"/>
  </r>
  <r>
    <n v="1488"/>
    <n v="30"/>
    <n v="62672"/>
    <n v="684"/>
    <n v="225783"/>
    <s v="Home"/>
    <n v="4796"/>
    <x v="0"/>
    <n v="0"/>
    <s v="Employed"/>
    <s v="Single"/>
    <s v="Male"/>
    <s v="High School"/>
    <n v="4"/>
    <n v="4"/>
    <n v="103802"/>
    <s v="West"/>
    <n v="10"/>
    <s v="Hyderabad"/>
    <m/>
    <m/>
    <m/>
    <x v="0"/>
  </r>
  <r>
    <n v="1489"/>
    <n v="54"/>
    <n v="37434"/>
    <n v="728"/>
    <n v="203622"/>
    <s v="Personal"/>
    <n v="4751"/>
    <x v="0"/>
    <n v="1"/>
    <s v="Employed"/>
    <s v="Divorced"/>
    <s v="Female"/>
    <s v="Master"/>
    <n v="1"/>
    <n v="1"/>
    <n v="88627"/>
    <s v="East"/>
    <n v="14"/>
    <s v="Mumbai"/>
    <m/>
    <m/>
    <m/>
    <x v="2"/>
  </r>
  <r>
    <n v="1490"/>
    <n v="36"/>
    <n v="54717"/>
    <n v="683"/>
    <n v="221273"/>
    <s v="Personal"/>
    <n v="5980"/>
    <x v="0"/>
    <n v="1"/>
    <s v="Employed"/>
    <s v="Divorced"/>
    <s v="Male"/>
    <s v="Master"/>
    <n v="1"/>
    <n v="2"/>
    <n v="103033"/>
    <s v="North"/>
    <n v="14"/>
    <s v="Kolkata"/>
    <m/>
    <m/>
    <m/>
    <x v="0"/>
  </r>
  <r>
    <n v="1491"/>
    <n v="60"/>
    <n v="35349"/>
    <n v="645"/>
    <n v="223001"/>
    <s v="Education"/>
    <n v="4052"/>
    <x v="0"/>
    <n v="1"/>
    <s v="Employed"/>
    <s v="Single"/>
    <s v="Female"/>
    <s v="PhD"/>
    <n v="4"/>
    <n v="3"/>
    <n v="130598"/>
    <s v="North"/>
    <n v="13"/>
    <s v="Hyderabad"/>
    <m/>
    <m/>
    <m/>
    <x v="2"/>
  </r>
  <r>
    <n v="1492"/>
    <n v="49"/>
    <n v="44877"/>
    <n v="674"/>
    <n v="223595"/>
    <s v="Home"/>
    <n v="3914"/>
    <x v="0"/>
    <n v="1"/>
    <s v="Employed"/>
    <s v="Married"/>
    <s v="Female"/>
    <s v="PhD"/>
    <n v="4"/>
    <n v="3"/>
    <n v="98511"/>
    <s v="North"/>
    <n v="3"/>
    <s v="Kolkata"/>
    <m/>
    <m/>
    <m/>
    <x v="1"/>
  </r>
  <r>
    <n v="1493"/>
    <n v="35"/>
    <n v="55007"/>
    <n v="653"/>
    <n v="212203"/>
    <s v="Personal"/>
    <n v="5080"/>
    <x v="1"/>
    <n v="1"/>
    <s v="Employed"/>
    <s v="Married"/>
    <s v="Male"/>
    <s v="PhD"/>
    <n v="1"/>
    <n v="3"/>
    <n v="120541"/>
    <s v="North"/>
    <n v="19"/>
    <s v="Mumbai"/>
    <m/>
    <m/>
    <m/>
    <x v="0"/>
  </r>
  <r>
    <n v="1494"/>
    <n v="31"/>
    <n v="57647"/>
    <n v="633"/>
    <n v="195721"/>
    <s v="Medical"/>
    <n v="2924"/>
    <x v="0"/>
    <n v="0"/>
    <s v="Unemployed"/>
    <s v="Single"/>
    <s v="Female"/>
    <s v="Bachelor"/>
    <n v="1"/>
    <n v="4"/>
    <n v="111881"/>
    <s v="South"/>
    <n v="10"/>
    <s v="Bangalore"/>
    <m/>
    <m/>
    <m/>
    <x v="0"/>
  </r>
  <r>
    <n v="1495"/>
    <n v="64"/>
    <n v="60941"/>
    <n v="622"/>
    <n v="196017"/>
    <s v="Home"/>
    <n v="6331"/>
    <x v="0"/>
    <n v="1"/>
    <s v="Employed"/>
    <s v="Married"/>
    <s v="Male"/>
    <s v="High School"/>
    <n v="0"/>
    <n v="1"/>
    <n v="91287"/>
    <s v="West"/>
    <n v="12"/>
    <s v="Mumbai"/>
    <m/>
    <m/>
    <m/>
    <x v="4"/>
  </r>
  <r>
    <n v="1496"/>
    <n v="54"/>
    <n v="68506"/>
    <n v="563"/>
    <n v="211508"/>
    <s v="Education"/>
    <n v="3678"/>
    <x v="0"/>
    <n v="1"/>
    <s v="Employed"/>
    <s v="Divorced"/>
    <s v="Male"/>
    <s v="High School"/>
    <n v="2"/>
    <n v="1"/>
    <n v="103326"/>
    <s v="North"/>
    <n v="2"/>
    <s v="Mumbai"/>
    <m/>
    <m/>
    <m/>
    <x v="2"/>
  </r>
  <r>
    <n v="1497"/>
    <n v="56"/>
    <n v="32094"/>
    <n v="612"/>
    <n v="241270"/>
    <s v="Car"/>
    <n v="6816"/>
    <x v="0"/>
    <n v="0"/>
    <s v="Employed"/>
    <s v="Married"/>
    <s v="Male"/>
    <s v="PhD"/>
    <n v="5"/>
    <n v="2"/>
    <n v="147967"/>
    <s v="West"/>
    <n v="1"/>
    <s v="Mumbai"/>
    <m/>
    <m/>
    <m/>
    <x v="2"/>
  </r>
  <r>
    <n v="1498"/>
    <n v="50"/>
    <n v="50360"/>
    <n v="649"/>
    <n v="298237"/>
    <s v="Personal"/>
    <n v="4207"/>
    <x v="0"/>
    <n v="1"/>
    <s v="Employed"/>
    <s v="Single"/>
    <s v="Male"/>
    <s v="Bachelor"/>
    <n v="0"/>
    <n v="2"/>
    <n v="107292"/>
    <s v="South"/>
    <n v="4"/>
    <s v="Kolkata"/>
    <m/>
    <m/>
    <m/>
    <x v="1"/>
  </r>
  <r>
    <n v="1499"/>
    <n v="55"/>
    <n v="37244"/>
    <n v="514"/>
    <n v="226423"/>
    <s v="Car"/>
    <n v="3573"/>
    <x v="0"/>
    <n v="0"/>
    <s v="Employed"/>
    <s v="Single"/>
    <s v="Male"/>
    <s v="PhD"/>
    <n v="3"/>
    <n v="1"/>
    <n v="70419"/>
    <s v="South"/>
    <n v="8"/>
    <s v="Delhi"/>
    <m/>
    <m/>
    <m/>
    <x v="2"/>
  </r>
  <r>
    <n v="1500"/>
    <n v="29"/>
    <n v="44017"/>
    <n v="624"/>
    <n v="218870"/>
    <s v="Personal"/>
    <n v="5583"/>
    <x v="0"/>
    <n v="1"/>
    <s v="Employed"/>
    <s v="Married"/>
    <s v="Male"/>
    <s v="High School"/>
    <n v="3"/>
    <n v="1"/>
    <n v="90414"/>
    <s v="South"/>
    <n v="17"/>
    <s v="Kolkata"/>
    <m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n v="39"/>
    <n v="47794"/>
    <n v="612"/>
    <n v="246028"/>
    <s v="Home"/>
    <n v="5570"/>
    <x v="0"/>
    <x v="0"/>
    <s v="Employed"/>
    <s v="Divorced"/>
    <s v="Female"/>
    <s v="Master"/>
    <n v="5"/>
    <n v="3"/>
    <n v="130474"/>
    <s v="East"/>
    <n v="16"/>
    <s v="Delhi"/>
    <n v="202007.61533333332"/>
    <n v="14.6"/>
    <n v="2.5744067168475063E-2"/>
    <s v="30-40"/>
    <n v="50627.946135831378"/>
    <m/>
  </r>
  <r>
    <n v="2"/>
    <n v="48"/>
    <n v="53965"/>
    <n v="674"/>
    <n v="267161"/>
    <s v="Home"/>
    <n v="5917"/>
    <x v="0"/>
    <x v="1"/>
    <s v="Employed"/>
    <s v="Divorced"/>
    <s v="Female"/>
    <s v="Master"/>
    <n v="3"/>
    <n v="2"/>
    <n v="130238"/>
    <s v="West"/>
    <n v="1"/>
    <s v="Pune"/>
    <m/>
    <m/>
    <m/>
    <s v="41-50"/>
    <n v="49250.141552511413"/>
    <m/>
  </r>
  <r>
    <n v="3"/>
    <n v="58"/>
    <n v="38566"/>
    <n v="702"/>
    <n v="173627"/>
    <s v="Education"/>
    <n v="5197"/>
    <x v="1"/>
    <x v="1"/>
    <s v="Employed"/>
    <s v="Married"/>
    <s v="Male"/>
    <s v="High School"/>
    <n v="0"/>
    <n v="1"/>
    <n v="40631"/>
    <s v="South"/>
    <n v="13"/>
    <s v="Pune"/>
    <m/>
    <m/>
    <m/>
    <s v="51-60"/>
    <m/>
    <m/>
  </r>
  <r>
    <n v="4"/>
    <n v="24"/>
    <n v="34882"/>
    <n v="705"/>
    <n v="171750"/>
    <s v="Home"/>
    <n v="5397"/>
    <x v="0"/>
    <x v="0"/>
    <s v="Employed"/>
    <s v="Single"/>
    <s v="Female"/>
    <s v="High School"/>
    <n v="1"/>
    <n v="4"/>
    <n v="78973"/>
    <s v="East"/>
    <n v="18"/>
    <s v="Bangalore"/>
    <m/>
    <m/>
    <m/>
    <s v="&lt;30"/>
    <m/>
    <m/>
  </r>
  <r>
    <n v="5"/>
    <n v="57"/>
    <n v="22231"/>
    <n v="594"/>
    <n v="164000"/>
    <s v="Medical"/>
    <n v="4854"/>
    <x v="0"/>
    <x v="1"/>
    <s v="Unemployed"/>
    <s v="Married"/>
    <s v="Female"/>
    <s v="Bachelor"/>
    <n v="4"/>
    <n v="1"/>
    <n v="113074"/>
    <s v="North"/>
    <n v="1"/>
    <s v="Hyderabad"/>
    <m/>
    <m/>
    <m/>
    <s v="51-60"/>
    <m/>
    <m/>
  </r>
  <r>
    <n v="6"/>
    <n v="39"/>
    <n v="41230"/>
    <n v="643"/>
    <n v="172080"/>
    <s v="Medical"/>
    <n v="4973"/>
    <x v="1"/>
    <x v="1"/>
    <s v="Employed"/>
    <s v="Divorced"/>
    <s v="Female"/>
    <s v="Master"/>
    <n v="1"/>
    <n v="1"/>
    <n v="115726"/>
    <s v="East"/>
    <n v="7"/>
    <s v="Hyderabad"/>
    <m/>
    <m/>
    <m/>
    <s v="30-40"/>
    <m/>
    <m/>
  </r>
  <r>
    <n v="7"/>
    <n v="57"/>
    <n v="71317"/>
    <n v="593"/>
    <n v="257132"/>
    <s v="Car"/>
    <n v="4583"/>
    <x v="0"/>
    <x v="1"/>
    <s v="Employed"/>
    <s v="Divorced"/>
    <s v="Male"/>
    <s v="High School"/>
    <n v="1"/>
    <n v="1"/>
    <n v="99858"/>
    <s v="North"/>
    <n v="4"/>
    <s v="Bangalore"/>
    <m/>
    <m/>
    <m/>
    <s v="51-60"/>
    <m/>
    <m/>
  </r>
  <r>
    <n v="8"/>
    <n v="34"/>
    <n v="27772"/>
    <n v="591"/>
    <n v="281460"/>
    <s v="Education"/>
    <n v="6333"/>
    <x v="0"/>
    <x v="1"/>
    <s v="Employed"/>
    <s v="Married"/>
    <s v="Female"/>
    <s v="PhD"/>
    <n v="3"/>
    <n v="1"/>
    <n v="100534"/>
    <s v="South"/>
    <n v="10"/>
    <s v="Bangalore"/>
    <m/>
    <m/>
    <m/>
    <s v="30-40"/>
    <m/>
    <m/>
  </r>
  <r>
    <n v="9"/>
    <n v="51"/>
    <n v="61835"/>
    <n v="616"/>
    <n v="115576"/>
    <s v="Education"/>
    <n v="4288"/>
    <x v="1"/>
    <x v="1"/>
    <s v="Employed"/>
    <s v="Divorced"/>
    <s v="Female"/>
    <s v="PhD"/>
    <n v="4"/>
    <n v="3"/>
    <n v="71842"/>
    <s v="South"/>
    <n v="8"/>
    <s v="Ahmedabad"/>
    <m/>
    <m/>
    <m/>
    <s v="51-60"/>
    <m/>
    <m/>
  </r>
  <r>
    <n v="10"/>
    <n v="48"/>
    <n v="63190"/>
    <n v="667"/>
    <n v="159426"/>
    <s v="Home"/>
    <n v="5307"/>
    <x v="1"/>
    <x v="1"/>
    <s v="Employed"/>
    <s v="Divorced"/>
    <s v="Male"/>
    <s v="Bachelor"/>
    <n v="1"/>
    <n v="1"/>
    <n v="28004"/>
    <s v="East"/>
    <n v="3"/>
    <s v="Kolkata"/>
    <m/>
    <m/>
    <m/>
    <s v="41-50"/>
    <m/>
    <m/>
  </r>
  <r>
    <n v="11"/>
    <n v="56"/>
    <n v="86792"/>
    <n v="675"/>
    <n v="106826"/>
    <s v="Personal"/>
    <n v="4843"/>
    <x v="0"/>
    <x v="0"/>
    <s v="Employed"/>
    <s v="Divorced"/>
    <s v="Female"/>
    <s v="PhD"/>
    <n v="2"/>
    <n v="4"/>
    <n v="161485"/>
    <s v="West"/>
    <n v="7"/>
    <s v="Pune"/>
    <m/>
    <m/>
    <m/>
    <s v="51-60"/>
    <m/>
    <m/>
  </r>
  <r>
    <n v="12"/>
    <n v="64"/>
    <n v="65575"/>
    <n v="682"/>
    <n v="198568"/>
    <s v="Personal"/>
    <n v="5951"/>
    <x v="0"/>
    <x v="1"/>
    <s v="Employed"/>
    <s v="Divorced"/>
    <s v="Male"/>
    <s v="High School"/>
    <n v="0"/>
    <n v="4"/>
    <n v="70939"/>
    <s v="North"/>
    <n v="16"/>
    <s v="Ahmedabad"/>
    <m/>
    <m/>
    <m/>
    <s v="&gt;60"/>
    <m/>
    <m/>
  </r>
  <r>
    <n v="13"/>
    <n v="58"/>
    <n v="64318"/>
    <n v="679"/>
    <n v="175581"/>
    <s v="Personal"/>
    <n v="5227"/>
    <x v="0"/>
    <x v="1"/>
    <s v="Employed"/>
    <s v="Divorced"/>
    <s v="Male"/>
    <s v="Master"/>
    <n v="5"/>
    <n v="3"/>
    <n v="105295"/>
    <s v="South"/>
    <n v="10"/>
    <s v="Delhi"/>
    <m/>
    <m/>
    <m/>
    <s v="51-60"/>
    <m/>
    <m/>
  </r>
  <r>
    <n v="14"/>
    <n v="39"/>
    <n v="55515"/>
    <n v="607"/>
    <n v="217946"/>
    <s v="Car"/>
    <n v="5461"/>
    <x v="0"/>
    <x v="0"/>
    <s v="Employed"/>
    <s v="Single"/>
    <s v="Male"/>
    <s v="High School"/>
    <n v="3"/>
    <n v="4"/>
    <n v="95234"/>
    <s v="East"/>
    <n v="13"/>
    <s v="Pune"/>
    <m/>
    <m/>
    <m/>
    <s v="30-40"/>
    <m/>
    <m/>
  </r>
  <r>
    <n v="15"/>
    <n v="62"/>
    <n v="50012"/>
    <n v="709"/>
    <n v="233160"/>
    <s v="Education"/>
    <n v="5207"/>
    <x v="0"/>
    <x v="1"/>
    <s v="Employed"/>
    <s v="Married"/>
    <s v="Male"/>
    <s v="PhD"/>
    <n v="4"/>
    <n v="1"/>
    <n v="126915"/>
    <s v="South"/>
    <n v="1"/>
    <s v="Hyderabad"/>
    <m/>
    <m/>
    <m/>
    <s v="&gt;60"/>
    <m/>
    <m/>
  </r>
  <r>
    <n v="16"/>
    <n v="21"/>
    <n v="62782"/>
    <n v="690"/>
    <n v="227613"/>
    <s v="Home"/>
    <n v="4007"/>
    <x v="1"/>
    <x v="1"/>
    <s v="Employed"/>
    <s v="Married"/>
    <s v="Male"/>
    <s v="PhD"/>
    <n v="4"/>
    <n v="4"/>
    <n v="103446"/>
    <s v="East"/>
    <n v="7"/>
    <s v="Bangalore"/>
    <m/>
    <m/>
    <m/>
    <s v="&lt;30"/>
    <m/>
    <m/>
  </r>
  <r>
    <n v="17"/>
    <n v="43"/>
    <n v="68730"/>
    <n v="629"/>
    <n v="117703"/>
    <s v="Car"/>
    <n v="5550"/>
    <x v="0"/>
    <x v="0"/>
    <s v="Employed"/>
    <s v="Married"/>
    <s v="Male"/>
    <s v="High School"/>
    <n v="3"/>
    <n v="2"/>
    <n v="104603"/>
    <s v="North"/>
    <n v="10"/>
    <s v="Bangalore"/>
    <m/>
    <m/>
    <m/>
    <s v="41-50"/>
    <m/>
    <m/>
  </r>
  <r>
    <n v="18"/>
    <n v="48"/>
    <n v="52557"/>
    <n v="631"/>
    <n v="198714"/>
    <s v="Medical"/>
    <n v="4900"/>
    <x v="1"/>
    <x v="0"/>
    <s v="Employed"/>
    <s v="Single"/>
    <s v="Male"/>
    <s v="Bachelor"/>
    <n v="1"/>
    <n v="1"/>
    <n v="20970"/>
    <s v="East"/>
    <n v="12"/>
    <s v="Kolkata"/>
    <m/>
    <m/>
    <m/>
    <s v="41-50"/>
    <m/>
    <m/>
  </r>
  <r>
    <n v="19"/>
    <n v="24"/>
    <n v="69378"/>
    <n v="617"/>
    <n v="115214"/>
    <s v="Medical"/>
    <n v="4238"/>
    <x v="0"/>
    <x v="0"/>
    <s v="Employed"/>
    <s v="Single"/>
    <s v="Male"/>
    <s v="High School"/>
    <n v="3"/>
    <n v="3"/>
    <n v="74999"/>
    <s v="North"/>
    <n v="14"/>
    <s v="Pune"/>
    <m/>
    <m/>
    <m/>
    <s v="&lt;30"/>
    <m/>
    <m/>
  </r>
  <r>
    <n v="20"/>
    <n v="61"/>
    <n v="93248"/>
    <n v="585"/>
    <n v="286843"/>
    <s v="Medical"/>
    <n v="3589"/>
    <x v="0"/>
    <x v="1"/>
    <s v="Employed"/>
    <s v="Married"/>
    <s v="Male"/>
    <s v="Bachelor"/>
    <n v="4"/>
    <n v="2"/>
    <n v="122338"/>
    <s v="South"/>
    <n v="11"/>
    <s v="Mumbai"/>
    <m/>
    <m/>
    <m/>
    <s v="&gt;60"/>
    <m/>
    <m/>
  </r>
  <r>
    <n v="21"/>
    <n v="38"/>
    <n v="51062"/>
    <n v="683"/>
    <n v="182266"/>
    <s v="Education"/>
    <n v="4182"/>
    <x v="1"/>
    <x v="0"/>
    <s v="Employed"/>
    <s v="Married"/>
    <s v="Male"/>
    <s v="PhD"/>
    <n v="2"/>
    <n v="4"/>
    <n v="119640"/>
    <s v="North"/>
    <n v="17"/>
    <s v="Kolkata"/>
    <m/>
    <m/>
    <m/>
    <s v="30-40"/>
    <m/>
    <m/>
  </r>
  <r>
    <n v="22"/>
    <n v="59"/>
    <n v="51485"/>
    <n v="691"/>
    <n v="131676"/>
    <s v="Medical"/>
    <n v="5764"/>
    <x v="0"/>
    <x v="0"/>
    <s v="Employed"/>
    <s v="Married"/>
    <s v="Male"/>
    <s v="Master"/>
    <n v="1"/>
    <n v="2"/>
    <n v="71450"/>
    <s v="North"/>
    <n v="9"/>
    <s v="Kolkata"/>
    <m/>
    <m/>
    <m/>
    <s v="51-60"/>
    <m/>
    <m/>
  </r>
  <r>
    <n v="23"/>
    <n v="45"/>
    <n v="48618"/>
    <n v="603"/>
    <n v="172786"/>
    <s v="Personal"/>
    <n v="6761"/>
    <x v="0"/>
    <x v="0"/>
    <s v="Employed"/>
    <s v="Divorced"/>
    <s v="Male"/>
    <s v="Master"/>
    <n v="5"/>
    <n v="4"/>
    <n v="52659"/>
    <s v="West"/>
    <n v="8"/>
    <s v="Ahmedabad"/>
    <m/>
    <m/>
    <m/>
    <s v="41-50"/>
    <m/>
    <m/>
  </r>
  <r>
    <n v="24"/>
    <n v="38"/>
    <n v="52006"/>
    <n v="588"/>
    <n v="210394"/>
    <s v="Medical"/>
    <n v="5118"/>
    <x v="0"/>
    <x v="1"/>
    <s v="Unemployed"/>
    <s v="Single"/>
    <s v="Male"/>
    <s v="High School"/>
    <n v="3"/>
    <n v="4"/>
    <n v="103797"/>
    <s v="South"/>
    <n v="10"/>
    <s v="Pune"/>
    <m/>
    <m/>
    <m/>
    <s v="30-40"/>
    <m/>
    <m/>
  </r>
  <r>
    <n v="25"/>
    <n v="26"/>
    <n v="68346"/>
    <n v="603"/>
    <n v="236662"/>
    <s v="Car"/>
    <n v="4003"/>
    <x v="0"/>
    <x v="1"/>
    <s v="Employed"/>
    <s v="Single"/>
    <s v="Male"/>
    <s v="Bachelor"/>
    <n v="4"/>
    <n v="4"/>
    <n v="12796"/>
    <s v="North"/>
    <n v="4"/>
    <s v="Pune"/>
    <m/>
    <m/>
    <m/>
    <s v="&lt;30"/>
    <m/>
    <m/>
  </r>
  <r>
    <n v="26"/>
    <n v="39"/>
    <n v="51305"/>
    <n v="655"/>
    <n v="265015"/>
    <s v="Medical"/>
    <n v="5416"/>
    <x v="0"/>
    <x v="1"/>
    <s v="Employed"/>
    <s v="Divorced"/>
    <s v="Female"/>
    <s v="PhD"/>
    <n v="5"/>
    <n v="3"/>
    <n v="65539"/>
    <s v="West"/>
    <n v="5"/>
    <s v="Mumbai"/>
    <m/>
    <m/>
    <m/>
    <s v="30-40"/>
    <m/>
    <m/>
  </r>
  <r>
    <n v="27"/>
    <n v="32"/>
    <n v="52837"/>
    <n v="580"/>
    <n v="203145"/>
    <s v="Personal"/>
    <n v="6077"/>
    <x v="0"/>
    <x v="0"/>
    <s v="Employed"/>
    <s v="Single"/>
    <s v="Male"/>
    <s v="Master"/>
    <n v="4"/>
    <n v="2"/>
    <n v="152804"/>
    <s v="West"/>
    <n v="18"/>
    <s v="Bangalore"/>
    <m/>
    <m/>
    <m/>
    <s v="30-40"/>
    <m/>
    <m/>
  </r>
  <r>
    <n v="28"/>
    <n v="45"/>
    <n v="46255"/>
    <n v="706"/>
    <n v="183308"/>
    <s v="Medical"/>
    <n v="6921"/>
    <x v="0"/>
    <x v="1"/>
    <s v="Employed"/>
    <s v="Married"/>
    <s v="Female"/>
    <s v="High School"/>
    <n v="4"/>
    <n v="3"/>
    <n v="143352"/>
    <s v="North"/>
    <n v="6"/>
    <s v="Hyderabad"/>
    <m/>
    <m/>
    <m/>
    <s v="41-50"/>
    <m/>
    <m/>
  </r>
  <r>
    <n v="29"/>
    <n v="55"/>
    <n v="57335"/>
    <n v="703"/>
    <n v="234253"/>
    <s v="Home"/>
    <n v="6264"/>
    <x v="0"/>
    <x v="1"/>
    <s v="Employed"/>
    <s v="Single"/>
    <s v="Female"/>
    <s v="High School"/>
    <n v="2"/>
    <n v="4"/>
    <n v="114617"/>
    <s v="East"/>
    <n v="10"/>
    <s v="Hyderabad"/>
    <m/>
    <m/>
    <m/>
    <s v="51-60"/>
    <m/>
    <m/>
  </r>
  <r>
    <n v="30"/>
    <n v="21"/>
    <n v="42452"/>
    <n v="671"/>
    <n v="232881"/>
    <s v="Personal"/>
    <n v="5224"/>
    <x v="0"/>
    <x v="1"/>
    <s v="Employed"/>
    <s v="Divorced"/>
    <s v="Female"/>
    <s v="PhD"/>
    <n v="1"/>
    <n v="1"/>
    <n v="109220"/>
    <s v="North"/>
    <n v="18"/>
    <s v="Mumbai"/>
    <m/>
    <m/>
    <m/>
    <s v="&lt;30"/>
    <m/>
    <m/>
  </r>
  <r>
    <n v="31"/>
    <n v="25"/>
    <n v="31607"/>
    <n v="690"/>
    <n v="205938"/>
    <s v="Education"/>
    <n v="5575"/>
    <x v="0"/>
    <x v="1"/>
    <s v="Employed"/>
    <s v="Married"/>
    <s v="Female"/>
    <s v="PhD"/>
    <n v="3"/>
    <n v="1"/>
    <n v="41494"/>
    <s v="East"/>
    <n v="11"/>
    <s v="Kolkata"/>
    <m/>
    <m/>
    <m/>
    <s v="&lt;30"/>
    <m/>
    <m/>
  </r>
  <r>
    <n v="32"/>
    <n v="21"/>
    <n v="56715"/>
    <n v="652"/>
    <n v="240481"/>
    <s v="Medical"/>
    <n v="4277"/>
    <x v="0"/>
    <x v="0"/>
    <s v="Unemployed"/>
    <s v="Single"/>
    <s v="Female"/>
    <s v="High School"/>
    <n v="1"/>
    <n v="3"/>
    <n v="77779"/>
    <s v="North"/>
    <n v="5"/>
    <s v="Ahmedabad"/>
    <m/>
    <m/>
    <m/>
    <s v="&lt;30"/>
    <m/>
    <m/>
  </r>
  <r>
    <n v="33"/>
    <n v="28"/>
    <n v="79690"/>
    <n v="673"/>
    <n v="169487"/>
    <s v="Car"/>
    <n v="5796"/>
    <x v="0"/>
    <x v="0"/>
    <s v="Employed"/>
    <s v="Married"/>
    <s v="Female"/>
    <s v="High School"/>
    <n v="4"/>
    <n v="1"/>
    <n v="91144"/>
    <s v="South"/>
    <n v="3"/>
    <s v="Delhi"/>
    <m/>
    <m/>
    <m/>
    <s v="&lt;30"/>
    <m/>
    <m/>
  </r>
  <r>
    <n v="34"/>
    <n v="59"/>
    <n v="45650"/>
    <n v="584"/>
    <n v="198798"/>
    <s v="Medical"/>
    <n v="5933"/>
    <x v="0"/>
    <x v="0"/>
    <s v="Employed"/>
    <s v="Single"/>
    <s v="Male"/>
    <s v="High School"/>
    <n v="2"/>
    <n v="2"/>
    <n v="78417"/>
    <s v="West"/>
    <n v="18"/>
    <s v="Pune"/>
    <m/>
    <m/>
    <m/>
    <s v="51-60"/>
    <m/>
    <m/>
  </r>
  <r>
    <n v="35"/>
    <n v="63"/>
    <n v="34381"/>
    <n v="719"/>
    <n v="98351"/>
    <s v="Car"/>
    <n v="2502"/>
    <x v="0"/>
    <x v="1"/>
    <s v="Employed"/>
    <s v="Married"/>
    <s v="Female"/>
    <s v="Bachelor"/>
    <n v="5"/>
    <n v="1"/>
    <n v="89492"/>
    <s v="North"/>
    <n v="4"/>
    <s v="Hyderabad"/>
    <m/>
    <m/>
    <m/>
    <s v="&gt;60"/>
    <m/>
    <m/>
  </r>
  <r>
    <n v="36"/>
    <n v="38"/>
    <n v="78734"/>
    <n v="625"/>
    <n v="269493"/>
    <s v="Home"/>
    <n v="5142"/>
    <x v="0"/>
    <x v="1"/>
    <s v="Employed"/>
    <s v="Divorced"/>
    <s v="Male"/>
    <s v="PhD"/>
    <n v="2"/>
    <n v="1"/>
    <n v="138976"/>
    <s v="North"/>
    <n v="8"/>
    <s v="Delhi"/>
    <m/>
    <m/>
    <m/>
    <s v="30-40"/>
    <m/>
    <m/>
  </r>
  <r>
    <n v="37"/>
    <n v="29"/>
    <n v="50683"/>
    <n v="643"/>
    <n v="175415"/>
    <s v="Education"/>
    <n v="6490"/>
    <x v="0"/>
    <x v="1"/>
    <s v="Employed"/>
    <s v="Divorced"/>
    <s v="Male"/>
    <s v="High School"/>
    <n v="4"/>
    <n v="4"/>
    <n v="83745"/>
    <s v="North"/>
    <n v="17"/>
    <s v="Pune"/>
    <m/>
    <m/>
    <m/>
    <s v="&lt;30"/>
    <m/>
    <m/>
  </r>
  <r>
    <n v="38"/>
    <n v="25"/>
    <n v="64168"/>
    <n v="774"/>
    <n v="269778"/>
    <s v="Personal"/>
    <n v="4328"/>
    <x v="0"/>
    <x v="1"/>
    <s v="Unemployed"/>
    <s v="Single"/>
    <s v="Female"/>
    <s v="PhD"/>
    <n v="1"/>
    <n v="2"/>
    <n v="89771"/>
    <s v="East"/>
    <n v="10"/>
    <s v="Ahmedabad"/>
    <m/>
    <m/>
    <m/>
    <s v="&lt;30"/>
    <m/>
    <m/>
  </r>
  <r>
    <n v="39"/>
    <n v="24"/>
    <n v="39065"/>
    <n v="638"/>
    <n v="167190"/>
    <s v="Personal"/>
    <n v="2874"/>
    <x v="0"/>
    <x v="1"/>
    <s v="Employed"/>
    <s v="Single"/>
    <s v="Male"/>
    <s v="High School"/>
    <n v="5"/>
    <n v="2"/>
    <n v="122185"/>
    <s v="South"/>
    <n v="19"/>
    <s v="Mumbai"/>
    <m/>
    <m/>
    <m/>
    <s v="&lt;30"/>
    <m/>
    <m/>
  </r>
  <r>
    <n v="40"/>
    <n v="64"/>
    <n v="50146"/>
    <n v="686"/>
    <n v="215111"/>
    <s v="Education"/>
    <n v="4972"/>
    <x v="0"/>
    <x v="0"/>
    <s v="Employed"/>
    <s v="Married"/>
    <s v="Male"/>
    <s v="High School"/>
    <n v="1"/>
    <n v="1"/>
    <n v="57415"/>
    <s v="South"/>
    <n v="1"/>
    <s v="Kolkata"/>
    <m/>
    <m/>
    <m/>
    <s v="&gt;60"/>
    <m/>
    <m/>
  </r>
  <r>
    <n v="41"/>
    <n v="49"/>
    <n v="71008"/>
    <n v="675"/>
    <n v="202737"/>
    <s v="Home"/>
    <n v="6076"/>
    <x v="0"/>
    <x v="0"/>
    <s v="Employed"/>
    <s v="Divorced"/>
    <s v="Female"/>
    <s v="High School"/>
    <n v="2"/>
    <n v="4"/>
    <n v="74793"/>
    <s v="North"/>
    <n v="2"/>
    <s v="Ahmedabad"/>
    <m/>
    <m/>
    <m/>
    <s v="41-50"/>
    <m/>
    <m/>
  </r>
  <r>
    <n v="42"/>
    <n v="21"/>
    <n v="51961"/>
    <n v="583"/>
    <n v="169900"/>
    <s v="Home"/>
    <n v="5400"/>
    <x v="1"/>
    <x v="1"/>
    <s v="Employed"/>
    <s v="Married"/>
    <s v="Male"/>
    <s v="PhD"/>
    <n v="5"/>
    <n v="1"/>
    <n v="77868"/>
    <s v="West"/>
    <n v="11"/>
    <s v="Bangalore"/>
    <m/>
    <m/>
    <m/>
    <s v="&lt;30"/>
    <m/>
    <m/>
  </r>
  <r>
    <n v="43"/>
    <n v="50"/>
    <n v="52148"/>
    <n v="600"/>
    <n v="223980"/>
    <s v="Medical"/>
    <n v="5026"/>
    <x v="1"/>
    <x v="1"/>
    <s v="Employed"/>
    <s v="Divorced"/>
    <s v="Female"/>
    <s v="High School"/>
    <n v="0"/>
    <n v="1"/>
    <n v="101667"/>
    <s v="West"/>
    <n v="15"/>
    <s v="Ahmedabad"/>
    <m/>
    <m/>
    <m/>
    <s v="41-50"/>
    <m/>
    <m/>
  </r>
  <r>
    <n v="44"/>
    <n v="21"/>
    <n v="27671"/>
    <n v="751"/>
    <n v="263847"/>
    <s v="Home"/>
    <n v="4074"/>
    <x v="0"/>
    <x v="1"/>
    <s v="Employed"/>
    <s v="Married"/>
    <s v="Female"/>
    <s v="High School"/>
    <n v="2"/>
    <n v="3"/>
    <n v="89651"/>
    <s v="North"/>
    <n v="1"/>
    <s v="Mumbai"/>
    <m/>
    <m/>
    <m/>
    <s v="&lt;30"/>
    <m/>
    <m/>
  </r>
  <r>
    <n v="45"/>
    <n v="23"/>
    <n v="61805"/>
    <n v="678"/>
    <n v="289489"/>
    <s v="Medical"/>
    <n v="3901"/>
    <x v="0"/>
    <x v="1"/>
    <s v="Employed"/>
    <s v="Married"/>
    <s v="Female"/>
    <s v="PhD"/>
    <n v="5"/>
    <n v="4"/>
    <n v="90599"/>
    <s v="East"/>
    <n v="9"/>
    <s v="Mumbai"/>
    <m/>
    <m/>
    <m/>
    <s v="&lt;30"/>
    <m/>
    <m/>
  </r>
  <r>
    <n v="46"/>
    <n v="42"/>
    <n v="38211"/>
    <n v="649"/>
    <n v="237136"/>
    <s v="Car"/>
    <n v="5182"/>
    <x v="1"/>
    <x v="0"/>
    <s v="Employed"/>
    <s v="Married"/>
    <s v="Female"/>
    <s v="High School"/>
    <n v="2"/>
    <n v="3"/>
    <n v="80054"/>
    <s v="West"/>
    <n v="8"/>
    <s v="Ahmedabad"/>
    <m/>
    <m/>
    <m/>
    <s v="41-50"/>
    <m/>
    <m/>
  </r>
  <r>
    <n v="47"/>
    <n v="28"/>
    <n v="66795"/>
    <n v="623"/>
    <n v="139498"/>
    <s v="Education"/>
    <n v="4941"/>
    <x v="0"/>
    <x v="0"/>
    <s v="Employed"/>
    <s v="Single"/>
    <s v="Female"/>
    <s v="Master"/>
    <n v="3"/>
    <n v="1"/>
    <n v="67875"/>
    <s v="South"/>
    <n v="1"/>
    <s v="Pune"/>
    <m/>
    <m/>
    <m/>
    <s v="&lt;30"/>
    <m/>
    <m/>
  </r>
  <r>
    <n v="48"/>
    <n v="38"/>
    <n v="53035"/>
    <n v="666"/>
    <n v="129721"/>
    <s v="Car"/>
    <n v="5852"/>
    <x v="0"/>
    <x v="1"/>
    <s v="Employed"/>
    <s v="Divorced"/>
    <s v="Male"/>
    <s v="Master"/>
    <n v="2"/>
    <n v="1"/>
    <n v="118274"/>
    <s v="West"/>
    <n v="10"/>
    <s v="Mumbai"/>
    <m/>
    <m/>
    <m/>
    <s v="30-40"/>
    <m/>
    <m/>
  </r>
  <r>
    <n v="49"/>
    <n v="45"/>
    <n v="54368"/>
    <n v="670"/>
    <n v="256946"/>
    <s v="Car"/>
    <n v="5440"/>
    <x v="0"/>
    <x v="1"/>
    <s v="Employed"/>
    <s v="Single"/>
    <s v="Female"/>
    <s v="High School"/>
    <n v="0"/>
    <n v="4"/>
    <n v="89865"/>
    <s v="West"/>
    <n v="17"/>
    <s v="Bangalore"/>
    <m/>
    <m/>
    <m/>
    <s v="41-50"/>
    <m/>
    <m/>
  </r>
  <r>
    <n v="50"/>
    <n v="40"/>
    <n v="61588"/>
    <n v="661"/>
    <n v="150135"/>
    <s v="Car"/>
    <n v="4256"/>
    <x v="1"/>
    <x v="1"/>
    <s v="Employed"/>
    <s v="Single"/>
    <s v="Female"/>
    <s v="Bachelor"/>
    <n v="5"/>
    <n v="2"/>
    <n v="118570"/>
    <s v="North"/>
    <n v="18"/>
    <s v="Delhi"/>
    <m/>
    <m/>
    <m/>
    <s v="30-40"/>
    <m/>
    <m/>
  </r>
  <r>
    <n v="51"/>
    <n v="51"/>
    <n v="55629"/>
    <n v="703"/>
    <n v="230797"/>
    <s v="Car"/>
    <n v="5256"/>
    <x v="0"/>
    <x v="1"/>
    <s v="Unemployed"/>
    <s v="Married"/>
    <s v="Male"/>
    <s v="PhD"/>
    <n v="5"/>
    <n v="1"/>
    <n v="66651"/>
    <s v="West"/>
    <n v="16"/>
    <s v="Ahmedabad"/>
    <m/>
    <m/>
    <m/>
    <s v="51-60"/>
    <m/>
    <m/>
  </r>
  <r>
    <n v="52"/>
    <n v="50"/>
    <n v="75776"/>
    <n v="606"/>
    <n v="206697"/>
    <s v="Personal"/>
    <n v="5090"/>
    <x v="0"/>
    <x v="0"/>
    <s v="Employed"/>
    <s v="Divorced"/>
    <s v="Female"/>
    <s v="High School"/>
    <n v="2"/>
    <n v="1"/>
    <n v="80042"/>
    <s v="North"/>
    <n v="2"/>
    <s v="Mumbai"/>
    <m/>
    <m/>
    <m/>
    <s v="41-50"/>
    <m/>
    <m/>
  </r>
  <r>
    <n v="53"/>
    <n v="36"/>
    <n v="73400"/>
    <n v="599"/>
    <n v="265935"/>
    <s v="Home"/>
    <n v="3335"/>
    <x v="0"/>
    <x v="0"/>
    <s v="Employed"/>
    <s v="Single"/>
    <s v="Female"/>
    <s v="PhD"/>
    <n v="1"/>
    <n v="3"/>
    <n v="93364"/>
    <s v="South"/>
    <n v="17"/>
    <s v="Kolkata"/>
    <m/>
    <m/>
    <m/>
    <s v="30-40"/>
    <m/>
    <m/>
  </r>
  <r>
    <n v="54"/>
    <n v="22"/>
    <n v="31741"/>
    <n v="702"/>
    <n v="225497"/>
    <s v="Education"/>
    <n v="4580"/>
    <x v="1"/>
    <x v="1"/>
    <s v="Employed"/>
    <s v="Married"/>
    <s v="Female"/>
    <s v="Bachelor"/>
    <n v="3"/>
    <n v="3"/>
    <n v="96163"/>
    <s v="West"/>
    <n v="4"/>
    <s v="Pune"/>
    <m/>
    <m/>
    <m/>
    <s v="&lt;30"/>
    <m/>
    <m/>
  </r>
  <r>
    <n v="55"/>
    <n v="37"/>
    <n v="47439"/>
    <n v="755"/>
    <n v="198471"/>
    <s v="Education"/>
    <n v="5060"/>
    <x v="0"/>
    <x v="0"/>
    <s v="Employed"/>
    <s v="Divorced"/>
    <s v="Female"/>
    <s v="Bachelor"/>
    <n v="3"/>
    <n v="4"/>
    <n v="122631"/>
    <s v="North"/>
    <n v="7"/>
    <s v="Pune"/>
    <m/>
    <m/>
    <m/>
    <s v="30-40"/>
    <m/>
    <m/>
  </r>
  <r>
    <n v="56"/>
    <n v="30"/>
    <n v="62548"/>
    <n v="692"/>
    <n v="303062"/>
    <s v="Car"/>
    <n v="4886"/>
    <x v="0"/>
    <x v="1"/>
    <s v="Employed"/>
    <s v="Divorced"/>
    <s v="Female"/>
    <s v="PhD"/>
    <n v="2"/>
    <n v="3"/>
    <n v="87084"/>
    <s v="North"/>
    <n v="9"/>
    <s v="Pune"/>
    <m/>
    <m/>
    <m/>
    <s v="30-40"/>
    <m/>
    <m/>
  </r>
  <r>
    <n v="57"/>
    <n v="27"/>
    <n v="35860"/>
    <n v="714"/>
    <n v="241162"/>
    <s v="Education"/>
    <n v="5315"/>
    <x v="0"/>
    <x v="1"/>
    <s v="Employed"/>
    <s v="Single"/>
    <s v="Female"/>
    <s v="Bachelor"/>
    <n v="3"/>
    <n v="2"/>
    <n v="122402"/>
    <s v="South"/>
    <n v="3"/>
    <s v="Delhi"/>
    <m/>
    <m/>
    <m/>
    <s v="&lt;30"/>
    <m/>
    <m/>
  </r>
  <r>
    <n v="58"/>
    <n v="62"/>
    <n v="26479"/>
    <n v="646"/>
    <n v="227736"/>
    <s v="Medical"/>
    <n v="5078"/>
    <x v="0"/>
    <x v="1"/>
    <s v="Employed"/>
    <s v="Married"/>
    <s v="Female"/>
    <s v="Bachelor"/>
    <n v="3"/>
    <n v="1"/>
    <n v="111248"/>
    <s v="West"/>
    <n v="5"/>
    <s v="Bangalore"/>
    <m/>
    <m/>
    <m/>
    <s v="&gt;60"/>
    <m/>
    <m/>
  </r>
  <r>
    <n v="59"/>
    <n v="29"/>
    <n v="38596"/>
    <n v="663"/>
    <n v="165869"/>
    <s v="Education"/>
    <n v="5340"/>
    <x v="0"/>
    <x v="1"/>
    <s v="Employed"/>
    <s v="Single"/>
    <s v="Male"/>
    <s v="PhD"/>
    <n v="2"/>
    <n v="3"/>
    <n v="96794"/>
    <s v="East"/>
    <n v="18"/>
    <s v="Ahmedabad"/>
    <m/>
    <m/>
    <m/>
    <s v="&lt;30"/>
    <m/>
    <m/>
  </r>
  <r>
    <n v="60"/>
    <n v="37"/>
    <n v="48272"/>
    <n v="662"/>
    <n v="142667"/>
    <s v="Car"/>
    <n v="5166"/>
    <x v="0"/>
    <x v="1"/>
    <s v="Employed"/>
    <s v="Divorced"/>
    <s v="Female"/>
    <s v="Bachelor"/>
    <n v="0"/>
    <n v="2"/>
    <n v="71461"/>
    <s v="West"/>
    <n v="17"/>
    <s v="Mumbai"/>
    <m/>
    <m/>
    <m/>
    <s v="30-40"/>
    <m/>
    <m/>
  </r>
  <r>
    <n v="61"/>
    <n v="29"/>
    <n v="-10969"/>
    <n v="647"/>
    <n v="187026"/>
    <s v="Education"/>
    <n v="4976"/>
    <x v="0"/>
    <x v="1"/>
    <s v="Employed"/>
    <s v="Single"/>
    <s v="Male"/>
    <s v="Master"/>
    <n v="5"/>
    <n v="1"/>
    <n v="122706"/>
    <s v="North"/>
    <n v="7"/>
    <s v="Delhi"/>
    <m/>
    <m/>
    <m/>
    <s v="&lt;30"/>
    <m/>
    <m/>
  </r>
  <r>
    <n v="62"/>
    <n v="29"/>
    <n v="33291"/>
    <n v="720"/>
    <n v="125058"/>
    <s v="Home"/>
    <n v="5159"/>
    <x v="0"/>
    <x v="0"/>
    <s v="Employed"/>
    <s v="Married"/>
    <s v="Female"/>
    <s v="High School"/>
    <n v="2"/>
    <n v="1"/>
    <n v="72209"/>
    <s v="North"/>
    <n v="14"/>
    <s v="Bangalore"/>
    <m/>
    <m/>
    <m/>
    <s v="&lt;30"/>
    <m/>
    <m/>
  </r>
  <r>
    <n v="63"/>
    <n v="57"/>
    <n v="23321"/>
    <n v="705"/>
    <n v="183901"/>
    <s v="Car"/>
    <n v="4638"/>
    <x v="0"/>
    <x v="0"/>
    <s v="Employed"/>
    <s v="Divorced"/>
    <s v="Female"/>
    <s v="Master"/>
    <n v="1"/>
    <n v="2"/>
    <n v="99361"/>
    <s v="South"/>
    <n v="15"/>
    <s v="Hyderabad"/>
    <m/>
    <m/>
    <m/>
    <s v="51-60"/>
    <m/>
    <m/>
  </r>
  <r>
    <n v="64"/>
    <n v="44"/>
    <n v="67200"/>
    <n v="630"/>
    <n v="240047"/>
    <s v="Personal"/>
    <n v="4584"/>
    <x v="0"/>
    <x v="1"/>
    <s v="Employed"/>
    <s v="Married"/>
    <s v="Female"/>
    <s v="Master"/>
    <n v="4"/>
    <n v="1"/>
    <n v="98381"/>
    <s v="South"/>
    <n v="14"/>
    <s v="Mumbai"/>
    <m/>
    <m/>
    <m/>
    <s v="41-50"/>
    <m/>
    <m/>
  </r>
  <r>
    <n v="65"/>
    <n v="59"/>
    <n v="63972"/>
    <n v="567"/>
    <n v="249089"/>
    <s v="Home"/>
    <n v="5098"/>
    <x v="0"/>
    <x v="0"/>
    <s v="Unemployed"/>
    <s v="Married"/>
    <s v="Male"/>
    <s v="High School"/>
    <n v="0"/>
    <n v="2"/>
    <n v="93787"/>
    <s v="East"/>
    <n v="9"/>
    <s v="Pune"/>
    <m/>
    <m/>
    <m/>
    <s v="51-60"/>
    <m/>
    <m/>
  </r>
  <r>
    <n v="66"/>
    <n v="31"/>
    <n v="54178"/>
    <n v="646"/>
    <n v="182899"/>
    <s v="Education"/>
    <n v="2990"/>
    <x v="0"/>
    <x v="1"/>
    <s v="Employed"/>
    <s v="Divorced"/>
    <s v="Male"/>
    <s v="Master"/>
    <n v="2"/>
    <n v="2"/>
    <n v="88320"/>
    <s v="East"/>
    <n v="16"/>
    <s v="Pune"/>
    <m/>
    <m/>
    <m/>
    <s v="30-40"/>
    <m/>
    <m/>
  </r>
  <r>
    <n v="67"/>
    <n v="28"/>
    <n v="51500"/>
    <n v="592"/>
    <n v="346798"/>
    <s v="Personal"/>
    <n v="4629"/>
    <x v="0"/>
    <x v="1"/>
    <s v="Unemployed"/>
    <s v="Married"/>
    <s v="Male"/>
    <s v="High School"/>
    <n v="0"/>
    <n v="3"/>
    <n v="75337"/>
    <s v="North"/>
    <n v="19"/>
    <s v="Bangalore"/>
    <m/>
    <m/>
    <m/>
    <s v="&lt;30"/>
    <m/>
    <m/>
  </r>
  <r>
    <n v="68"/>
    <n v="45"/>
    <n v="58172"/>
    <n v="651"/>
    <n v="263667"/>
    <s v="Home"/>
    <n v="4293"/>
    <x v="0"/>
    <x v="0"/>
    <s v="Employed"/>
    <s v="Married"/>
    <s v="Female"/>
    <s v="High School"/>
    <n v="4"/>
    <n v="4"/>
    <n v="51491"/>
    <s v="East"/>
    <n v="1"/>
    <s v="Kolkata"/>
    <m/>
    <m/>
    <m/>
    <s v="41-50"/>
    <m/>
    <m/>
  </r>
  <r>
    <n v="69"/>
    <n v="22"/>
    <n v="35024"/>
    <n v="596"/>
    <n v="198501"/>
    <s v="Medical"/>
    <n v="4170"/>
    <x v="0"/>
    <x v="0"/>
    <s v="Employed"/>
    <s v="Married"/>
    <s v="Female"/>
    <s v="PhD"/>
    <n v="3"/>
    <n v="2"/>
    <n v="142114"/>
    <s v="East"/>
    <n v="8"/>
    <s v="Kolkata"/>
    <m/>
    <m/>
    <m/>
    <s v="&lt;30"/>
    <m/>
    <m/>
  </r>
  <r>
    <n v="70"/>
    <n v="30"/>
    <n v="68793"/>
    <n v="712"/>
    <n v="257071"/>
    <s v="Home"/>
    <n v="4684"/>
    <x v="0"/>
    <x v="0"/>
    <s v="Employed"/>
    <s v="Divorced"/>
    <s v="Male"/>
    <s v="High School"/>
    <n v="3"/>
    <n v="3"/>
    <n v="85248"/>
    <s v="East"/>
    <n v="18"/>
    <s v="Delhi"/>
    <m/>
    <m/>
    <m/>
    <s v="30-40"/>
    <m/>
    <m/>
  </r>
  <r>
    <n v="71"/>
    <n v="44"/>
    <n v="51395"/>
    <n v="684"/>
    <n v="171025"/>
    <s v="Personal"/>
    <n v="3659"/>
    <x v="0"/>
    <x v="1"/>
    <s v="Employed"/>
    <s v="Married"/>
    <s v="Male"/>
    <s v="High School"/>
    <n v="4"/>
    <n v="1"/>
    <n v="96156"/>
    <s v="West"/>
    <n v="2"/>
    <s v="Kolkata"/>
    <m/>
    <m/>
    <m/>
    <s v="41-50"/>
    <m/>
    <m/>
  </r>
  <r>
    <n v="72"/>
    <n v="36"/>
    <n v="63763"/>
    <n v="683"/>
    <n v="212695"/>
    <s v="Medical"/>
    <n v="4689"/>
    <x v="0"/>
    <x v="1"/>
    <s v="Employed"/>
    <s v="Single"/>
    <s v="Female"/>
    <s v="Bachelor"/>
    <n v="3"/>
    <n v="3"/>
    <n v="95973"/>
    <s v="West"/>
    <n v="4"/>
    <s v="Pune"/>
    <m/>
    <m/>
    <m/>
    <s v="30-40"/>
    <m/>
    <m/>
  </r>
  <r>
    <n v="73"/>
    <n v="39"/>
    <n v="63146"/>
    <n v="703"/>
    <n v="181971"/>
    <s v="Education"/>
    <n v="5231"/>
    <x v="0"/>
    <x v="1"/>
    <s v="Unemployed"/>
    <s v="Single"/>
    <s v="Female"/>
    <s v="Bachelor"/>
    <n v="0"/>
    <n v="2"/>
    <n v="132868"/>
    <s v="North"/>
    <n v="1"/>
    <s v="Ahmedabad"/>
    <m/>
    <m/>
    <m/>
    <s v="30-40"/>
    <m/>
    <m/>
  </r>
  <r>
    <n v="74"/>
    <n v="51"/>
    <n v="58011"/>
    <n v="669"/>
    <n v="139411"/>
    <s v="Car"/>
    <n v="6050"/>
    <x v="1"/>
    <x v="0"/>
    <s v="Unemployed"/>
    <s v="Married"/>
    <s v="Female"/>
    <s v="Master"/>
    <n v="3"/>
    <n v="3"/>
    <n v="157995"/>
    <s v="West"/>
    <n v="19"/>
    <s v="Delhi"/>
    <m/>
    <m/>
    <m/>
    <s v="51-60"/>
    <m/>
    <m/>
  </r>
  <r>
    <n v="75"/>
    <n v="31"/>
    <n v="54693"/>
    <n v="677"/>
    <n v="226631"/>
    <s v="Education"/>
    <n v="7199"/>
    <x v="0"/>
    <x v="0"/>
    <s v="Employed"/>
    <s v="Single"/>
    <s v="Male"/>
    <s v="High School"/>
    <n v="4"/>
    <n v="4"/>
    <n v="104795"/>
    <s v="East"/>
    <n v="11"/>
    <s v="Pune"/>
    <m/>
    <m/>
    <m/>
    <s v="30-40"/>
    <m/>
    <m/>
  </r>
  <r>
    <n v="76"/>
    <n v="26"/>
    <n v="53576"/>
    <n v="721"/>
    <n v="199704"/>
    <s v="Car"/>
    <n v="3171"/>
    <x v="0"/>
    <x v="0"/>
    <s v="Employed"/>
    <s v="Single"/>
    <s v="Male"/>
    <s v="High School"/>
    <n v="4"/>
    <n v="1"/>
    <n v="95289"/>
    <s v="East"/>
    <n v="6"/>
    <s v="Ahmedabad"/>
    <m/>
    <m/>
    <m/>
    <s v="&lt;30"/>
    <m/>
    <m/>
  </r>
  <r>
    <n v="77"/>
    <n v="26"/>
    <n v="49055"/>
    <n v="643"/>
    <n v="203414"/>
    <s v="Car"/>
    <n v="4066"/>
    <x v="0"/>
    <x v="1"/>
    <s v="Employed"/>
    <s v="Divorced"/>
    <s v="Female"/>
    <s v="PhD"/>
    <n v="5"/>
    <n v="3"/>
    <n v="66296"/>
    <s v="East"/>
    <n v="19"/>
    <s v="Bangalore"/>
    <m/>
    <m/>
    <m/>
    <s v="&lt;30"/>
    <m/>
    <m/>
  </r>
  <r>
    <n v="78"/>
    <n v="52"/>
    <n v="57244"/>
    <n v="680"/>
    <n v="198643"/>
    <s v="Personal"/>
    <n v="4689"/>
    <x v="0"/>
    <x v="0"/>
    <s v="Employed"/>
    <s v="Married"/>
    <s v="Female"/>
    <s v="High School"/>
    <n v="4"/>
    <n v="1"/>
    <n v="56692"/>
    <s v="West"/>
    <n v="14"/>
    <s v="Bangalore"/>
    <m/>
    <m/>
    <m/>
    <s v="51-60"/>
    <m/>
    <m/>
  </r>
  <r>
    <n v="79"/>
    <n v="59"/>
    <n v="53093"/>
    <n v="597"/>
    <n v="155094"/>
    <s v="Medical"/>
    <n v="5138"/>
    <x v="0"/>
    <x v="0"/>
    <s v="Employed"/>
    <s v="Divorced"/>
    <s v="Female"/>
    <s v="PhD"/>
    <n v="1"/>
    <n v="2"/>
    <n v="46780"/>
    <s v="South"/>
    <n v="19"/>
    <s v="Delhi"/>
    <m/>
    <m/>
    <m/>
    <s v="51-60"/>
    <m/>
    <m/>
  </r>
  <r>
    <n v="80"/>
    <n v="33"/>
    <n v="42694"/>
    <n v="653"/>
    <n v="279416"/>
    <s v="Medical"/>
    <n v="5364"/>
    <x v="0"/>
    <x v="0"/>
    <s v="Employed"/>
    <s v="Married"/>
    <s v="Male"/>
    <s v="High School"/>
    <n v="0"/>
    <n v="4"/>
    <n v="76124"/>
    <s v="East"/>
    <n v="13"/>
    <s v="Delhi"/>
    <m/>
    <m/>
    <m/>
    <s v="30-40"/>
    <m/>
    <m/>
  </r>
  <r>
    <n v="81"/>
    <n v="23"/>
    <n v="59145"/>
    <n v="762"/>
    <n v="212436"/>
    <s v="Home"/>
    <n v="4389"/>
    <x v="1"/>
    <x v="1"/>
    <s v="Employed"/>
    <s v="Single"/>
    <s v="Female"/>
    <s v="Bachelor"/>
    <n v="4"/>
    <n v="4"/>
    <n v="37274"/>
    <s v="East"/>
    <n v="12"/>
    <s v="Ahmedabad"/>
    <m/>
    <m/>
    <m/>
    <s v="&lt;30"/>
    <m/>
    <m/>
  </r>
  <r>
    <n v="82"/>
    <n v="61"/>
    <n v="54207"/>
    <n v="690"/>
    <n v="186651"/>
    <s v="Education"/>
    <n v="2472"/>
    <x v="0"/>
    <x v="1"/>
    <s v="Employed"/>
    <s v="Divorced"/>
    <s v="Male"/>
    <s v="Bachelor"/>
    <n v="5"/>
    <n v="3"/>
    <n v="132364"/>
    <s v="South"/>
    <n v="10"/>
    <s v="Kolkata"/>
    <m/>
    <m/>
    <m/>
    <s v="&gt;60"/>
    <m/>
    <m/>
  </r>
  <r>
    <n v="83"/>
    <n v="55"/>
    <n v="68146"/>
    <n v="645"/>
    <n v="134539"/>
    <s v="Personal"/>
    <n v="6034"/>
    <x v="0"/>
    <x v="1"/>
    <s v="Employed"/>
    <s v="Divorced"/>
    <s v="Male"/>
    <s v="Bachelor"/>
    <n v="0"/>
    <n v="1"/>
    <n v="112692"/>
    <s v="South"/>
    <n v="19"/>
    <s v="Mumbai"/>
    <m/>
    <m/>
    <m/>
    <s v="51-60"/>
    <m/>
    <m/>
  </r>
  <r>
    <n v="84"/>
    <n v="58"/>
    <n v="22843"/>
    <n v="663"/>
    <n v="270169"/>
    <s v="Education"/>
    <n v="5502"/>
    <x v="0"/>
    <x v="1"/>
    <s v="Employed"/>
    <s v="Single"/>
    <s v="Male"/>
    <s v="Master"/>
    <n v="5"/>
    <n v="1"/>
    <n v="92450"/>
    <s v="North"/>
    <n v="11"/>
    <s v="Delhi"/>
    <m/>
    <m/>
    <m/>
    <s v="51-60"/>
    <m/>
    <m/>
  </r>
  <r>
    <n v="85"/>
    <n v="37"/>
    <n v="50543"/>
    <n v="648"/>
    <n v="245865"/>
    <s v="Home"/>
    <n v="5713"/>
    <x v="0"/>
    <x v="1"/>
    <s v="Employed"/>
    <s v="Single"/>
    <s v="Female"/>
    <s v="High School"/>
    <n v="1"/>
    <n v="3"/>
    <n v="133281"/>
    <s v="North"/>
    <n v="12"/>
    <s v="Pune"/>
    <m/>
    <m/>
    <m/>
    <s v="30-40"/>
    <m/>
    <m/>
  </r>
  <r>
    <n v="86"/>
    <n v="23"/>
    <n v="39126"/>
    <n v="661"/>
    <n v="200075"/>
    <s v="Home"/>
    <n v="4785"/>
    <x v="0"/>
    <x v="0"/>
    <s v="Employed"/>
    <s v="Married"/>
    <s v="Female"/>
    <s v="Bachelor"/>
    <n v="0"/>
    <n v="3"/>
    <n v="67865"/>
    <s v="West"/>
    <n v="7"/>
    <s v="Mumbai"/>
    <m/>
    <m/>
    <m/>
    <s v="&lt;30"/>
    <m/>
    <m/>
  </r>
  <r>
    <n v="87"/>
    <n v="54"/>
    <n v="42235"/>
    <n v="630"/>
    <n v="135793"/>
    <s v="Personal"/>
    <n v="5351"/>
    <x v="0"/>
    <x v="0"/>
    <s v="Employed"/>
    <s v="Married"/>
    <s v="Male"/>
    <s v="PhD"/>
    <n v="2"/>
    <n v="3"/>
    <n v="75400"/>
    <s v="South"/>
    <n v="8"/>
    <s v="Mumbai"/>
    <m/>
    <m/>
    <m/>
    <s v="51-60"/>
    <m/>
    <m/>
  </r>
  <r>
    <n v="88"/>
    <n v="32"/>
    <n v="58396"/>
    <n v="674"/>
    <n v="282946"/>
    <s v="Home"/>
    <n v="3000"/>
    <x v="0"/>
    <x v="1"/>
    <s v="Employed"/>
    <s v="Single"/>
    <s v="Male"/>
    <s v="Bachelor"/>
    <n v="1"/>
    <n v="3"/>
    <n v="41986"/>
    <s v="North"/>
    <n v="17"/>
    <s v="Kolkata"/>
    <m/>
    <m/>
    <m/>
    <s v="30-40"/>
    <m/>
    <m/>
  </r>
  <r>
    <n v="89"/>
    <n v="44"/>
    <n v="28459"/>
    <n v="676"/>
    <n v="181760"/>
    <s v="Personal"/>
    <n v="3929"/>
    <x v="0"/>
    <x v="0"/>
    <s v="Employed"/>
    <s v="Single"/>
    <s v="Female"/>
    <s v="High School"/>
    <n v="1"/>
    <n v="4"/>
    <n v="123230"/>
    <s v="East"/>
    <n v="3"/>
    <s v="Mumbai"/>
    <m/>
    <m/>
    <m/>
    <s v="41-50"/>
    <m/>
    <m/>
  </r>
  <r>
    <n v="90"/>
    <n v="26"/>
    <n v="51997"/>
    <n v="650"/>
    <n v="166424"/>
    <s v="Home"/>
    <n v="6194"/>
    <x v="0"/>
    <x v="0"/>
    <s v="Employed"/>
    <s v="Divorced"/>
    <s v="Male"/>
    <s v="Bachelor"/>
    <n v="3"/>
    <n v="3"/>
    <n v="75689"/>
    <s v="North"/>
    <n v="6"/>
    <s v="Bangalore"/>
    <m/>
    <m/>
    <m/>
    <s v="&lt;30"/>
    <m/>
    <m/>
  </r>
  <r>
    <n v="91"/>
    <n v="62"/>
    <n v="50456"/>
    <n v="657"/>
    <n v="197543"/>
    <s v="Medical"/>
    <n v="5030"/>
    <x v="0"/>
    <x v="0"/>
    <s v="Employed"/>
    <s v="Divorced"/>
    <s v="Female"/>
    <s v="High School"/>
    <n v="4"/>
    <n v="1"/>
    <n v="100470"/>
    <s v="East"/>
    <n v="12"/>
    <s v="Bangalore"/>
    <m/>
    <m/>
    <m/>
    <s v="&gt;60"/>
    <m/>
    <m/>
  </r>
  <r>
    <n v="92"/>
    <n v="31"/>
    <n v="34250"/>
    <n v="667"/>
    <n v="218756"/>
    <s v="Personal"/>
    <n v="6869"/>
    <x v="1"/>
    <x v="0"/>
    <s v="Employed"/>
    <s v="Married"/>
    <s v="Female"/>
    <s v="High School"/>
    <n v="1"/>
    <n v="2"/>
    <n v="130077"/>
    <s v="East"/>
    <n v="15"/>
    <s v="Mumbai"/>
    <m/>
    <m/>
    <m/>
    <s v="30-40"/>
    <m/>
    <m/>
  </r>
  <r>
    <n v="93"/>
    <n v="47"/>
    <n v="52371"/>
    <n v="623"/>
    <n v="191568"/>
    <s v="Medical"/>
    <n v="4025"/>
    <x v="0"/>
    <x v="0"/>
    <s v="Employed"/>
    <s v="Divorced"/>
    <s v="Female"/>
    <s v="Bachelor"/>
    <n v="0"/>
    <n v="1"/>
    <n v="141125"/>
    <s v="East"/>
    <n v="7"/>
    <s v="Mumbai"/>
    <m/>
    <m/>
    <m/>
    <s v="41-50"/>
    <m/>
    <m/>
  </r>
  <r>
    <n v="94"/>
    <n v="44"/>
    <n v="38576"/>
    <n v="674"/>
    <n v="30638"/>
    <s v="Medical"/>
    <n v="7552"/>
    <x v="0"/>
    <x v="1"/>
    <s v="Employed"/>
    <s v="Single"/>
    <s v="Female"/>
    <s v="PhD"/>
    <n v="2"/>
    <n v="3"/>
    <n v="99125"/>
    <s v="West"/>
    <n v="6"/>
    <s v="Bangalore"/>
    <m/>
    <m/>
    <m/>
    <s v="41-50"/>
    <m/>
    <m/>
  </r>
  <r>
    <n v="95"/>
    <n v="38"/>
    <n v="82962"/>
    <n v="689"/>
    <n v="212481"/>
    <s v="Personal"/>
    <n v="7695"/>
    <x v="0"/>
    <x v="0"/>
    <s v="Employed"/>
    <s v="Single"/>
    <s v="Male"/>
    <s v="Master"/>
    <n v="0"/>
    <n v="4"/>
    <n v="111527"/>
    <s v="South"/>
    <n v="12"/>
    <s v="Ahmedabad"/>
    <m/>
    <m/>
    <m/>
    <s v="30-40"/>
    <m/>
    <m/>
  </r>
  <r>
    <n v="96"/>
    <n v="47"/>
    <n v="68029"/>
    <n v="723"/>
    <n v="246129"/>
    <s v="Education"/>
    <n v="4355"/>
    <x v="0"/>
    <x v="0"/>
    <s v="Unemployed"/>
    <s v="Single"/>
    <s v="Female"/>
    <s v="High School"/>
    <n v="0"/>
    <n v="3"/>
    <n v="72884"/>
    <s v="West"/>
    <n v="12"/>
    <s v="Kolkata"/>
    <m/>
    <m/>
    <m/>
    <s v="41-50"/>
    <m/>
    <m/>
  </r>
  <r>
    <n v="97"/>
    <n v="61"/>
    <n v="51008"/>
    <n v="665"/>
    <n v="155447"/>
    <s v="Car"/>
    <n v="4545"/>
    <x v="0"/>
    <x v="0"/>
    <s v="Employed"/>
    <s v="Single"/>
    <s v="Male"/>
    <s v="Master"/>
    <n v="2"/>
    <n v="2"/>
    <n v="150501"/>
    <s v="North"/>
    <n v="4"/>
    <s v="Kolkata"/>
    <m/>
    <m/>
    <m/>
    <s v="&gt;60"/>
    <m/>
    <m/>
  </r>
  <r>
    <n v="98"/>
    <n v="41"/>
    <n v="43523"/>
    <n v="622"/>
    <n v="278027"/>
    <s v="Home"/>
    <n v="6252"/>
    <x v="0"/>
    <x v="1"/>
    <s v="Employed"/>
    <s v="Married"/>
    <s v="Male"/>
    <s v="Bachelor"/>
    <n v="5"/>
    <n v="3"/>
    <n v="95015"/>
    <s v="North"/>
    <n v="9"/>
    <s v="Pune"/>
    <m/>
    <m/>
    <m/>
    <s v="41-50"/>
    <m/>
    <m/>
  </r>
  <r>
    <n v="99"/>
    <n v="54"/>
    <n v="57560"/>
    <n v="644"/>
    <n v="243743"/>
    <s v="Home"/>
    <n v="4437"/>
    <x v="0"/>
    <x v="1"/>
    <s v="Unemployed"/>
    <s v="Single"/>
    <s v="Male"/>
    <s v="High School"/>
    <n v="3"/>
    <n v="2"/>
    <n v="102408"/>
    <s v="South"/>
    <n v="17"/>
    <s v="Kolkata"/>
    <m/>
    <m/>
    <m/>
    <s v="51-60"/>
    <m/>
    <m/>
  </r>
  <r>
    <n v="100"/>
    <n v="53"/>
    <n v="61512"/>
    <n v="592"/>
    <n v="223438"/>
    <s v="Education"/>
    <n v="4734"/>
    <x v="0"/>
    <x v="0"/>
    <s v="Employed"/>
    <s v="Single"/>
    <s v="Female"/>
    <s v="High School"/>
    <n v="4"/>
    <n v="3"/>
    <n v="87794"/>
    <s v="South"/>
    <n v="2"/>
    <s v="Hyderabad"/>
    <m/>
    <m/>
    <m/>
    <s v="51-60"/>
    <m/>
    <m/>
  </r>
  <r>
    <n v="101"/>
    <n v="38"/>
    <n v="53817"/>
    <n v="686"/>
    <n v="149295"/>
    <s v="Car"/>
    <n v="4266"/>
    <x v="0"/>
    <x v="1"/>
    <s v="Employed"/>
    <s v="Single"/>
    <s v="Female"/>
    <s v="Bachelor"/>
    <n v="1"/>
    <n v="4"/>
    <n v="135977"/>
    <s v="North"/>
    <n v="5"/>
    <s v="Delhi"/>
    <m/>
    <m/>
    <m/>
    <s v="30-40"/>
    <m/>
    <m/>
  </r>
  <r>
    <n v="102"/>
    <n v="23"/>
    <n v="34772"/>
    <n v="547"/>
    <n v="213943"/>
    <s v="Education"/>
    <n v="4293"/>
    <x v="0"/>
    <x v="0"/>
    <s v="Employed"/>
    <s v="Single"/>
    <s v="Male"/>
    <s v="Master"/>
    <n v="4"/>
    <n v="1"/>
    <n v="105987"/>
    <s v="South"/>
    <n v="10"/>
    <s v="Mumbai"/>
    <m/>
    <m/>
    <m/>
    <s v="&lt;30"/>
    <m/>
    <m/>
  </r>
  <r>
    <n v="103"/>
    <n v="44"/>
    <n v="46856"/>
    <n v="701"/>
    <n v="217746"/>
    <s v="Car"/>
    <n v="5117"/>
    <x v="0"/>
    <x v="1"/>
    <s v="Employed"/>
    <s v="Married"/>
    <s v="Female"/>
    <s v="PhD"/>
    <n v="3"/>
    <n v="2"/>
    <n v="122828"/>
    <s v="South"/>
    <n v="6"/>
    <s v="Bangalore"/>
    <m/>
    <m/>
    <m/>
    <s v="41-50"/>
    <m/>
    <m/>
  </r>
  <r>
    <n v="104"/>
    <n v="21"/>
    <n v="51170"/>
    <n v="707"/>
    <n v="195903"/>
    <s v="Personal"/>
    <n v="4726"/>
    <x v="0"/>
    <x v="1"/>
    <s v="Employed"/>
    <s v="Married"/>
    <s v="Female"/>
    <s v="Bachelor"/>
    <n v="5"/>
    <n v="1"/>
    <n v="110618"/>
    <s v="East"/>
    <n v="6"/>
    <s v="Kolkata"/>
    <m/>
    <m/>
    <m/>
    <s v="&lt;30"/>
    <m/>
    <m/>
  </r>
  <r>
    <n v="105"/>
    <n v="26"/>
    <n v="54354"/>
    <n v="503"/>
    <n v="244566"/>
    <s v="Personal"/>
    <n v="2910"/>
    <x v="1"/>
    <x v="1"/>
    <s v="Employed"/>
    <s v="Divorced"/>
    <s v="Female"/>
    <s v="Bachelor"/>
    <n v="2"/>
    <n v="3"/>
    <n v="93387"/>
    <s v="West"/>
    <n v="5"/>
    <s v="Mumbai"/>
    <m/>
    <m/>
    <m/>
    <s v="&lt;30"/>
    <m/>
    <m/>
  </r>
  <r>
    <n v="106"/>
    <n v="39"/>
    <n v="54700"/>
    <n v="713"/>
    <n v="181963"/>
    <s v="Medical"/>
    <n v="6441"/>
    <x v="0"/>
    <x v="1"/>
    <s v="Employed"/>
    <s v="Married"/>
    <s v="Female"/>
    <s v="PhD"/>
    <n v="4"/>
    <n v="1"/>
    <n v="127884"/>
    <s v="West"/>
    <n v="8"/>
    <s v="Mumbai"/>
    <m/>
    <m/>
    <m/>
    <s v="30-40"/>
    <m/>
    <m/>
  </r>
  <r>
    <n v="107"/>
    <n v="42"/>
    <n v="60962"/>
    <n v="701"/>
    <n v="186418"/>
    <s v="Medical"/>
    <n v="6599"/>
    <x v="0"/>
    <x v="0"/>
    <s v="Employed"/>
    <s v="Married"/>
    <s v="Female"/>
    <s v="PhD"/>
    <n v="0"/>
    <n v="4"/>
    <n v="110359"/>
    <s v="West"/>
    <n v="3"/>
    <s v="Mumbai"/>
    <m/>
    <m/>
    <m/>
    <s v="41-50"/>
    <m/>
    <m/>
  </r>
  <r>
    <n v="108"/>
    <n v="63"/>
    <n v="70125"/>
    <n v="635"/>
    <n v="166681"/>
    <s v="Personal"/>
    <n v="5512"/>
    <x v="0"/>
    <x v="1"/>
    <s v="Employed"/>
    <s v="Married"/>
    <s v="Male"/>
    <s v="PhD"/>
    <n v="1"/>
    <n v="4"/>
    <n v="71170"/>
    <s v="East"/>
    <n v="14"/>
    <s v="Kolkata"/>
    <m/>
    <m/>
    <m/>
    <s v="&gt;60"/>
    <m/>
    <m/>
  </r>
  <r>
    <n v="109"/>
    <n v="28"/>
    <n v="65188"/>
    <n v="590"/>
    <n v="177438"/>
    <s v="Medical"/>
    <n v="5125"/>
    <x v="0"/>
    <x v="0"/>
    <s v="Employed"/>
    <s v="Divorced"/>
    <s v="Female"/>
    <s v="PhD"/>
    <n v="1"/>
    <n v="1"/>
    <n v="70323"/>
    <s v="East"/>
    <n v="5"/>
    <s v="Mumbai"/>
    <m/>
    <m/>
    <m/>
    <s v="&lt;30"/>
    <m/>
    <m/>
  </r>
  <r>
    <n v="110"/>
    <n v="25"/>
    <n v="58854"/>
    <n v="608"/>
    <n v="192500"/>
    <s v="Personal"/>
    <n v="4064"/>
    <x v="0"/>
    <x v="1"/>
    <s v="Employed"/>
    <s v="Single"/>
    <s v="Female"/>
    <s v="Bachelor"/>
    <n v="5"/>
    <n v="1"/>
    <n v="104464"/>
    <s v="South"/>
    <n v="15"/>
    <s v="Ahmedabad"/>
    <m/>
    <m/>
    <m/>
    <s v="&lt;30"/>
    <m/>
    <m/>
  </r>
  <r>
    <n v="111"/>
    <n v="29"/>
    <n v="31134"/>
    <n v="612"/>
    <n v="190694"/>
    <s v="Education"/>
    <n v="4538"/>
    <x v="0"/>
    <x v="0"/>
    <s v="Employed"/>
    <s v="Divorced"/>
    <s v="Male"/>
    <s v="PhD"/>
    <n v="3"/>
    <n v="4"/>
    <n v="127223"/>
    <s v="South"/>
    <n v="9"/>
    <s v="Delhi"/>
    <m/>
    <m/>
    <m/>
    <s v="&lt;30"/>
    <m/>
    <m/>
  </r>
  <r>
    <n v="112"/>
    <n v="41"/>
    <n v="67795"/>
    <n v="715"/>
    <n v="188448"/>
    <s v="Home"/>
    <n v="6089"/>
    <x v="0"/>
    <x v="1"/>
    <s v="Employed"/>
    <s v="Single"/>
    <s v="Female"/>
    <s v="Master"/>
    <n v="3"/>
    <n v="2"/>
    <n v="149182"/>
    <s v="East"/>
    <n v="15"/>
    <s v="Delhi"/>
    <m/>
    <m/>
    <m/>
    <s v="41-50"/>
    <m/>
    <m/>
  </r>
  <r>
    <n v="113"/>
    <n v="48"/>
    <n v="62282"/>
    <n v="627"/>
    <n v="246204"/>
    <s v="Personal"/>
    <n v="5597"/>
    <x v="0"/>
    <x v="0"/>
    <s v="Employed"/>
    <s v="Married"/>
    <s v="Male"/>
    <s v="PhD"/>
    <n v="2"/>
    <n v="2"/>
    <n v="46683"/>
    <s v="East"/>
    <n v="19"/>
    <s v="Bangalore"/>
    <m/>
    <m/>
    <m/>
    <s v="41-50"/>
    <m/>
    <m/>
  </r>
  <r>
    <n v="114"/>
    <n v="24"/>
    <n v="46163"/>
    <n v="695"/>
    <n v="275134"/>
    <s v="Personal"/>
    <n v="5455"/>
    <x v="0"/>
    <x v="0"/>
    <s v="Employed"/>
    <s v="Single"/>
    <s v="Male"/>
    <s v="High School"/>
    <n v="3"/>
    <n v="4"/>
    <n v="100769"/>
    <s v="North"/>
    <n v="16"/>
    <s v="Ahmedabad"/>
    <m/>
    <m/>
    <m/>
    <s v="&lt;30"/>
    <m/>
    <m/>
  </r>
  <r>
    <n v="115"/>
    <n v="44"/>
    <n v="50446"/>
    <n v="643"/>
    <n v="135907"/>
    <s v="Personal"/>
    <n v="5497"/>
    <x v="0"/>
    <x v="1"/>
    <s v="Employed"/>
    <s v="Divorced"/>
    <s v="Female"/>
    <s v="High School"/>
    <n v="4"/>
    <n v="4"/>
    <n v="114689"/>
    <s v="East"/>
    <n v="8"/>
    <s v="Ahmedabad"/>
    <m/>
    <m/>
    <m/>
    <s v="41-50"/>
    <m/>
    <m/>
  </r>
  <r>
    <n v="116"/>
    <n v="28"/>
    <n v="50983"/>
    <n v="652"/>
    <n v="273973"/>
    <s v="Medical"/>
    <n v="6062"/>
    <x v="0"/>
    <x v="1"/>
    <s v="Employed"/>
    <s v="Single"/>
    <s v="Male"/>
    <s v="PhD"/>
    <n v="1"/>
    <n v="2"/>
    <n v="108870"/>
    <s v="East"/>
    <n v="15"/>
    <s v="Delhi"/>
    <m/>
    <m/>
    <m/>
    <s v="&lt;30"/>
    <m/>
    <m/>
  </r>
  <r>
    <n v="117"/>
    <n v="37"/>
    <n v="43432"/>
    <n v="571"/>
    <n v="233723"/>
    <s v="Medical"/>
    <n v="5912"/>
    <x v="0"/>
    <x v="0"/>
    <s v="Employed"/>
    <s v="Single"/>
    <s v="Male"/>
    <s v="Bachelor"/>
    <n v="2"/>
    <n v="1"/>
    <n v="130279"/>
    <s v="West"/>
    <n v="11"/>
    <s v="Bangalore"/>
    <m/>
    <m/>
    <m/>
    <s v="30-40"/>
    <m/>
    <m/>
  </r>
  <r>
    <n v="118"/>
    <n v="54"/>
    <n v="23779"/>
    <n v="592"/>
    <n v="155346"/>
    <s v="Medical"/>
    <n v="5689"/>
    <x v="1"/>
    <x v="0"/>
    <s v="Employed"/>
    <s v="Married"/>
    <s v="Female"/>
    <s v="Bachelor"/>
    <n v="3"/>
    <n v="1"/>
    <n v="119666"/>
    <s v="North"/>
    <n v="4"/>
    <s v="Ahmedabad"/>
    <m/>
    <m/>
    <m/>
    <s v="51-60"/>
    <m/>
    <m/>
  </r>
  <r>
    <n v="119"/>
    <n v="40"/>
    <n v="33251"/>
    <n v="714"/>
    <n v="183505"/>
    <s v="Medical"/>
    <n v="4651"/>
    <x v="0"/>
    <x v="1"/>
    <s v="Employed"/>
    <s v="Single"/>
    <s v="Male"/>
    <s v="Master"/>
    <n v="0"/>
    <n v="3"/>
    <n v="70434"/>
    <s v="West"/>
    <n v="10"/>
    <s v="Bangalore"/>
    <m/>
    <m/>
    <m/>
    <s v="30-40"/>
    <m/>
    <m/>
  </r>
  <r>
    <n v="120"/>
    <n v="36"/>
    <n v="36402"/>
    <n v="642"/>
    <n v="214199"/>
    <s v="Education"/>
    <n v="6684"/>
    <x v="1"/>
    <x v="0"/>
    <s v="Employed"/>
    <s v="Single"/>
    <s v="Female"/>
    <s v="Bachelor"/>
    <n v="1"/>
    <n v="2"/>
    <n v="69556"/>
    <s v="West"/>
    <n v="10"/>
    <s v="Delhi"/>
    <m/>
    <m/>
    <m/>
    <s v="30-40"/>
    <m/>
    <m/>
  </r>
  <r>
    <n v="121"/>
    <n v="30"/>
    <n v="20482"/>
    <n v="665"/>
    <n v="117249"/>
    <s v="Personal"/>
    <n v="4515"/>
    <x v="0"/>
    <x v="1"/>
    <s v="Employed"/>
    <s v="Married"/>
    <s v="Male"/>
    <s v="Master"/>
    <n v="2"/>
    <n v="4"/>
    <n v="109373"/>
    <s v="North"/>
    <n v="2"/>
    <s v="Mumbai"/>
    <m/>
    <m/>
    <m/>
    <s v="30-40"/>
    <m/>
    <m/>
  </r>
  <r>
    <n v="122"/>
    <n v="54"/>
    <n v="33301"/>
    <n v="740"/>
    <n v="195662"/>
    <s v="Education"/>
    <n v="4131"/>
    <x v="0"/>
    <x v="1"/>
    <s v="Employed"/>
    <s v="Divorced"/>
    <s v="Female"/>
    <s v="Master"/>
    <n v="1"/>
    <n v="3"/>
    <n v="129715"/>
    <s v="North"/>
    <n v="8"/>
    <s v="Pune"/>
    <m/>
    <m/>
    <m/>
    <s v="51-60"/>
    <m/>
    <m/>
  </r>
  <r>
    <n v="123"/>
    <n v="63"/>
    <n v="67117"/>
    <n v="643"/>
    <n v="226277"/>
    <s v="Medical"/>
    <n v="4436"/>
    <x v="0"/>
    <x v="1"/>
    <s v="Employed"/>
    <s v="Married"/>
    <s v="Male"/>
    <s v="Master"/>
    <n v="4"/>
    <n v="1"/>
    <n v="104302"/>
    <s v="North"/>
    <n v="8"/>
    <s v="Pune"/>
    <m/>
    <m/>
    <m/>
    <s v="&gt;60"/>
    <m/>
    <m/>
  </r>
  <r>
    <n v="124"/>
    <n v="30"/>
    <n v="57288"/>
    <n v="640"/>
    <n v="162781"/>
    <s v="Education"/>
    <n v="3808"/>
    <x v="0"/>
    <x v="0"/>
    <s v="Employed"/>
    <s v="Single"/>
    <s v="Female"/>
    <s v="PhD"/>
    <n v="5"/>
    <n v="2"/>
    <n v="52662"/>
    <s v="South"/>
    <n v="9"/>
    <s v="Pune"/>
    <m/>
    <m/>
    <m/>
    <s v="30-40"/>
    <m/>
    <m/>
  </r>
  <r>
    <n v="125"/>
    <n v="50"/>
    <n v="35435"/>
    <n v="710"/>
    <n v="126007"/>
    <s v="Personal"/>
    <n v="5583"/>
    <x v="0"/>
    <x v="1"/>
    <s v="Unemployed"/>
    <s v="Married"/>
    <s v="Female"/>
    <s v="Bachelor"/>
    <n v="3"/>
    <n v="3"/>
    <n v="68584"/>
    <s v="North"/>
    <n v="2"/>
    <s v="Ahmedabad"/>
    <m/>
    <m/>
    <m/>
    <s v="41-50"/>
    <m/>
    <m/>
  </r>
  <r>
    <n v="126"/>
    <n v="50"/>
    <n v="39676"/>
    <n v="650"/>
    <n v="209932"/>
    <s v="Personal"/>
    <n v="4986"/>
    <x v="0"/>
    <x v="0"/>
    <s v="Employed"/>
    <s v="Married"/>
    <s v="Male"/>
    <s v="High School"/>
    <n v="5"/>
    <n v="1"/>
    <n v="120745"/>
    <s v="West"/>
    <n v="14"/>
    <s v="Bangalore"/>
    <m/>
    <m/>
    <m/>
    <s v="41-50"/>
    <m/>
    <m/>
  </r>
  <r>
    <n v="127"/>
    <n v="45"/>
    <n v="68437"/>
    <n v="666"/>
    <n v="310412"/>
    <s v="Medical"/>
    <n v="6128"/>
    <x v="1"/>
    <x v="0"/>
    <s v="Employed"/>
    <s v="Single"/>
    <s v="Male"/>
    <s v="Master"/>
    <n v="3"/>
    <n v="4"/>
    <n v="89540"/>
    <s v="North"/>
    <n v="2"/>
    <s v="Mumbai"/>
    <m/>
    <m/>
    <m/>
    <s v="41-50"/>
    <m/>
    <m/>
  </r>
  <r>
    <n v="128"/>
    <n v="63"/>
    <n v="68067"/>
    <n v="699"/>
    <n v="164338"/>
    <s v="Personal"/>
    <n v="2553"/>
    <x v="0"/>
    <x v="1"/>
    <s v="Employed"/>
    <s v="Divorced"/>
    <s v="Female"/>
    <s v="High School"/>
    <n v="3"/>
    <n v="1"/>
    <n v="103538"/>
    <s v="South"/>
    <n v="4"/>
    <s v="Delhi"/>
    <m/>
    <m/>
    <m/>
    <s v="&gt;60"/>
    <m/>
    <m/>
  </r>
  <r>
    <n v="129"/>
    <n v="61"/>
    <n v="51048"/>
    <n v="650"/>
    <n v="165647"/>
    <s v="Education"/>
    <n v="5210"/>
    <x v="0"/>
    <x v="0"/>
    <s v="Employed"/>
    <s v="Married"/>
    <s v="Male"/>
    <s v="Master"/>
    <n v="0"/>
    <n v="1"/>
    <n v="131962"/>
    <s v="West"/>
    <n v="3"/>
    <s v="Kolkata"/>
    <m/>
    <m/>
    <m/>
    <s v="&gt;60"/>
    <m/>
    <m/>
  </r>
  <r>
    <n v="130"/>
    <n v="27"/>
    <n v="67621"/>
    <n v="689"/>
    <n v="189975"/>
    <s v="Car"/>
    <n v="4743"/>
    <x v="0"/>
    <x v="0"/>
    <s v="Employed"/>
    <s v="Divorced"/>
    <s v="Male"/>
    <s v="Bachelor"/>
    <n v="4"/>
    <n v="2"/>
    <n v="63933"/>
    <s v="North"/>
    <n v="14"/>
    <s v="Hyderabad"/>
    <m/>
    <m/>
    <m/>
    <s v="&lt;30"/>
    <m/>
    <m/>
  </r>
  <r>
    <n v="131"/>
    <n v="40"/>
    <n v="38511"/>
    <n v="644"/>
    <n v="278486"/>
    <s v="Personal"/>
    <n v="4654"/>
    <x v="0"/>
    <x v="1"/>
    <s v="Employed"/>
    <s v="Married"/>
    <s v="Male"/>
    <s v="PhD"/>
    <n v="0"/>
    <n v="4"/>
    <n v="87572"/>
    <s v="North"/>
    <n v="16"/>
    <s v="Pune"/>
    <m/>
    <m/>
    <m/>
    <s v="30-40"/>
    <m/>
    <m/>
  </r>
  <r>
    <n v="132"/>
    <n v="37"/>
    <n v="53410"/>
    <n v="699"/>
    <n v="117379"/>
    <s v="Education"/>
    <n v="3959"/>
    <x v="0"/>
    <x v="1"/>
    <s v="Employed"/>
    <s v="Single"/>
    <s v="Female"/>
    <s v="Master"/>
    <n v="4"/>
    <n v="2"/>
    <n v="84313"/>
    <s v="West"/>
    <n v="15"/>
    <s v="Ahmedabad"/>
    <m/>
    <m/>
    <m/>
    <s v="30-40"/>
    <m/>
    <m/>
  </r>
  <r>
    <n v="133"/>
    <n v="23"/>
    <n v="27884"/>
    <n v="671"/>
    <n v="238491"/>
    <s v="Education"/>
    <n v="5043"/>
    <x v="1"/>
    <x v="1"/>
    <s v="Employed"/>
    <s v="Single"/>
    <s v="Female"/>
    <s v="Master"/>
    <n v="4"/>
    <n v="4"/>
    <n v="110662"/>
    <s v="West"/>
    <n v="7"/>
    <s v="Kolkata"/>
    <m/>
    <m/>
    <m/>
    <s v="&lt;30"/>
    <m/>
    <m/>
  </r>
  <r>
    <n v="134"/>
    <n v="60"/>
    <n v="44535"/>
    <n v="638"/>
    <n v="176453"/>
    <s v="Education"/>
    <n v="4235"/>
    <x v="0"/>
    <x v="0"/>
    <s v="Employed"/>
    <s v="Married"/>
    <s v="Female"/>
    <s v="High School"/>
    <n v="4"/>
    <n v="3"/>
    <n v="123186"/>
    <s v="North"/>
    <n v="18"/>
    <s v="Ahmedabad"/>
    <m/>
    <m/>
    <m/>
    <s v="51-60"/>
    <m/>
    <m/>
  </r>
  <r>
    <n v="135"/>
    <n v="56"/>
    <n v="50421"/>
    <n v="653"/>
    <n v="180764"/>
    <s v="Personal"/>
    <n v="6519"/>
    <x v="0"/>
    <x v="0"/>
    <s v="Employed"/>
    <s v="Married"/>
    <s v="Male"/>
    <s v="PhD"/>
    <n v="3"/>
    <n v="1"/>
    <n v="55591"/>
    <s v="South"/>
    <n v="6"/>
    <s v="Bangalore"/>
    <m/>
    <m/>
    <m/>
    <s v="51-60"/>
    <m/>
    <m/>
  </r>
  <r>
    <n v="136"/>
    <n v="46"/>
    <n v="24724"/>
    <n v="527"/>
    <n v="149491"/>
    <s v="Car"/>
    <n v="5627"/>
    <x v="0"/>
    <x v="1"/>
    <s v="Employed"/>
    <s v="Married"/>
    <s v="Male"/>
    <s v="Bachelor"/>
    <n v="3"/>
    <n v="2"/>
    <n v="99833"/>
    <s v="West"/>
    <n v="16"/>
    <s v="Delhi"/>
    <m/>
    <m/>
    <m/>
    <s v="41-50"/>
    <m/>
    <m/>
  </r>
  <r>
    <n v="137"/>
    <n v="30"/>
    <n v="58896"/>
    <n v="709"/>
    <n v="187551"/>
    <s v="Medical"/>
    <n v="5981"/>
    <x v="1"/>
    <x v="1"/>
    <s v="Employed"/>
    <s v="Single"/>
    <s v="Male"/>
    <s v="Master"/>
    <n v="3"/>
    <n v="4"/>
    <n v="126079"/>
    <s v="East"/>
    <n v="11"/>
    <s v="Pune"/>
    <m/>
    <m/>
    <m/>
    <s v="30-40"/>
    <m/>
    <m/>
  </r>
  <r>
    <n v="138"/>
    <n v="54"/>
    <n v="61403"/>
    <n v="587"/>
    <n v="150935"/>
    <s v="Medical"/>
    <n v="3259"/>
    <x v="0"/>
    <x v="0"/>
    <s v="Employed"/>
    <s v="Married"/>
    <s v="Female"/>
    <s v="Bachelor"/>
    <n v="0"/>
    <n v="2"/>
    <n v="44356"/>
    <s v="North"/>
    <n v="2"/>
    <s v="Delhi"/>
    <m/>
    <m/>
    <m/>
    <s v="51-60"/>
    <m/>
    <m/>
  </r>
  <r>
    <n v="139"/>
    <n v="34"/>
    <n v="65166"/>
    <n v="596"/>
    <n v="172884"/>
    <s v="Personal"/>
    <n v="5885"/>
    <x v="1"/>
    <x v="1"/>
    <s v="Employed"/>
    <s v="Single"/>
    <s v="Female"/>
    <s v="PhD"/>
    <n v="2"/>
    <n v="1"/>
    <n v="98068"/>
    <s v="West"/>
    <n v="2"/>
    <s v="Ahmedabad"/>
    <m/>
    <m/>
    <m/>
    <s v="30-40"/>
    <m/>
    <m/>
  </r>
  <r>
    <n v="140"/>
    <n v="28"/>
    <n v="85013"/>
    <n v="628"/>
    <n v="76725"/>
    <s v="Personal"/>
    <n v="5791"/>
    <x v="0"/>
    <x v="0"/>
    <s v="Employed"/>
    <s v="Married"/>
    <s v="Female"/>
    <s v="High School"/>
    <n v="5"/>
    <n v="1"/>
    <n v="63526"/>
    <s v="West"/>
    <n v="14"/>
    <s v="Ahmedabad"/>
    <m/>
    <m/>
    <m/>
    <s v="&lt;30"/>
    <m/>
    <m/>
  </r>
  <r>
    <n v="141"/>
    <n v="47"/>
    <n v="56250"/>
    <n v="560"/>
    <n v="113304"/>
    <s v="Home"/>
    <n v="4593"/>
    <x v="0"/>
    <x v="0"/>
    <s v="Employed"/>
    <s v="Single"/>
    <s v="Female"/>
    <s v="PhD"/>
    <n v="4"/>
    <n v="3"/>
    <n v="80752"/>
    <s v="North"/>
    <n v="9"/>
    <s v="Pune"/>
    <m/>
    <m/>
    <m/>
    <s v="41-50"/>
    <m/>
    <m/>
  </r>
  <r>
    <n v="142"/>
    <n v="30"/>
    <n v="49038"/>
    <n v="673"/>
    <n v="216836"/>
    <s v="Car"/>
    <n v="4813"/>
    <x v="0"/>
    <x v="0"/>
    <s v="Employed"/>
    <s v="Married"/>
    <s v="Male"/>
    <s v="PhD"/>
    <n v="0"/>
    <n v="4"/>
    <n v="24848"/>
    <s v="North"/>
    <n v="12"/>
    <s v="Pune"/>
    <m/>
    <m/>
    <m/>
    <s v="30-40"/>
    <m/>
    <m/>
  </r>
  <r>
    <n v="143"/>
    <n v="35"/>
    <n v="25968"/>
    <n v="668"/>
    <n v="263111"/>
    <s v="Education"/>
    <n v="4017"/>
    <x v="0"/>
    <x v="1"/>
    <s v="Employed"/>
    <s v="Divorced"/>
    <s v="Male"/>
    <s v="PhD"/>
    <n v="3"/>
    <n v="4"/>
    <n v="141782"/>
    <s v="North"/>
    <n v="3"/>
    <s v="Bangalore"/>
    <m/>
    <m/>
    <m/>
    <s v="30-40"/>
    <m/>
    <m/>
  </r>
  <r>
    <n v="144"/>
    <n v="57"/>
    <n v="55879"/>
    <n v="625"/>
    <n v="361491"/>
    <s v="Education"/>
    <n v="4692"/>
    <x v="0"/>
    <x v="0"/>
    <s v="Unemployed"/>
    <s v="Divorced"/>
    <s v="Male"/>
    <s v="PhD"/>
    <n v="5"/>
    <n v="3"/>
    <n v="89325"/>
    <s v="South"/>
    <n v="5"/>
    <s v="Bangalore"/>
    <m/>
    <m/>
    <m/>
    <s v="51-60"/>
    <m/>
    <m/>
  </r>
  <r>
    <n v="145"/>
    <n v="42"/>
    <n v="58391"/>
    <n v="616"/>
    <n v="246227"/>
    <s v="Medical"/>
    <n v="5564"/>
    <x v="0"/>
    <x v="0"/>
    <s v="Unemployed"/>
    <s v="Single"/>
    <s v="Female"/>
    <s v="Bachelor"/>
    <n v="3"/>
    <n v="3"/>
    <n v="75784"/>
    <s v="East"/>
    <n v="9"/>
    <s v="Hyderabad"/>
    <m/>
    <m/>
    <m/>
    <s v="41-50"/>
    <m/>
    <m/>
  </r>
  <r>
    <n v="146"/>
    <n v="51"/>
    <n v="29659"/>
    <n v="615"/>
    <n v="174265"/>
    <s v="Personal"/>
    <n v="4330"/>
    <x v="0"/>
    <x v="0"/>
    <s v="Employed"/>
    <s v="Married"/>
    <s v="Male"/>
    <s v="Bachelor"/>
    <n v="2"/>
    <n v="4"/>
    <n v="109848"/>
    <s v="West"/>
    <n v="3"/>
    <s v="Mumbai"/>
    <m/>
    <m/>
    <m/>
    <s v="51-60"/>
    <m/>
    <m/>
  </r>
  <r>
    <n v="147"/>
    <n v="22"/>
    <n v="46398"/>
    <n v="680"/>
    <n v="100818"/>
    <s v="Car"/>
    <n v="5036"/>
    <x v="1"/>
    <x v="1"/>
    <s v="Employed"/>
    <s v="Divorced"/>
    <s v="Male"/>
    <s v="High School"/>
    <n v="3"/>
    <n v="4"/>
    <n v="68730"/>
    <s v="North"/>
    <n v="18"/>
    <s v="Bangalore"/>
    <m/>
    <m/>
    <m/>
    <s v="&lt;30"/>
    <m/>
    <m/>
  </r>
  <r>
    <n v="148"/>
    <n v="51"/>
    <n v="50166"/>
    <n v="570"/>
    <n v="226988"/>
    <s v="Medical"/>
    <n v="7545"/>
    <x v="0"/>
    <x v="1"/>
    <s v="Employed"/>
    <s v="Married"/>
    <s v="Female"/>
    <s v="Master"/>
    <n v="4"/>
    <n v="2"/>
    <n v="65882"/>
    <s v="North"/>
    <n v="2"/>
    <s v="Mumbai"/>
    <m/>
    <m/>
    <m/>
    <s v="51-60"/>
    <m/>
    <m/>
  </r>
  <r>
    <n v="149"/>
    <n v="34"/>
    <n v="57942"/>
    <n v="629"/>
    <n v="127373"/>
    <s v="Car"/>
    <n v="4021"/>
    <x v="1"/>
    <x v="0"/>
    <s v="Employed"/>
    <s v="Married"/>
    <s v="Female"/>
    <s v="Master"/>
    <n v="1"/>
    <n v="4"/>
    <n v="145309"/>
    <s v="South"/>
    <n v="4"/>
    <s v="Ahmedabad"/>
    <m/>
    <m/>
    <m/>
    <s v="30-40"/>
    <m/>
    <m/>
  </r>
  <r>
    <n v="150"/>
    <n v="30"/>
    <n v="62843"/>
    <n v="573"/>
    <n v="159641"/>
    <s v="Personal"/>
    <n v="5332"/>
    <x v="0"/>
    <x v="1"/>
    <s v="Unemployed"/>
    <s v="Married"/>
    <s v="Male"/>
    <s v="PhD"/>
    <n v="5"/>
    <n v="2"/>
    <n v="154259"/>
    <s v="East"/>
    <n v="13"/>
    <s v="Hyderabad"/>
    <m/>
    <m/>
    <m/>
    <s v="30-40"/>
    <m/>
    <m/>
  </r>
  <r>
    <n v="151"/>
    <n v="50"/>
    <n v="41951"/>
    <n v="688"/>
    <n v="244301"/>
    <s v="Education"/>
    <n v="3966"/>
    <x v="0"/>
    <x v="0"/>
    <s v="Employed"/>
    <s v="Divorced"/>
    <s v="Female"/>
    <s v="PhD"/>
    <n v="3"/>
    <n v="2"/>
    <n v="82238"/>
    <s v="West"/>
    <n v="17"/>
    <s v="Hyderabad"/>
    <m/>
    <m/>
    <m/>
    <s v="41-50"/>
    <m/>
    <m/>
  </r>
  <r>
    <n v="152"/>
    <n v="56"/>
    <n v="53020"/>
    <n v="633"/>
    <n v="214710"/>
    <s v="Home"/>
    <n v="3514"/>
    <x v="1"/>
    <x v="1"/>
    <s v="Employed"/>
    <s v="Single"/>
    <s v="Male"/>
    <s v="Bachelor"/>
    <n v="2"/>
    <n v="2"/>
    <n v="132020"/>
    <s v="East"/>
    <n v="9"/>
    <s v="Kolkata"/>
    <m/>
    <m/>
    <m/>
    <s v="51-60"/>
    <m/>
    <m/>
  </r>
  <r>
    <n v="153"/>
    <n v="60"/>
    <n v="58606"/>
    <n v="677"/>
    <n v="153546"/>
    <s v="Car"/>
    <n v="5799"/>
    <x v="0"/>
    <x v="1"/>
    <s v="Employed"/>
    <s v="Divorced"/>
    <s v="Male"/>
    <s v="Master"/>
    <n v="5"/>
    <n v="2"/>
    <n v="110681"/>
    <s v="East"/>
    <n v="19"/>
    <s v="Kolkata"/>
    <m/>
    <m/>
    <m/>
    <s v="51-60"/>
    <m/>
    <m/>
  </r>
  <r>
    <n v="154"/>
    <n v="35"/>
    <n v="47273"/>
    <n v="712"/>
    <n v="114680"/>
    <s v="Education"/>
    <n v="4593"/>
    <x v="0"/>
    <x v="1"/>
    <s v="Employed"/>
    <s v="Single"/>
    <s v="Female"/>
    <s v="High School"/>
    <n v="1"/>
    <n v="1"/>
    <n v="57585"/>
    <s v="North"/>
    <n v="14"/>
    <s v="Kolkata"/>
    <m/>
    <m/>
    <m/>
    <s v="30-40"/>
    <m/>
    <m/>
  </r>
  <r>
    <n v="155"/>
    <n v="34"/>
    <n v="43678"/>
    <n v="713"/>
    <n v="210612"/>
    <s v="Car"/>
    <n v="6599"/>
    <x v="0"/>
    <x v="0"/>
    <s v="Employed"/>
    <s v="Divorced"/>
    <s v="Female"/>
    <s v="PhD"/>
    <n v="5"/>
    <n v="3"/>
    <n v="72156"/>
    <s v="North"/>
    <n v="13"/>
    <s v="Hyderabad"/>
    <m/>
    <m/>
    <m/>
    <s v="30-40"/>
    <m/>
    <m/>
  </r>
  <r>
    <n v="156"/>
    <n v="51"/>
    <n v="60688"/>
    <n v="598"/>
    <n v="216784"/>
    <s v="Car"/>
    <n v="5567"/>
    <x v="1"/>
    <x v="1"/>
    <s v="Employed"/>
    <s v="Married"/>
    <s v="Male"/>
    <s v="Bachelor"/>
    <n v="4"/>
    <n v="3"/>
    <n v="146532"/>
    <s v="North"/>
    <n v="5"/>
    <s v="Delhi"/>
    <m/>
    <m/>
    <m/>
    <s v="51-60"/>
    <m/>
    <m/>
  </r>
  <r>
    <n v="157"/>
    <n v="49"/>
    <n v="47334"/>
    <n v="665"/>
    <n v="275193"/>
    <s v="Car"/>
    <n v="4214"/>
    <x v="0"/>
    <x v="1"/>
    <s v="Employed"/>
    <s v="Married"/>
    <s v="Female"/>
    <s v="PhD"/>
    <n v="4"/>
    <n v="4"/>
    <n v="57196"/>
    <s v="South"/>
    <n v="18"/>
    <s v="Pune"/>
    <m/>
    <m/>
    <m/>
    <s v="41-50"/>
    <m/>
    <m/>
  </r>
  <r>
    <n v="158"/>
    <n v="47"/>
    <n v="32043"/>
    <n v="706"/>
    <n v="75393"/>
    <s v="Personal"/>
    <n v="4123"/>
    <x v="0"/>
    <x v="1"/>
    <s v="Employed"/>
    <s v="Married"/>
    <s v="Female"/>
    <s v="PhD"/>
    <n v="4"/>
    <n v="3"/>
    <n v="168429"/>
    <s v="South"/>
    <n v="15"/>
    <s v="Kolkata"/>
    <m/>
    <m/>
    <m/>
    <s v="41-50"/>
    <m/>
    <m/>
  </r>
  <r>
    <n v="159"/>
    <n v="41"/>
    <n v="70595"/>
    <n v="684"/>
    <n v="205910"/>
    <s v="Medical"/>
    <n v="5720"/>
    <x v="0"/>
    <x v="1"/>
    <s v="Unemployed"/>
    <s v="Divorced"/>
    <s v="Male"/>
    <s v="Bachelor"/>
    <n v="2"/>
    <n v="3"/>
    <n v="82859"/>
    <s v="South"/>
    <n v="11"/>
    <s v="Pune"/>
    <m/>
    <m/>
    <m/>
    <s v="41-50"/>
    <m/>
    <m/>
  </r>
  <r>
    <n v="160"/>
    <n v="29"/>
    <n v="33705"/>
    <n v="689"/>
    <n v="245838"/>
    <s v="Car"/>
    <n v="3947"/>
    <x v="0"/>
    <x v="1"/>
    <s v="Unemployed"/>
    <s v="Divorced"/>
    <s v="Male"/>
    <s v="Master"/>
    <n v="1"/>
    <n v="1"/>
    <n v="147424"/>
    <s v="North"/>
    <n v="19"/>
    <s v="Ahmedabad"/>
    <m/>
    <m/>
    <m/>
    <s v="&lt;30"/>
    <m/>
    <m/>
  </r>
  <r>
    <n v="161"/>
    <n v="40"/>
    <n v="48582"/>
    <n v="560"/>
    <n v="178987"/>
    <s v="Personal"/>
    <n v="3919"/>
    <x v="1"/>
    <x v="1"/>
    <s v="Employed"/>
    <s v="Single"/>
    <s v="Male"/>
    <s v="Master"/>
    <n v="4"/>
    <n v="2"/>
    <n v="90833"/>
    <s v="North"/>
    <n v="5"/>
    <s v="Delhi"/>
    <m/>
    <m/>
    <m/>
    <s v="30-40"/>
    <m/>
    <m/>
  </r>
  <r>
    <n v="162"/>
    <n v="55"/>
    <n v="54826"/>
    <n v="684"/>
    <n v="120167"/>
    <s v="Home"/>
    <n v="3280"/>
    <x v="0"/>
    <x v="0"/>
    <s v="Employed"/>
    <s v="Divorced"/>
    <s v="Female"/>
    <s v="PhD"/>
    <n v="3"/>
    <n v="2"/>
    <n v="123997"/>
    <s v="North"/>
    <n v="7"/>
    <s v="Delhi"/>
    <m/>
    <m/>
    <m/>
    <s v="51-60"/>
    <m/>
    <m/>
  </r>
  <r>
    <n v="163"/>
    <n v="35"/>
    <n v="56828"/>
    <n v="610"/>
    <n v="153760"/>
    <s v="Medical"/>
    <n v="5623"/>
    <x v="0"/>
    <x v="1"/>
    <s v="Employed"/>
    <s v="Single"/>
    <s v="Female"/>
    <s v="Master"/>
    <n v="1"/>
    <n v="2"/>
    <n v="141850"/>
    <s v="East"/>
    <n v="2"/>
    <s v="Hyderabad"/>
    <m/>
    <m/>
    <m/>
    <s v="30-40"/>
    <m/>
    <m/>
  </r>
  <r>
    <n v="164"/>
    <n v="44"/>
    <n v="52544"/>
    <n v="683"/>
    <n v="201870"/>
    <s v="Personal"/>
    <n v="4190"/>
    <x v="0"/>
    <x v="1"/>
    <s v="Employed"/>
    <s v="Divorced"/>
    <s v="Female"/>
    <s v="Bachelor"/>
    <n v="4"/>
    <n v="3"/>
    <n v="141698"/>
    <s v="South"/>
    <n v="19"/>
    <s v="Delhi"/>
    <m/>
    <m/>
    <m/>
    <s v="41-50"/>
    <m/>
    <m/>
  </r>
  <r>
    <n v="165"/>
    <n v="36"/>
    <n v="5868"/>
    <n v="682"/>
    <n v="175649"/>
    <s v="Home"/>
    <n v="5359"/>
    <x v="0"/>
    <x v="1"/>
    <s v="Employed"/>
    <s v="Married"/>
    <s v="Male"/>
    <s v="Master"/>
    <n v="1"/>
    <n v="3"/>
    <n v="82469"/>
    <s v="South"/>
    <n v="16"/>
    <s v="Ahmedabad"/>
    <m/>
    <m/>
    <m/>
    <s v="30-40"/>
    <m/>
    <m/>
  </r>
  <r>
    <n v="166"/>
    <n v="56"/>
    <n v="39462"/>
    <n v="679"/>
    <n v="215194"/>
    <s v="Medical"/>
    <n v="3697"/>
    <x v="0"/>
    <x v="0"/>
    <s v="Employed"/>
    <s v="Divorced"/>
    <s v="Female"/>
    <s v="PhD"/>
    <n v="5"/>
    <n v="4"/>
    <n v="74278"/>
    <s v="East"/>
    <n v="3"/>
    <s v="Ahmedabad"/>
    <m/>
    <m/>
    <m/>
    <s v="51-60"/>
    <m/>
    <m/>
  </r>
  <r>
    <n v="167"/>
    <n v="31"/>
    <n v="54444"/>
    <n v="644"/>
    <n v="263967"/>
    <s v="Personal"/>
    <n v="3361"/>
    <x v="0"/>
    <x v="1"/>
    <s v="Employed"/>
    <s v="Married"/>
    <s v="Male"/>
    <s v="PhD"/>
    <n v="3"/>
    <n v="1"/>
    <n v="97563"/>
    <s v="West"/>
    <n v="10"/>
    <s v="Kolkata"/>
    <m/>
    <m/>
    <m/>
    <s v="30-40"/>
    <m/>
    <m/>
  </r>
  <r>
    <n v="168"/>
    <n v="28"/>
    <n v="48363"/>
    <n v="715"/>
    <n v="180033"/>
    <s v="Home"/>
    <n v="5719"/>
    <x v="0"/>
    <x v="1"/>
    <s v="Employed"/>
    <s v="Divorced"/>
    <s v="Female"/>
    <s v="Bachelor"/>
    <n v="0"/>
    <n v="1"/>
    <n v="60985"/>
    <s v="East"/>
    <n v="12"/>
    <s v="Delhi"/>
    <m/>
    <m/>
    <m/>
    <s v="&lt;30"/>
    <m/>
    <m/>
  </r>
  <r>
    <n v="169"/>
    <n v="23"/>
    <n v="57674"/>
    <n v="675"/>
    <n v="260986"/>
    <s v="Personal"/>
    <n v="4841"/>
    <x v="0"/>
    <x v="1"/>
    <s v="Employed"/>
    <s v="Single"/>
    <s v="Male"/>
    <s v="PhD"/>
    <n v="4"/>
    <n v="4"/>
    <n v="107177"/>
    <s v="East"/>
    <n v="2"/>
    <s v="Pune"/>
    <m/>
    <m/>
    <m/>
    <s v="&lt;30"/>
    <m/>
    <m/>
  </r>
  <r>
    <n v="170"/>
    <n v="39"/>
    <n v="65322"/>
    <n v="666"/>
    <n v="194217"/>
    <s v="Home"/>
    <n v="4321"/>
    <x v="0"/>
    <x v="0"/>
    <s v="Employed"/>
    <s v="Divorced"/>
    <s v="Female"/>
    <s v="Master"/>
    <n v="3"/>
    <n v="4"/>
    <n v="75376"/>
    <s v="North"/>
    <n v="8"/>
    <s v="Ahmedabad"/>
    <m/>
    <m/>
    <m/>
    <s v="30-40"/>
    <m/>
    <m/>
  </r>
  <r>
    <n v="171"/>
    <n v="61"/>
    <n v="57600"/>
    <n v="603"/>
    <n v="216946"/>
    <s v="Car"/>
    <n v="4513"/>
    <x v="0"/>
    <x v="1"/>
    <s v="Employed"/>
    <s v="Married"/>
    <s v="Male"/>
    <s v="Bachelor"/>
    <n v="2"/>
    <n v="4"/>
    <n v="132481"/>
    <s v="West"/>
    <n v="9"/>
    <s v="Pune"/>
    <m/>
    <m/>
    <m/>
    <s v="&gt;60"/>
    <m/>
    <m/>
  </r>
  <r>
    <n v="172"/>
    <n v="23"/>
    <n v="39064"/>
    <n v="669"/>
    <n v="194144"/>
    <s v="Car"/>
    <n v="4517"/>
    <x v="0"/>
    <x v="1"/>
    <s v="Employed"/>
    <s v="Divorced"/>
    <s v="Male"/>
    <s v="PhD"/>
    <n v="5"/>
    <n v="2"/>
    <n v="82896"/>
    <s v="East"/>
    <n v="12"/>
    <s v="Mumbai"/>
    <m/>
    <m/>
    <m/>
    <s v="&lt;30"/>
    <m/>
    <m/>
  </r>
  <r>
    <n v="173"/>
    <n v="56"/>
    <n v="41922"/>
    <n v="748"/>
    <n v="218241"/>
    <s v="Medical"/>
    <n v="7034"/>
    <x v="0"/>
    <x v="0"/>
    <s v="Unemployed"/>
    <s v="Single"/>
    <s v="Male"/>
    <s v="Bachelor"/>
    <n v="4"/>
    <n v="2"/>
    <n v="47732"/>
    <s v="West"/>
    <n v="5"/>
    <s v="Delhi"/>
    <m/>
    <m/>
    <m/>
    <s v="51-60"/>
    <m/>
    <m/>
  </r>
  <r>
    <n v="174"/>
    <n v="45"/>
    <n v="74471"/>
    <n v="580"/>
    <n v="226937"/>
    <s v="Home"/>
    <n v="5265"/>
    <x v="0"/>
    <x v="1"/>
    <s v="Employed"/>
    <s v="Single"/>
    <s v="Male"/>
    <s v="Bachelor"/>
    <n v="0"/>
    <n v="2"/>
    <n v="142027"/>
    <s v="West"/>
    <n v="13"/>
    <s v="Hyderabad"/>
    <m/>
    <m/>
    <m/>
    <s v="41-50"/>
    <m/>
    <m/>
  </r>
  <r>
    <n v="175"/>
    <n v="56"/>
    <n v="47313"/>
    <n v="686"/>
    <n v="232090"/>
    <s v="Car"/>
    <n v="5138"/>
    <x v="0"/>
    <x v="1"/>
    <s v="Employed"/>
    <s v="Single"/>
    <s v="Female"/>
    <s v="Master"/>
    <n v="5"/>
    <n v="2"/>
    <n v="105501"/>
    <s v="North"/>
    <n v="5"/>
    <s v="Kolkata"/>
    <m/>
    <m/>
    <m/>
    <s v="51-60"/>
    <m/>
    <m/>
  </r>
  <r>
    <n v="176"/>
    <n v="31"/>
    <n v="48568"/>
    <n v="692"/>
    <n v="200162"/>
    <s v="Medical"/>
    <n v="4246"/>
    <x v="1"/>
    <x v="1"/>
    <s v="Employed"/>
    <s v="Single"/>
    <s v="Female"/>
    <s v="Master"/>
    <n v="3"/>
    <n v="4"/>
    <n v="100874"/>
    <s v="West"/>
    <n v="15"/>
    <s v="Hyderabad"/>
    <m/>
    <m/>
    <m/>
    <s v="30-40"/>
    <m/>
    <m/>
  </r>
  <r>
    <n v="177"/>
    <n v="36"/>
    <n v="57648"/>
    <n v="736"/>
    <n v="33460"/>
    <s v="Education"/>
    <n v="5786"/>
    <x v="0"/>
    <x v="1"/>
    <s v="Employed"/>
    <s v="Divorced"/>
    <s v="Female"/>
    <s v="High School"/>
    <n v="5"/>
    <n v="4"/>
    <n v="132831"/>
    <s v="North"/>
    <n v="5"/>
    <s v="Ahmedabad"/>
    <m/>
    <m/>
    <m/>
    <s v="30-40"/>
    <m/>
    <m/>
  </r>
  <r>
    <n v="178"/>
    <n v="37"/>
    <n v="68558"/>
    <n v="686"/>
    <n v="229776"/>
    <s v="Car"/>
    <n v="3847"/>
    <x v="0"/>
    <x v="0"/>
    <s v="Employed"/>
    <s v="Single"/>
    <s v="Female"/>
    <s v="Bachelor"/>
    <n v="3"/>
    <n v="4"/>
    <n v="126147"/>
    <s v="South"/>
    <n v="5"/>
    <s v="Ahmedabad"/>
    <m/>
    <m/>
    <m/>
    <s v="30-40"/>
    <m/>
    <m/>
  </r>
  <r>
    <n v="179"/>
    <n v="62"/>
    <n v="36481"/>
    <n v="650"/>
    <n v="101485"/>
    <s v="Car"/>
    <n v="5518"/>
    <x v="0"/>
    <x v="1"/>
    <s v="Employed"/>
    <s v="Divorced"/>
    <s v="Female"/>
    <s v="Master"/>
    <n v="1"/>
    <n v="2"/>
    <n v="77144"/>
    <s v="East"/>
    <n v="4"/>
    <s v="Hyderabad"/>
    <m/>
    <m/>
    <m/>
    <s v="&gt;60"/>
    <m/>
    <m/>
  </r>
  <r>
    <n v="180"/>
    <n v="44"/>
    <n v="42558"/>
    <n v="671"/>
    <n v="169655"/>
    <s v="Personal"/>
    <n v="5524"/>
    <x v="0"/>
    <x v="1"/>
    <s v="Employed"/>
    <s v="Divorced"/>
    <s v="Male"/>
    <s v="PhD"/>
    <n v="4"/>
    <n v="2"/>
    <n v="86506"/>
    <s v="North"/>
    <n v="16"/>
    <s v="Mumbai"/>
    <m/>
    <m/>
    <m/>
    <s v="41-50"/>
    <m/>
    <m/>
  </r>
  <r>
    <n v="181"/>
    <n v="37"/>
    <n v="25940"/>
    <n v="636"/>
    <n v="80437"/>
    <s v="Education"/>
    <n v="6017"/>
    <x v="0"/>
    <x v="1"/>
    <s v="Employed"/>
    <s v="Divorced"/>
    <s v="Female"/>
    <s v="High School"/>
    <n v="0"/>
    <n v="3"/>
    <n v="66611"/>
    <s v="North"/>
    <n v="18"/>
    <s v="Hyderabad"/>
    <m/>
    <m/>
    <m/>
    <s v="30-40"/>
    <m/>
    <m/>
  </r>
  <r>
    <n v="182"/>
    <n v="40"/>
    <n v="45554"/>
    <n v="710"/>
    <n v="284927"/>
    <s v="Home"/>
    <n v="3031"/>
    <x v="0"/>
    <x v="1"/>
    <s v="Employed"/>
    <s v="Single"/>
    <s v="Female"/>
    <s v="High School"/>
    <n v="2"/>
    <n v="4"/>
    <n v="56066"/>
    <s v="East"/>
    <n v="10"/>
    <s v="Delhi"/>
    <m/>
    <m/>
    <m/>
    <s v="30-40"/>
    <m/>
    <m/>
  </r>
  <r>
    <n v="183"/>
    <n v="42"/>
    <n v="58513"/>
    <n v="572"/>
    <n v="220865"/>
    <s v="Medical"/>
    <n v="6127"/>
    <x v="0"/>
    <x v="0"/>
    <s v="Employed"/>
    <s v="Single"/>
    <s v="Male"/>
    <s v="PhD"/>
    <n v="1"/>
    <n v="1"/>
    <n v="117357"/>
    <s v="North"/>
    <n v="3"/>
    <s v="Hyderabad"/>
    <m/>
    <m/>
    <m/>
    <s v="41-50"/>
    <m/>
    <m/>
  </r>
  <r>
    <n v="184"/>
    <n v="26"/>
    <n v="44536"/>
    <n v="625"/>
    <n v="183709"/>
    <s v="Education"/>
    <n v="5353"/>
    <x v="0"/>
    <x v="1"/>
    <s v="Employed"/>
    <s v="Divorced"/>
    <s v="Female"/>
    <s v="Master"/>
    <n v="4"/>
    <n v="1"/>
    <n v="111765"/>
    <s v="West"/>
    <n v="10"/>
    <s v="Bangalore"/>
    <m/>
    <m/>
    <m/>
    <s v="&lt;30"/>
    <m/>
    <m/>
  </r>
  <r>
    <n v="185"/>
    <n v="27"/>
    <n v="76397"/>
    <n v="672"/>
    <n v="270945"/>
    <s v="Home"/>
    <n v="4245"/>
    <x v="0"/>
    <x v="0"/>
    <s v="Unemployed"/>
    <s v="Divorced"/>
    <s v="Female"/>
    <s v="Bachelor"/>
    <n v="0"/>
    <n v="3"/>
    <n v="122824"/>
    <s v="North"/>
    <n v="13"/>
    <s v="Mumbai"/>
    <m/>
    <m/>
    <m/>
    <s v="&lt;30"/>
    <m/>
    <m/>
  </r>
  <r>
    <n v="186"/>
    <n v="34"/>
    <n v="51743"/>
    <n v="708"/>
    <n v="226601"/>
    <s v="Car"/>
    <n v="2840"/>
    <x v="0"/>
    <x v="1"/>
    <s v="Employed"/>
    <s v="Divorced"/>
    <s v="Female"/>
    <s v="High School"/>
    <n v="1"/>
    <n v="2"/>
    <n v="138448"/>
    <s v="North"/>
    <n v="3"/>
    <s v="Kolkata"/>
    <m/>
    <m/>
    <m/>
    <s v="30-40"/>
    <m/>
    <m/>
  </r>
  <r>
    <n v="187"/>
    <n v="31"/>
    <n v="48466"/>
    <n v="649"/>
    <n v="206229"/>
    <s v="Medical"/>
    <n v="4593"/>
    <x v="0"/>
    <x v="1"/>
    <s v="Employed"/>
    <s v="Married"/>
    <s v="Male"/>
    <s v="PhD"/>
    <n v="0"/>
    <n v="4"/>
    <n v="123234"/>
    <s v="West"/>
    <n v="4"/>
    <s v="Mumbai"/>
    <m/>
    <m/>
    <m/>
    <s v="30-40"/>
    <m/>
    <m/>
  </r>
  <r>
    <n v="188"/>
    <n v="32"/>
    <n v="44717"/>
    <n v="610"/>
    <n v="219757"/>
    <s v="Medical"/>
    <n v="5186"/>
    <x v="0"/>
    <x v="1"/>
    <s v="Employed"/>
    <s v="Married"/>
    <s v="Male"/>
    <s v="PhD"/>
    <n v="5"/>
    <n v="2"/>
    <n v="125903"/>
    <s v="East"/>
    <n v="13"/>
    <s v="Hyderabad"/>
    <m/>
    <m/>
    <m/>
    <s v="30-40"/>
    <m/>
    <m/>
  </r>
  <r>
    <n v="189"/>
    <n v="25"/>
    <n v="29602"/>
    <n v="639"/>
    <n v="180896"/>
    <s v="Education"/>
    <n v="3479"/>
    <x v="0"/>
    <x v="1"/>
    <s v="Employed"/>
    <s v="Single"/>
    <s v="Female"/>
    <s v="PhD"/>
    <n v="0"/>
    <n v="2"/>
    <n v="37661"/>
    <s v="North"/>
    <n v="14"/>
    <s v="Bangalore"/>
    <m/>
    <m/>
    <m/>
    <s v="&lt;30"/>
    <m/>
    <m/>
  </r>
  <r>
    <n v="190"/>
    <n v="25"/>
    <n v="48645"/>
    <n v="631"/>
    <n v="138015"/>
    <s v="Personal"/>
    <n v="4148"/>
    <x v="0"/>
    <x v="1"/>
    <s v="Employed"/>
    <s v="Married"/>
    <s v="Male"/>
    <s v="PhD"/>
    <n v="1"/>
    <n v="1"/>
    <n v="90790"/>
    <s v="South"/>
    <n v="4"/>
    <s v="Delhi"/>
    <m/>
    <m/>
    <m/>
    <s v="&lt;30"/>
    <m/>
    <m/>
  </r>
  <r>
    <n v="191"/>
    <n v="40"/>
    <n v="55375"/>
    <n v="633"/>
    <n v="248044"/>
    <s v="Home"/>
    <n v="3736"/>
    <x v="0"/>
    <x v="1"/>
    <s v="Employed"/>
    <s v="Divorced"/>
    <s v="Female"/>
    <s v="High School"/>
    <n v="1"/>
    <n v="1"/>
    <n v="128937"/>
    <s v="East"/>
    <n v="12"/>
    <s v="Hyderabad"/>
    <m/>
    <m/>
    <m/>
    <s v="30-40"/>
    <m/>
    <m/>
  </r>
  <r>
    <n v="192"/>
    <n v="35"/>
    <n v="48228"/>
    <n v="628"/>
    <n v="196451"/>
    <s v="Education"/>
    <n v="4565"/>
    <x v="0"/>
    <x v="1"/>
    <s v="Employed"/>
    <s v="Divorced"/>
    <s v="Male"/>
    <s v="Bachelor"/>
    <n v="4"/>
    <n v="4"/>
    <n v="64953"/>
    <s v="South"/>
    <n v="16"/>
    <s v="Delhi"/>
    <m/>
    <m/>
    <m/>
    <s v="30-40"/>
    <m/>
    <m/>
  </r>
  <r>
    <n v="193"/>
    <n v="46"/>
    <n v="53466"/>
    <n v="628"/>
    <n v="112043"/>
    <s v="Personal"/>
    <n v="3911"/>
    <x v="0"/>
    <x v="1"/>
    <s v="Employed"/>
    <s v="Single"/>
    <s v="Male"/>
    <s v="Master"/>
    <n v="1"/>
    <n v="4"/>
    <n v="102750"/>
    <s v="South"/>
    <n v="10"/>
    <s v="Bangalore"/>
    <m/>
    <m/>
    <m/>
    <s v="41-50"/>
    <m/>
    <m/>
  </r>
  <r>
    <n v="194"/>
    <n v="53"/>
    <n v="39939"/>
    <n v="564"/>
    <n v="225368"/>
    <s v="Personal"/>
    <n v="7170"/>
    <x v="0"/>
    <x v="0"/>
    <s v="Employed"/>
    <s v="Single"/>
    <s v="Female"/>
    <s v="PhD"/>
    <n v="5"/>
    <n v="2"/>
    <n v="115583"/>
    <s v="South"/>
    <n v="17"/>
    <s v="Kolkata"/>
    <m/>
    <m/>
    <m/>
    <s v="51-60"/>
    <m/>
    <m/>
  </r>
  <r>
    <n v="195"/>
    <n v="50"/>
    <n v="31329"/>
    <n v="665"/>
    <n v="202042"/>
    <s v="Personal"/>
    <n v="5863"/>
    <x v="1"/>
    <x v="1"/>
    <s v="Employed"/>
    <s v="Married"/>
    <s v="Male"/>
    <s v="PhD"/>
    <n v="4"/>
    <n v="2"/>
    <n v="113285"/>
    <s v="North"/>
    <n v="7"/>
    <s v="Hyderabad"/>
    <m/>
    <m/>
    <m/>
    <s v="41-50"/>
    <m/>
    <m/>
  </r>
  <r>
    <n v="196"/>
    <n v="44"/>
    <n v="48406"/>
    <n v="683"/>
    <n v="284990"/>
    <s v="Medical"/>
    <n v="3894"/>
    <x v="0"/>
    <x v="0"/>
    <s v="Employed"/>
    <s v="Divorced"/>
    <s v="Female"/>
    <s v="Bachelor"/>
    <n v="0"/>
    <n v="3"/>
    <n v="111063"/>
    <s v="West"/>
    <n v="4"/>
    <s v="Hyderabad"/>
    <m/>
    <m/>
    <m/>
    <s v="41-50"/>
    <m/>
    <m/>
  </r>
  <r>
    <n v="197"/>
    <n v="43"/>
    <n v="53309"/>
    <n v="724"/>
    <n v="213426"/>
    <s v="Home"/>
    <n v="4040"/>
    <x v="0"/>
    <x v="1"/>
    <s v="Employed"/>
    <s v="Single"/>
    <s v="Male"/>
    <s v="Bachelor"/>
    <n v="1"/>
    <n v="2"/>
    <n v="117967"/>
    <s v="North"/>
    <n v="12"/>
    <s v="Delhi"/>
    <m/>
    <m/>
    <m/>
    <s v="41-50"/>
    <m/>
    <m/>
  </r>
  <r>
    <n v="198"/>
    <n v="29"/>
    <n v="47469"/>
    <n v="693"/>
    <n v="140947"/>
    <s v="Home"/>
    <n v="3519"/>
    <x v="1"/>
    <x v="1"/>
    <s v="Employed"/>
    <s v="Single"/>
    <s v="Female"/>
    <s v="Master"/>
    <n v="4"/>
    <n v="3"/>
    <n v="105422"/>
    <s v="South"/>
    <n v="10"/>
    <s v="Hyderabad"/>
    <m/>
    <m/>
    <m/>
    <s v="&lt;30"/>
    <m/>
    <m/>
  </r>
  <r>
    <n v="199"/>
    <n v="23"/>
    <n v="53052"/>
    <n v="690"/>
    <n v="110492"/>
    <s v="Education"/>
    <n v="4849"/>
    <x v="1"/>
    <x v="1"/>
    <s v="Unemployed"/>
    <s v="Married"/>
    <s v="Male"/>
    <s v="High School"/>
    <n v="4"/>
    <n v="2"/>
    <n v="56112"/>
    <s v="South"/>
    <n v="2"/>
    <s v="Bangalore"/>
    <m/>
    <m/>
    <m/>
    <s v="&lt;30"/>
    <m/>
    <m/>
  </r>
  <r>
    <n v="200"/>
    <n v="56"/>
    <n v="61649"/>
    <n v="664"/>
    <n v="263214"/>
    <s v="Car"/>
    <n v="6775"/>
    <x v="0"/>
    <x v="0"/>
    <s v="Employed"/>
    <s v="Single"/>
    <s v="Female"/>
    <s v="Bachelor"/>
    <n v="2"/>
    <n v="2"/>
    <n v="115208"/>
    <s v="West"/>
    <n v="14"/>
    <s v="Hyderabad"/>
    <m/>
    <m/>
    <m/>
    <s v="51-60"/>
    <m/>
    <m/>
  </r>
  <r>
    <n v="201"/>
    <n v="27"/>
    <n v="61592"/>
    <n v="561"/>
    <n v="196818"/>
    <s v="Education"/>
    <n v="6197"/>
    <x v="0"/>
    <x v="0"/>
    <s v="Employed"/>
    <s v="Married"/>
    <s v="Female"/>
    <s v="High School"/>
    <n v="4"/>
    <n v="2"/>
    <n v="108542"/>
    <s v="East"/>
    <n v="8"/>
    <s v="Kolkata"/>
    <m/>
    <m/>
    <m/>
    <s v="&lt;30"/>
    <m/>
    <m/>
  </r>
  <r>
    <n v="202"/>
    <n v="42"/>
    <n v="62860"/>
    <n v="664"/>
    <n v="156709"/>
    <s v="Home"/>
    <n v="5198"/>
    <x v="0"/>
    <x v="0"/>
    <s v="Unemployed"/>
    <s v="Divorced"/>
    <s v="Female"/>
    <s v="High School"/>
    <n v="4"/>
    <n v="4"/>
    <n v="56507"/>
    <s v="South"/>
    <n v="10"/>
    <s v="Kolkata"/>
    <m/>
    <m/>
    <m/>
    <s v="41-50"/>
    <m/>
    <m/>
  </r>
  <r>
    <n v="203"/>
    <n v="34"/>
    <n v="65079"/>
    <n v="655"/>
    <n v="164016"/>
    <s v="Medical"/>
    <n v="4705"/>
    <x v="1"/>
    <x v="1"/>
    <s v="Unemployed"/>
    <s v="Married"/>
    <s v="Female"/>
    <s v="PhD"/>
    <n v="2"/>
    <n v="4"/>
    <n v="141392"/>
    <s v="North"/>
    <n v="6"/>
    <s v="Ahmedabad"/>
    <m/>
    <m/>
    <m/>
    <s v="30-40"/>
    <m/>
    <m/>
  </r>
  <r>
    <n v="204"/>
    <n v="49"/>
    <n v="57456"/>
    <n v="701"/>
    <n v="264917"/>
    <s v="Education"/>
    <n v="5551"/>
    <x v="0"/>
    <x v="0"/>
    <s v="Employed"/>
    <s v="Single"/>
    <s v="Male"/>
    <s v="High School"/>
    <n v="3"/>
    <n v="4"/>
    <n v="116015"/>
    <s v="South"/>
    <n v="2"/>
    <s v="Bangalore"/>
    <m/>
    <m/>
    <m/>
    <s v="41-50"/>
    <m/>
    <m/>
  </r>
  <r>
    <n v="205"/>
    <n v="36"/>
    <n v="55344"/>
    <n v="678"/>
    <n v="223590"/>
    <s v="Car"/>
    <n v="5279"/>
    <x v="0"/>
    <x v="0"/>
    <s v="Employed"/>
    <s v="Married"/>
    <s v="Female"/>
    <s v="PhD"/>
    <n v="5"/>
    <n v="3"/>
    <n v="58589"/>
    <s v="South"/>
    <n v="14"/>
    <s v="Mumbai"/>
    <m/>
    <m/>
    <m/>
    <s v="30-40"/>
    <m/>
    <m/>
  </r>
  <r>
    <n v="206"/>
    <n v="54"/>
    <n v="79144"/>
    <n v="643"/>
    <n v="254858"/>
    <s v="Education"/>
    <n v="5432"/>
    <x v="0"/>
    <x v="0"/>
    <s v="Employed"/>
    <s v="Married"/>
    <s v="Male"/>
    <s v="PhD"/>
    <n v="1"/>
    <n v="3"/>
    <n v="75483"/>
    <s v="East"/>
    <n v="11"/>
    <s v="Delhi"/>
    <m/>
    <m/>
    <m/>
    <s v="51-60"/>
    <m/>
    <m/>
  </r>
  <r>
    <n v="207"/>
    <n v="30"/>
    <n v="61754"/>
    <n v="747"/>
    <n v="212260"/>
    <s v="Personal"/>
    <n v="5197"/>
    <x v="0"/>
    <x v="0"/>
    <s v="Employed"/>
    <s v="Divorced"/>
    <s v="Male"/>
    <s v="Master"/>
    <n v="2"/>
    <n v="4"/>
    <n v="83078"/>
    <s v="West"/>
    <n v="2"/>
    <s v="Pune"/>
    <m/>
    <m/>
    <m/>
    <s v="30-40"/>
    <m/>
    <m/>
  </r>
  <r>
    <n v="208"/>
    <n v="27"/>
    <n v="37322"/>
    <n v="692"/>
    <n v="158168"/>
    <s v="Car"/>
    <n v="5444"/>
    <x v="0"/>
    <x v="1"/>
    <s v="Employed"/>
    <s v="Married"/>
    <s v="Female"/>
    <s v="High School"/>
    <n v="4"/>
    <n v="3"/>
    <n v="83057"/>
    <s v="South"/>
    <n v="4"/>
    <s v="Pune"/>
    <m/>
    <m/>
    <m/>
    <s v="&lt;30"/>
    <m/>
    <m/>
  </r>
  <r>
    <n v="209"/>
    <n v="45"/>
    <n v="22054"/>
    <n v="666"/>
    <n v="289328"/>
    <s v="Personal"/>
    <n v="3579"/>
    <x v="0"/>
    <x v="1"/>
    <s v="Employed"/>
    <s v="Single"/>
    <s v="Female"/>
    <s v="Bachelor"/>
    <n v="4"/>
    <n v="4"/>
    <n v="108791"/>
    <s v="East"/>
    <n v="6"/>
    <s v="Bangalore"/>
    <m/>
    <m/>
    <m/>
    <s v="41-50"/>
    <m/>
    <m/>
  </r>
  <r>
    <n v="210"/>
    <n v="47"/>
    <n v="46382"/>
    <n v="672"/>
    <n v="180447"/>
    <s v="Medical"/>
    <n v="4879"/>
    <x v="0"/>
    <x v="1"/>
    <s v="Employed"/>
    <s v="Single"/>
    <s v="Female"/>
    <s v="Bachelor"/>
    <n v="1"/>
    <n v="1"/>
    <n v="70709"/>
    <s v="East"/>
    <n v="4"/>
    <s v="Pune"/>
    <m/>
    <m/>
    <m/>
    <s v="41-50"/>
    <m/>
    <m/>
  </r>
  <r>
    <n v="211"/>
    <n v="35"/>
    <n v="59371"/>
    <n v="653"/>
    <n v="240220"/>
    <s v="Home"/>
    <n v="5233"/>
    <x v="0"/>
    <x v="1"/>
    <s v="Unemployed"/>
    <s v="Divorced"/>
    <s v="Female"/>
    <s v="Bachelor"/>
    <n v="5"/>
    <n v="4"/>
    <n v="133844"/>
    <s v="South"/>
    <n v="5"/>
    <s v="Mumbai"/>
    <m/>
    <m/>
    <m/>
    <s v="30-40"/>
    <m/>
    <m/>
  </r>
  <r>
    <n v="212"/>
    <n v="52"/>
    <n v="64384"/>
    <n v="650"/>
    <n v="254210"/>
    <s v="Education"/>
    <n v="4564"/>
    <x v="0"/>
    <x v="1"/>
    <s v="Employed"/>
    <s v="Divorced"/>
    <s v="Male"/>
    <s v="Master"/>
    <n v="0"/>
    <n v="1"/>
    <n v="131374"/>
    <s v="South"/>
    <n v="6"/>
    <s v="Mumbai"/>
    <m/>
    <m/>
    <m/>
    <s v="51-60"/>
    <m/>
    <m/>
  </r>
  <r>
    <n v="213"/>
    <n v="48"/>
    <n v="31242"/>
    <n v="541"/>
    <n v="200313"/>
    <s v="Education"/>
    <n v="3752"/>
    <x v="0"/>
    <x v="1"/>
    <s v="Employed"/>
    <s v="Divorced"/>
    <s v="Female"/>
    <s v="PhD"/>
    <n v="2"/>
    <n v="2"/>
    <n v="118579"/>
    <s v="West"/>
    <n v="9"/>
    <s v="Bangalore"/>
    <m/>
    <m/>
    <m/>
    <s v="41-50"/>
    <m/>
    <m/>
  </r>
  <r>
    <n v="214"/>
    <n v="29"/>
    <n v="60941"/>
    <n v="604"/>
    <n v="144338"/>
    <s v="Personal"/>
    <n v="5005"/>
    <x v="0"/>
    <x v="1"/>
    <s v="Employed"/>
    <s v="Single"/>
    <s v="Female"/>
    <s v="PhD"/>
    <n v="3"/>
    <n v="3"/>
    <n v="101327"/>
    <s v="North"/>
    <n v="16"/>
    <s v="Mumbai"/>
    <m/>
    <m/>
    <m/>
    <s v="&lt;30"/>
    <m/>
    <m/>
  </r>
  <r>
    <n v="215"/>
    <n v="27"/>
    <n v="67020"/>
    <n v="622"/>
    <n v="166092"/>
    <s v="Personal"/>
    <n v="9147"/>
    <x v="0"/>
    <x v="1"/>
    <s v="Employed"/>
    <s v="Married"/>
    <s v="Female"/>
    <s v="Bachelor"/>
    <n v="1"/>
    <n v="3"/>
    <n v="128123"/>
    <s v="North"/>
    <n v="11"/>
    <s v="Mumbai"/>
    <m/>
    <m/>
    <m/>
    <s v="&lt;30"/>
    <m/>
    <m/>
  </r>
  <r>
    <n v="216"/>
    <n v="36"/>
    <n v="59131"/>
    <n v="672"/>
    <n v="233859"/>
    <s v="Home"/>
    <n v="4176"/>
    <x v="0"/>
    <x v="0"/>
    <s v="Employed"/>
    <s v="Single"/>
    <s v="Female"/>
    <s v="PhD"/>
    <n v="1"/>
    <n v="4"/>
    <n v="91721"/>
    <s v="West"/>
    <n v="11"/>
    <s v="Pune"/>
    <m/>
    <m/>
    <m/>
    <s v="30-40"/>
    <m/>
    <m/>
  </r>
  <r>
    <n v="217"/>
    <n v="46"/>
    <n v="56235"/>
    <n v="567"/>
    <n v="226691"/>
    <s v="Education"/>
    <n v="4857"/>
    <x v="0"/>
    <x v="1"/>
    <s v="Employed"/>
    <s v="Single"/>
    <s v="Male"/>
    <s v="PhD"/>
    <n v="2"/>
    <n v="2"/>
    <n v="78265"/>
    <s v="East"/>
    <n v="10"/>
    <s v="Ahmedabad"/>
    <m/>
    <m/>
    <m/>
    <s v="41-50"/>
    <m/>
    <m/>
  </r>
  <r>
    <n v="218"/>
    <n v="55"/>
    <n v="48007"/>
    <n v="623"/>
    <n v="265033"/>
    <s v="Home"/>
    <n v="6261"/>
    <x v="0"/>
    <x v="1"/>
    <s v="Employed"/>
    <s v="Divorced"/>
    <s v="Male"/>
    <s v="Master"/>
    <n v="4"/>
    <n v="2"/>
    <n v="135703"/>
    <s v="East"/>
    <n v="1"/>
    <s v="Hyderabad"/>
    <m/>
    <m/>
    <m/>
    <s v="51-60"/>
    <m/>
    <m/>
  </r>
  <r>
    <n v="219"/>
    <n v="37"/>
    <n v="43099"/>
    <n v="617"/>
    <n v="256964"/>
    <s v="Personal"/>
    <n v="6773"/>
    <x v="0"/>
    <x v="1"/>
    <s v="Employed"/>
    <s v="Divorced"/>
    <s v="Male"/>
    <s v="High School"/>
    <n v="4"/>
    <n v="2"/>
    <n v="109526"/>
    <s v="West"/>
    <n v="17"/>
    <s v="Pune"/>
    <m/>
    <m/>
    <m/>
    <s v="30-40"/>
    <m/>
    <m/>
  </r>
  <r>
    <n v="220"/>
    <n v="43"/>
    <n v="61783"/>
    <n v="655"/>
    <n v="152351"/>
    <s v="Personal"/>
    <n v="4416"/>
    <x v="0"/>
    <x v="1"/>
    <s v="Employed"/>
    <s v="Married"/>
    <s v="Female"/>
    <s v="High School"/>
    <n v="3"/>
    <n v="2"/>
    <n v="79478"/>
    <s v="North"/>
    <n v="8"/>
    <s v="Pune"/>
    <m/>
    <m/>
    <m/>
    <s v="41-50"/>
    <m/>
    <m/>
  </r>
  <r>
    <n v="221"/>
    <n v="28"/>
    <n v="58750"/>
    <n v="672"/>
    <n v="272182"/>
    <s v="Car"/>
    <n v="5964"/>
    <x v="0"/>
    <x v="1"/>
    <s v="Employed"/>
    <s v="Married"/>
    <s v="Male"/>
    <s v="Master"/>
    <n v="2"/>
    <n v="3"/>
    <n v="87467"/>
    <s v="East"/>
    <n v="16"/>
    <s v="Ahmedabad"/>
    <m/>
    <m/>
    <m/>
    <s v="&lt;30"/>
    <m/>
    <m/>
  </r>
  <r>
    <n v="222"/>
    <n v="22"/>
    <n v="45092"/>
    <n v="617"/>
    <n v="148691"/>
    <s v="Personal"/>
    <n v="5791"/>
    <x v="0"/>
    <x v="1"/>
    <s v="Unemployed"/>
    <s v="Married"/>
    <s v="Female"/>
    <s v="Master"/>
    <n v="1"/>
    <n v="4"/>
    <n v="77907"/>
    <s v="North"/>
    <n v="6"/>
    <s v="Hyderabad"/>
    <m/>
    <m/>
    <m/>
    <s v="&lt;30"/>
    <m/>
    <m/>
  </r>
  <r>
    <n v="223"/>
    <n v="51"/>
    <n v="88131"/>
    <n v="621"/>
    <n v="229739"/>
    <s v="Personal"/>
    <n v="4493"/>
    <x v="0"/>
    <x v="1"/>
    <s v="Employed"/>
    <s v="Married"/>
    <s v="Male"/>
    <s v="PhD"/>
    <n v="2"/>
    <n v="4"/>
    <n v="160665"/>
    <s v="East"/>
    <n v="14"/>
    <s v="Mumbai"/>
    <m/>
    <m/>
    <m/>
    <s v="51-60"/>
    <m/>
    <m/>
  </r>
  <r>
    <n v="224"/>
    <n v="52"/>
    <n v="27353"/>
    <n v="615"/>
    <n v="321073"/>
    <s v="Home"/>
    <n v="5624"/>
    <x v="1"/>
    <x v="1"/>
    <s v="Employed"/>
    <s v="Single"/>
    <s v="Female"/>
    <s v="Master"/>
    <n v="0"/>
    <n v="1"/>
    <n v="100122"/>
    <s v="North"/>
    <n v="2"/>
    <s v="Hyderabad"/>
    <m/>
    <m/>
    <m/>
    <s v="51-60"/>
    <m/>
    <m/>
  </r>
  <r>
    <n v="225"/>
    <n v="49"/>
    <n v="46518"/>
    <n v="630"/>
    <n v="215624"/>
    <s v="Car"/>
    <n v="4826"/>
    <x v="0"/>
    <x v="0"/>
    <s v="Employed"/>
    <s v="Married"/>
    <s v="Male"/>
    <s v="PhD"/>
    <n v="1"/>
    <n v="3"/>
    <n v="104733"/>
    <s v="West"/>
    <n v="9"/>
    <s v="Kolkata"/>
    <m/>
    <m/>
    <m/>
    <s v="41-50"/>
    <m/>
    <m/>
  </r>
  <r>
    <n v="226"/>
    <n v="23"/>
    <n v="38429"/>
    <n v="647"/>
    <n v="111060"/>
    <s v="Car"/>
    <n v="4373"/>
    <x v="0"/>
    <x v="0"/>
    <s v="Employed"/>
    <s v="Single"/>
    <s v="Female"/>
    <s v="High School"/>
    <n v="3"/>
    <n v="1"/>
    <n v="121636"/>
    <s v="North"/>
    <n v="4"/>
    <s v="Kolkata"/>
    <m/>
    <m/>
    <m/>
    <s v="&lt;30"/>
    <m/>
    <m/>
  </r>
  <r>
    <n v="227"/>
    <n v="28"/>
    <n v="55762"/>
    <n v="715"/>
    <n v="183705"/>
    <s v="Education"/>
    <n v="6719"/>
    <x v="0"/>
    <x v="0"/>
    <s v="Employed"/>
    <s v="Single"/>
    <s v="Female"/>
    <s v="Master"/>
    <n v="3"/>
    <n v="2"/>
    <n v="63539"/>
    <s v="East"/>
    <n v="19"/>
    <s v="Ahmedabad"/>
    <m/>
    <m/>
    <m/>
    <s v="&lt;30"/>
    <m/>
    <m/>
  </r>
  <r>
    <n v="228"/>
    <n v="22"/>
    <n v="20765"/>
    <n v="599"/>
    <n v="308741"/>
    <s v="Medical"/>
    <n v="5649"/>
    <x v="1"/>
    <x v="1"/>
    <s v="Employed"/>
    <s v="Married"/>
    <s v="Male"/>
    <s v="PhD"/>
    <n v="1"/>
    <n v="4"/>
    <n v="132896"/>
    <s v="East"/>
    <n v="17"/>
    <s v="Delhi"/>
    <m/>
    <m/>
    <m/>
    <s v="&lt;30"/>
    <m/>
    <m/>
  </r>
  <r>
    <n v="229"/>
    <n v="51"/>
    <n v="69038"/>
    <n v="737"/>
    <n v="189645"/>
    <s v="Education"/>
    <n v="3318"/>
    <x v="0"/>
    <x v="0"/>
    <s v="Employed"/>
    <s v="Married"/>
    <s v="Female"/>
    <s v="High School"/>
    <n v="4"/>
    <n v="1"/>
    <n v="81764"/>
    <s v="East"/>
    <n v="1"/>
    <s v="Delhi"/>
    <m/>
    <m/>
    <m/>
    <s v="51-60"/>
    <m/>
    <m/>
  </r>
  <r>
    <n v="230"/>
    <n v="57"/>
    <n v="65081"/>
    <n v="588"/>
    <n v="266349"/>
    <s v="Education"/>
    <n v="4872"/>
    <x v="0"/>
    <x v="0"/>
    <s v="Employed"/>
    <s v="Single"/>
    <s v="Male"/>
    <s v="High School"/>
    <n v="1"/>
    <n v="3"/>
    <n v="154900"/>
    <s v="South"/>
    <n v="2"/>
    <s v="Hyderabad"/>
    <m/>
    <m/>
    <m/>
    <s v="51-60"/>
    <m/>
    <m/>
  </r>
  <r>
    <n v="231"/>
    <n v="40"/>
    <n v="54010"/>
    <n v="697"/>
    <n v="152168"/>
    <s v="Education"/>
    <n v="4480"/>
    <x v="1"/>
    <x v="0"/>
    <s v="Employed"/>
    <s v="Divorced"/>
    <s v="Male"/>
    <s v="Bachelor"/>
    <n v="1"/>
    <n v="4"/>
    <n v="90620"/>
    <s v="South"/>
    <n v="17"/>
    <s v="Kolkata"/>
    <m/>
    <m/>
    <m/>
    <s v="30-40"/>
    <m/>
    <m/>
  </r>
  <r>
    <n v="232"/>
    <n v="49"/>
    <n v="45345"/>
    <n v="626"/>
    <n v="182216"/>
    <s v="Car"/>
    <n v="4789"/>
    <x v="1"/>
    <x v="0"/>
    <s v="Employed"/>
    <s v="Married"/>
    <s v="Male"/>
    <s v="High School"/>
    <n v="0"/>
    <n v="3"/>
    <n v="131129"/>
    <s v="East"/>
    <n v="2"/>
    <s v="Delhi"/>
    <m/>
    <m/>
    <m/>
    <s v="41-50"/>
    <m/>
    <m/>
  </r>
  <r>
    <n v="233"/>
    <n v="37"/>
    <n v="60744"/>
    <n v="604"/>
    <n v="189214"/>
    <s v="Home"/>
    <n v="5515"/>
    <x v="1"/>
    <x v="1"/>
    <s v="Unemployed"/>
    <s v="Divorced"/>
    <s v="Female"/>
    <s v="Master"/>
    <n v="1"/>
    <n v="4"/>
    <n v="25096"/>
    <s v="West"/>
    <n v="3"/>
    <s v="Bangalore"/>
    <m/>
    <m/>
    <m/>
    <s v="30-40"/>
    <m/>
    <m/>
  </r>
  <r>
    <n v="234"/>
    <n v="30"/>
    <n v="54930"/>
    <n v="715"/>
    <n v="297545"/>
    <s v="Personal"/>
    <n v="5293"/>
    <x v="0"/>
    <x v="0"/>
    <s v="Employed"/>
    <s v="Single"/>
    <s v="Male"/>
    <s v="Master"/>
    <n v="5"/>
    <n v="3"/>
    <n v="64746"/>
    <s v="East"/>
    <n v="4"/>
    <s v="Delhi"/>
    <m/>
    <m/>
    <m/>
    <s v="30-40"/>
    <m/>
    <m/>
  </r>
  <r>
    <n v="235"/>
    <n v="61"/>
    <n v="64280"/>
    <n v="654"/>
    <n v="184703"/>
    <s v="Car"/>
    <n v="6434"/>
    <x v="0"/>
    <x v="1"/>
    <s v="Employed"/>
    <s v="Divorced"/>
    <s v="Female"/>
    <s v="PhD"/>
    <n v="5"/>
    <n v="3"/>
    <n v="91191"/>
    <s v="West"/>
    <n v="13"/>
    <s v="Hyderabad"/>
    <m/>
    <m/>
    <m/>
    <s v="&gt;60"/>
    <m/>
    <m/>
  </r>
  <r>
    <n v="236"/>
    <n v="42"/>
    <n v="48163"/>
    <n v="652"/>
    <n v="105727"/>
    <s v="Personal"/>
    <n v="6221"/>
    <x v="0"/>
    <x v="0"/>
    <s v="Employed"/>
    <s v="Single"/>
    <s v="Female"/>
    <s v="Master"/>
    <n v="2"/>
    <n v="4"/>
    <n v="39076"/>
    <s v="East"/>
    <n v="12"/>
    <s v="Mumbai"/>
    <m/>
    <m/>
    <m/>
    <s v="41-50"/>
    <m/>
    <m/>
  </r>
  <r>
    <n v="237"/>
    <n v="26"/>
    <n v="47277"/>
    <n v="636"/>
    <n v="319099"/>
    <s v="Personal"/>
    <n v="3786"/>
    <x v="0"/>
    <x v="0"/>
    <s v="Employed"/>
    <s v="Divorced"/>
    <s v="Male"/>
    <s v="High School"/>
    <n v="2"/>
    <n v="3"/>
    <n v="118026"/>
    <s v="East"/>
    <n v="5"/>
    <s v="Ahmedabad"/>
    <m/>
    <m/>
    <m/>
    <s v="&lt;30"/>
    <m/>
    <m/>
  </r>
  <r>
    <n v="238"/>
    <n v="63"/>
    <n v="66166"/>
    <n v="620"/>
    <n v="211373"/>
    <s v="Medical"/>
    <n v="4901"/>
    <x v="0"/>
    <x v="1"/>
    <s v="Employed"/>
    <s v="Divorced"/>
    <s v="Male"/>
    <s v="PhD"/>
    <n v="3"/>
    <n v="3"/>
    <n v="109388"/>
    <s v="West"/>
    <n v="14"/>
    <s v="Delhi"/>
    <m/>
    <m/>
    <m/>
    <s v="&gt;60"/>
    <m/>
    <m/>
  </r>
  <r>
    <n v="239"/>
    <n v="54"/>
    <n v="59504"/>
    <n v="641"/>
    <n v="232733"/>
    <s v="Education"/>
    <n v="3053"/>
    <x v="0"/>
    <x v="1"/>
    <s v="Employed"/>
    <s v="Divorced"/>
    <s v="Female"/>
    <s v="High School"/>
    <n v="4"/>
    <n v="2"/>
    <n v="70275"/>
    <s v="North"/>
    <n v="6"/>
    <s v="Hyderabad"/>
    <m/>
    <m/>
    <m/>
    <s v="51-60"/>
    <m/>
    <m/>
  </r>
  <r>
    <n v="240"/>
    <n v="51"/>
    <n v="47389"/>
    <n v="488"/>
    <n v="119657"/>
    <s v="Medical"/>
    <n v="4003"/>
    <x v="0"/>
    <x v="1"/>
    <s v="Employed"/>
    <s v="Single"/>
    <s v="Female"/>
    <s v="Bachelor"/>
    <n v="3"/>
    <n v="4"/>
    <n v="99521"/>
    <s v="South"/>
    <n v="1"/>
    <s v="Kolkata"/>
    <m/>
    <m/>
    <m/>
    <s v="51-60"/>
    <m/>
    <m/>
  </r>
  <r>
    <n v="241"/>
    <n v="32"/>
    <n v="55517"/>
    <n v="557"/>
    <n v="212888"/>
    <s v="Education"/>
    <n v="2904"/>
    <x v="0"/>
    <x v="0"/>
    <s v="Employed"/>
    <s v="Single"/>
    <s v="Male"/>
    <s v="PhD"/>
    <n v="0"/>
    <n v="1"/>
    <n v="124194"/>
    <s v="East"/>
    <n v="16"/>
    <s v="Ahmedabad"/>
    <m/>
    <m/>
    <m/>
    <s v="30-40"/>
    <m/>
    <m/>
  </r>
  <r>
    <n v="242"/>
    <n v="32"/>
    <n v="52772"/>
    <n v="669"/>
    <n v="200954"/>
    <s v="Car"/>
    <n v="3432"/>
    <x v="0"/>
    <x v="1"/>
    <s v="Employed"/>
    <s v="Single"/>
    <s v="Female"/>
    <s v="Bachelor"/>
    <n v="1"/>
    <n v="4"/>
    <n v="36908"/>
    <s v="West"/>
    <n v="6"/>
    <s v="Bangalore"/>
    <m/>
    <m/>
    <m/>
    <s v="30-40"/>
    <m/>
    <m/>
  </r>
  <r>
    <n v="243"/>
    <n v="36"/>
    <n v="57008"/>
    <n v="709"/>
    <n v="151687"/>
    <s v="Personal"/>
    <n v="6400"/>
    <x v="0"/>
    <x v="1"/>
    <s v="Employed"/>
    <s v="Married"/>
    <s v="Female"/>
    <s v="PhD"/>
    <n v="3"/>
    <n v="4"/>
    <n v="61795"/>
    <s v="West"/>
    <n v="13"/>
    <s v="Mumbai"/>
    <m/>
    <m/>
    <m/>
    <s v="30-40"/>
    <m/>
    <m/>
  </r>
  <r>
    <n v="244"/>
    <n v="45"/>
    <n v="69041"/>
    <n v="718"/>
    <n v="233397"/>
    <s v="Medical"/>
    <n v="5752"/>
    <x v="0"/>
    <x v="1"/>
    <s v="Employed"/>
    <s v="Single"/>
    <s v="Female"/>
    <s v="Master"/>
    <n v="1"/>
    <n v="2"/>
    <n v="89947"/>
    <s v="South"/>
    <n v="13"/>
    <s v="Pune"/>
    <m/>
    <m/>
    <m/>
    <s v="41-50"/>
    <m/>
    <m/>
  </r>
  <r>
    <n v="245"/>
    <n v="42"/>
    <n v="44751"/>
    <n v="602"/>
    <n v="114681"/>
    <s v="Car"/>
    <n v="5617"/>
    <x v="0"/>
    <x v="1"/>
    <s v="Employed"/>
    <s v="Married"/>
    <s v="Male"/>
    <s v="High School"/>
    <n v="3"/>
    <n v="1"/>
    <n v="100711"/>
    <s v="South"/>
    <n v="11"/>
    <s v="Ahmedabad"/>
    <m/>
    <m/>
    <m/>
    <s v="41-50"/>
    <m/>
    <m/>
  </r>
  <r>
    <n v="246"/>
    <n v="47"/>
    <n v="40331"/>
    <n v="659"/>
    <n v="151334"/>
    <s v="Car"/>
    <n v="6175"/>
    <x v="0"/>
    <x v="0"/>
    <s v="Employed"/>
    <s v="Single"/>
    <s v="Male"/>
    <s v="PhD"/>
    <n v="1"/>
    <n v="1"/>
    <n v="98241"/>
    <s v="North"/>
    <n v="16"/>
    <s v="Pune"/>
    <m/>
    <m/>
    <m/>
    <s v="41-50"/>
    <m/>
    <m/>
  </r>
  <r>
    <n v="247"/>
    <n v="44"/>
    <n v="54106"/>
    <n v="540"/>
    <n v="260597"/>
    <s v="Education"/>
    <n v="5612"/>
    <x v="0"/>
    <x v="1"/>
    <s v="Employed"/>
    <s v="Married"/>
    <s v="Male"/>
    <s v="Master"/>
    <n v="3"/>
    <n v="1"/>
    <n v="126678"/>
    <s v="East"/>
    <n v="14"/>
    <s v="Kolkata"/>
    <m/>
    <m/>
    <m/>
    <s v="41-50"/>
    <m/>
    <m/>
  </r>
  <r>
    <n v="248"/>
    <n v="32"/>
    <n v="41951"/>
    <n v="632"/>
    <n v="163708"/>
    <s v="Personal"/>
    <n v="4915"/>
    <x v="0"/>
    <x v="1"/>
    <s v="Employed"/>
    <s v="Divorced"/>
    <s v="Female"/>
    <s v="Master"/>
    <n v="5"/>
    <n v="3"/>
    <n v="114316"/>
    <s v="South"/>
    <n v="11"/>
    <s v="Ahmedabad"/>
    <m/>
    <m/>
    <m/>
    <s v="30-40"/>
    <m/>
    <m/>
  </r>
  <r>
    <n v="249"/>
    <n v="38"/>
    <n v="36336"/>
    <n v="691"/>
    <n v="175332"/>
    <s v="Education"/>
    <n v="4410"/>
    <x v="0"/>
    <x v="1"/>
    <s v="Unemployed"/>
    <s v="Divorced"/>
    <s v="Male"/>
    <s v="Master"/>
    <n v="5"/>
    <n v="3"/>
    <n v="120899"/>
    <s v="North"/>
    <n v="5"/>
    <s v="Hyderabad"/>
    <m/>
    <m/>
    <m/>
    <s v="30-40"/>
    <m/>
    <m/>
  </r>
  <r>
    <n v="250"/>
    <n v="36"/>
    <n v="64903"/>
    <n v="649"/>
    <n v="204500"/>
    <s v="Education"/>
    <n v="6695"/>
    <x v="0"/>
    <x v="0"/>
    <s v="Employed"/>
    <s v="Single"/>
    <s v="Male"/>
    <s v="Bachelor"/>
    <n v="5"/>
    <n v="3"/>
    <n v="58303"/>
    <s v="East"/>
    <n v="10"/>
    <s v="Bangalore"/>
    <m/>
    <m/>
    <m/>
    <s v="30-40"/>
    <m/>
    <m/>
  </r>
  <r>
    <n v="251"/>
    <n v="24"/>
    <n v="45691"/>
    <n v="633"/>
    <n v="181402"/>
    <s v="Car"/>
    <n v="6306"/>
    <x v="0"/>
    <x v="1"/>
    <s v="Employed"/>
    <s v="Married"/>
    <s v="Female"/>
    <s v="Master"/>
    <n v="2"/>
    <n v="1"/>
    <n v="104344"/>
    <s v="East"/>
    <n v="15"/>
    <s v="Kolkata"/>
    <m/>
    <m/>
    <m/>
    <s v="&lt;30"/>
    <m/>
    <m/>
  </r>
  <r>
    <n v="252"/>
    <n v="32"/>
    <n v="21979"/>
    <n v="649"/>
    <n v="234544"/>
    <s v="Education"/>
    <n v="4780"/>
    <x v="0"/>
    <x v="0"/>
    <s v="Employed"/>
    <s v="Divorced"/>
    <s v="Male"/>
    <s v="PhD"/>
    <n v="0"/>
    <n v="4"/>
    <n v="90785"/>
    <s v="West"/>
    <n v="7"/>
    <s v="Delhi"/>
    <m/>
    <m/>
    <m/>
    <s v="30-40"/>
    <m/>
    <m/>
  </r>
  <r>
    <n v="253"/>
    <n v="53"/>
    <n v="62711"/>
    <n v="714"/>
    <n v="208798"/>
    <s v="Home"/>
    <n v="5763"/>
    <x v="0"/>
    <x v="1"/>
    <s v="Employed"/>
    <s v="Divorced"/>
    <s v="Male"/>
    <s v="Bachelor"/>
    <n v="3"/>
    <n v="4"/>
    <n v="143862"/>
    <s v="South"/>
    <n v="3"/>
    <s v="Bangalore"/>
    <m/>
    <m/>
    <m/>
    <s v="51-60"/>
    <m/>
    <m/>
  </r>
  <r>
    <n v="254"/>
    <n v="42"/>
    <n v="43427"/>
    <n v="637"/>
    <n v="124667"/>
    <s v="Personal"/>
    <n v="2209"/>
    <x v="0"/>
    <x v="0"/>
    <s v="Unemployed"/>
    <s v="Married"/>
    <s v="Male"/>
    <s v="High School"/>
    <n v="2"/>
    <n v="1"/>
    <n v="105231"/>
    <s v="North"/>
    <n v="11"/>
    <s v="Mumbai"/>
    <m/>
    <m/>
    <m/>
    <s v="41-50"/>
    <m/>
    <m/>
  </r>
  <r>
    <n v="255"/>
    <n v="38"/>
    <n v="58667"/>
    <n v="653"/>
    <n v="163256"/>
    <s v="Education"/>
    <n v="5814"/>
    <x v="0"/>
    <x v="1"/>
    <s v="Unemployed"/>
    <s v="Single"/>
    <s v="Female"/>
    <s v="Master"/>
    <n v="4"/>
    <n v="1"/>
    <n v="79928"/>
    <s v="North"/>
    <n v="9"/>
    <s v="Pune"/>
    <m/>
    <m/>
    <m/>
    <s v="30-40"/>
    <m/>
    <m/>
  </r>
  <r>
    <n v="256"/>
    <n v="53"/>
    <n v="66251"/>
    <n v="725"/>
    <n v="157848"/>
    <s v="Education"/>
    <n v="4499"/>
    <x v="1"/>
    <x v="0"/>
    <s v="Employed"/>
    <s v="Divorced"/>
    <s v="Female"/>
    <s v="PhD"/>
    <n v="3"/>
    <n v="2"/>
    <n v="125575"/>
    <s v="West"/>
    <n v="10"/>
    <s v="Delhi"/>
    <m/>
    <m/>
    <m/>
    <s v="51-60"/>
    <m/>
    <m/>
  </r>
  <r>
    <n v="257"/>
    <n v="47"/>
    <n v="52844"/>
    <n v="638"/>
    <n v="176829"/>
    <s v="Medical"/>
    <n v="7712"/>
    <x v="0"/>
    <x v="1"/>
    <s v="Employed"/>
    <s v="Single"/>
    <s v="Male"/>
    <s v="PhD"/>
    <n v="1"/>
    <n v="3"/>
    <n v="116898"/>
    <s v="North"/>
    <n v="4"/>
    <s v="Pune"/>
    <m/>
    <m/>
    <m/>
    <s v="41-50"/>
    <m/>
    <m/>
  </r>
  <r>
    <n v="258"/>
    <n v="62"/>
    <n v="19467"/>
    <n v="568"/>
    <n v="205598"/>
    <s v="Personal"/>
    <n v="6150"/>
    <x v="0"/>
    <x v="0"/>
    <s v="Employed"/>
    <s v="Single"/>
    <s v="Female"/>
    <s v="Bachelor"/>
    <n v="0"/>
    <n v="3"/>
    <n v="75351"/>
    <s v="North"/>
    <n v="18"/>
    <s v="Bangalore"/>
    <m/>
    <m/>
    <m/>
    <s v="&gt;60"/>
    <m/>
    <m/>
  </r>
  <r>
    <n v="259"/>
    <n v="39"/>
    <n v="20544"/>
    <n v="718"/>
    <n v="215314"/>
    <s v="Personal"/>
    <n v="3027"/>
    <x v="1"/>
    <x v="1"/>
    <s v="Employed"/>
    <s v="Married"/>
    <s v="Male"/>
    <s v="High School"/>
    <n v="2"/>
    <n v="3"/>
    <n v="89545"/>
    <s v="East"/>
    <n v="14"/>
    <s v="Mumbai"/>
    <m/>
    <m/>
    <m/>
    <s v="30-40"/>
    <m/>
    <m/>
  </r>
  <r>
    <n v="260"/>
    <n v="34"/>
    <n v="39913"/>
    <n v="700"/>
    <n v="81603"/>
    <s v="Education"/>
    <n v="4288"/>
    <x v="1"/>
    <x v="0"/>
    <s v="Employed"/>
    <s v="Married"/>
    <s v="Male"/>
    <s v="Bachelor"/>
    <n v="2"/>
    <n v="2"/>
    <n v="90056"/>
    <s v="South"/>
    <n v="9"/>
    <s v="Ahmedabad"/>
    <m/>
    <m/>
    <m/>
    <s v="30-40"/>
    <m/>
    <m/>
  </r>
  <r>
    <n v="261"/>
    <n v="45"/>
    <n v="49147"/>
    <n v="539"/>
    <n v="251252"/>
    <s v="Home"/>
    <n v="5060"/>
    <x v="0"/>
    <x v="1"/>
    <s v="Employed"/>
    <s v="Divorced"/>
    <s v="Male"/>
    <s v="Master"/>
    <n v="0"/>
    <n v="2"/>
    <n v="136823"/>
    <s v="West"/>
    <n v="16"/>
    <s v="Ahmedabad"/>
    <m/>
    <m/>
    <m/>
    <s v="41-50"/>
    <m/>
    <m/>
  </r>
  <r>
    <n v="262"/>
    <n v="54"/>
    <n v="68002"/>
    <n v="643"/>
    <n v="195456"/>
    <s v="Medical"/>
    <n v="4957"/>
    <x v="0"/>
    <x v="1"/>
    <s v="Employed"/>
    <s v="Married"/>
    <s v="Male"/>
    <s v="High School"/>
    <n v="3"/>
    <n v="2"/>
    <n v="106097"/>
    <s v="South"/>
    <n v="2"/>
    <s v="Pune"/>
    <m/>
    <m/>
    <m/>
    <s v="51-60"/>
    <m/>
    <m/>
  </r>
  <r>
    <n v="263"/>
    <n v="44"/>
    <n v="54370"/>
    <n v="648"/>
    <n v="143980"/>
    <s v="Home"/>
    <n v="4912"/>
    <x v="0"/>
    <x v="1"/>
    <s v="Unemployed"/>
    <s v="Divorced"/>
    <s v="Female"/>
    <s v="High School"/>
    <n v="1"/>
    <n v="1"/>
    <n v="121803"/>
    <s v="North"/>
    <n v="7"/>
    <s v="Pune"/>
    <m/>
    <m/>
    <m/>
    <s v="41-50"/>
    <m/>
    <m/>
  </r>
  <r>
    <n v="264"/>
    <n v="58"/>
    <n v="89259"/>
    <n v="718"/>
    <n v="247616"/>
    <s v="Education"/>
    <n v="5984"/>
    <x v="0"/>
    <x v="1"/>
    <s v="Employed"/>
    <s v="Divorced"/>
    <s v="Male"/>
    <s v="High School"/>
    <n v="4"/>
    <n v="2"/>
    <n v="85201"/>
    <s v="North"/>
    <n v="5"/>
    <s v="Ahmedabad"/>
    <m/>
    <m/>
    <m/>
    <s v="51-60"/>
    <m/>
    <m/>
  </r>
  <r>
    <n v="265"/>
    <n v="43"/>
    <n v="27628"/>
    <n v="649"/>
    <n v="94720"/>
    <s v="Personal"/>
    <n v="4459"/>
    <x v="0"/>
    <x v="0"/>
    <s v="Employed"/>
    <s v="Divorced"/>
    <s v="Female"/>
    <s v="Bachelor"/>
    <n v="3"/>
    <n v="4"/>
    <n v="110044"/>
    <s v="North"/>
    <n v="17"/>
    <s v="Kolkata"/>
    <m/>
    <m/>
    <m/>
    <s v="41-50"/>
    <m/>
    <m/>
  </r>
  <r>
    <n v="266"/>
    <n v="25"/>
    <n v="51819"/>
    <n v="658"/>
    <n v="121213"/>
    <s v="Personal"/>
    <n v="4927"/>
    <x v="0"/>
    <x v="1"/>
    <s v="Employed"/>
    <s v="Single"/>
    <s v="Female"/>
    <s v="PhD"/>
    <n v="0"/>
    <n v="1"/>
    <n v="139100"/>
    <s v="South"/>
    <n v="11"/>
    <s v="Pune"/>
    <m/>
    <m/>
    <m/>
    <s v="&lt;30"/>
    <m/>
    <m/>
  </r>
  <r>
    <n v="267"/>
    <n v="64"/>
    <n v="43317"/>
    <n v="659"/>
    <n v="306457"/>
    <s v="Home"/>
    <n v="6526"/>
    <x v="1"/>
    <x v="0"/>
    <s v="Employed"/>
    <s v="Single"/>
    <s v="Male"/>
    <s v="Bachelor"/>
    <n v="3"/>
    <n v="1"/>
    <n v="89167"/>
    <s v="West"/>
    <n v="4"/>
    <s v="Ahmedabad"/>
    <m/>
    <m/>
    <m/>
    <s v="&gt;60"/>
    <m/>
    <m/>
  </r>
  <r>
    <n v="268"/>
    <n v="56"/>
    <n v="53519"/>
    <n v="626"/>
    <n v="207315"/>
    <s v="Car"/>
    <n v="6542"/>
    <x v="1"/>
    <x v="1"/>
    <s v="Employed"/>
    <s v="Married"/>
    <s v="Male"/>
    <s v="PhD"/>
    <n v="3"/>
    <n v="3"/>
    <n v="103454"/>
    <s v="West"/>
    <n v="17"/>
    <s v="Kolkata"/>
    <m/>
    <m/>
    <m/>
    <s v="51-60"/>
    <m/>
    <m/>
  </r>
  <r>
    <n v="269"/>
    <n v="44"/>
    <n v="76275"/>
    <n v="714"/>
    <n v="163137"/>
    <s v="Education"/>
    <n v="5977"/>
    <x v="1"/>
    <x v="0"/>
    <s v="Employed"/>
    <s v="Married"/>
    <s v="Male"/>
    <s v="Bachelor"/>
    <n v="0"/>
    <n v="3"/>
    <n v="59100"/>
    <s v="East"/>
    <n v="5"/>
    <s v="Pune"/>
    <m/>
    <m/>
    <m/>
    <s v="41-50"/>
    <m/>
    <m/>
  </r>
  <r>
    <n v="270"/>
    <n v="56"/>
    <n v="77223"/>
    <n v="610"/>
    <n v="205424"/>
    <s v="Personal"/>
    <n v="4650"/>
    <x v="0"/>
    <x v="1"/>
    <s v="Employed"/>
    <s v="Divorced"/>
    <s v="Male"/>
    <s v="PhD"/>
    <n v="0"/>
    <n v="2"/>
    <n v="77033"/>
    <s v="West"/>
    <n v="4"/>
    <s v="Delhi"/>
    <m/>
    <m/>
    <m/>
    <s v="51-60"/>
    <m/>
    <m/>
  </r>
  <r>
    <n v="271"/>
    <n v="25"/>
    <n v="50816"/>
    <n v="625"/>
    <n v="190921"/>
    <s v="Car"/>
    <n v="4292"/>
    <x v="0"/>
    <x v="1"/>
    <s v="Employed"/>
    <s v="Divorced"/>
    <s v="Female"/>
    <s v="PhD"/>
    <n v="4"/>
    <n v="4"/>
    <n v="89966"/>
    <s v="East"/>
    <n v="10"/>
    <s v="Pune"/>
    <m/>
    <m/>
    <m/>
    <s v="&lt;30"/>
    <m/>
    <m/>
  </r>
  <r>
    <n v="272"/>
    <n v="59"/>
    <n v="62922"/>
    <n v="649"/>
    <n v="201788"/>
    <s v="Personal"/>
    <n v="4958"/>
    <x v="0"/>
    <x v="1"/>
    <s v="Employed"/>
    <s v="Single"/>
    <s v="Female"/>
    <s v="High School"/>
    <n v="0"/>
    <n v="1"/>
    <n v="68174"/>
    <s v="North"/>
    <n v="3"/>
    <s v="Ahmedabad"/>
    <m/>
    <m/>
    <m/>
    <s v="51-60"/>
    <m/>
    <m/>
  </r>
  <r>
    <n v="273"/>
    <n v="26"/>
    <n v="53233"/>
    <n v="583"/>
    <n v="224456"/>
    <s v="Personal"/>
    <n v="5028"/>
    <x v="0"/>
    <x v="1"/>
    <s v="Employed"/>
    <s v="Single"/>
    <s v="Female"/>
    <s v="PhD"/>
    <n v="0"/>
    <n v="1"/>
    <n v="139659"/>
    <s v="West"/>
    <n v="6"/>
    <s v="Delhi"/>
    <m/>
    <m/>
    <m/>
    <s v="&lt;30"/>
    <m/>
    <m/>
  </r>
  <r>
    <n v="274"/>
    <n v="56"/>
    <n v="33870"/>
    <n v="738"/>
    <n v="190098"/>
    <s v="Car"/>
    <n v="4964"/>
    <x v="0"/>
    <x v="1"/>
    <s v="Employed"/>
    <s v="Divorced"/>
    <s v="Female"/>
    <s v="Master"/>
    <n v="0"/>
    <n v="1"/>
    <n v="74859"/>
    <s v="East"/>
    <n v="8"/>
    <s v="Delhi"/>
    <m/>
    <m/>
    <m/>
    <s v="51-60"/>
    <m/>
    <m/>
  </r>
  <r>
    <n v="275"/>
    <n v="24"/>
    <n v="50214"/>
    <n v="649"/>
    <n v="217734"/>
    <s v="Home"/>
    <n v="5556"/>
    <x v="0"/>
    <x v="1"/>
    <s v="Employed"/>
    <s v="Divorced"/>
    <s v="Male"/>
    <s v="Master"/>
    <n v="2"/>
    <n v="3"/>
    <n v="123603"/>
    <s v="East"/>
    <n v="5"/>
    <s v="Bangalore"/>
    <m/>
    <m/>
    <m/>
    <s v="&lt;30"/>
    <m/>
    <m/>
  </r>
  <r>
    <n v="276"/>
    <n v="30"/>
    <n v="42423"/>
    <n v="691"/>
    <n v="192098"/>
    <s v="Education"/>
    <n v="5360"/>
    <x v="1"/>
    <x v="0"/>
    <s v="Employed"/>
    <s v="Married"/>
    <s v="Male"/>
    <s v="PhD"/>
    <n v="0"/>
    <n v="3"/>
    <n v="105605"/>
    <s v="South"/>
    <n v="8"/>
    <s v="Ahmedabad"/>
    <m/>
    <m/>
    <m/>
    <s v="30-40"/>
    <m/>
    <m/>
  </r>
  <r>
    <n v="277"/>
    <n v="21"/>
    <n v="49058"/>
    <n v="602"/>
    <n v="158956"/>
    <s v="Car"/>
    <n v="5318"/>
    <x v="1"/>
    <x v="1"/>
    <s v="Employed"/>
    <s v="Divorced"/>
    <s v="Female"/>
    <s v="PhD"/>
    <n v="0"/>
    <n v="4"/>
    <n v="100925"/>
    <s v="North"/>
    <n v="10"/>
    <s v="Kolkata"/>
    <m/>
    <m/>
    <m/>
    <s v="&lt;30"/>
    <m/>
    <m/>
  </r>
  <r>
    <n v="278"/>
    <n v="41"/>
    <n v="37218"/>
    <n v="685"/>
    <n v="144696"/>
    <s v="Car"/>
    <n v="4533"/>
    <x v="0"/>
    <x v="1"/>
    <s v="Employed"/>
    <s v="Divorced"/>
    <s v="Female"/>
    <s v="PhD"/>
    <n v="0"/>
    <n v="3"/>
    <n v="144584"/>
    <s v="West"/>
    <n v="19"/>
    <s v="Hyderabad"/>
    <m/>
    <m/>
    <m/>
    <s v="41-50"/>
    <m/>
    <m/>
  </r>
  <r>
    <n v="279"/>
    <n v="60"/>
    <n v="52327"/>
    <n v="689"/>
    <n v="265953"/>
    <s v="Personal"/>
    <n v="3801"/>
    <x v="0"/>
    <x v="1"/>
    <s v="Employed"/>
    <s v="Divorced"/>
    <s v="Female"/>
    <s v="PhD"/>
    <n v="4"/>
    <n v="4"/>
    <n v="32181"/>
    <s v="West"/>
    <n v="4"/>
    <s v="Pune"/>
    <m/>
    <m/>
    <m/>
    <s v="51-60"/>
    <m/>
    <m/>
  </r>
  <r>
    <n v="280"/>
    <n v="59"/>
    <n v="54584"/>
    <n v="697"/>
    <n v="232370"/>
    <s v="Car"/>
    <n v="5694"/>
    <x v="0"/>
    <x v="0"/>
    <s v="Employed"/>
    <s v="Single"/>
    <s v="Male"/>
    <s v="High School"/>
    <n v="3"/>
    <n v="3"/>
    <n v="94113"/>
    <s v="West"/>
    <n v="6"/>
    <s v="Ahmedabad"/>
    <m/>
    <m/>
    <m/>
    <s v="51-60"/>
    <m/>
    <m/>
  </r>
  <r>
    <n v="281"/>
    <n v="57"/>
    <n v="60563"/>
    <n v="745"/>
    <n v="251853"/>
    <s v="Education"/>
    <n v="5060"/>
    <x v="1"/>
    <x v="0"/>
    <s v="Employed"/>
    <s v="Single"/>
    <s v="Male"/>
    <s v="Master"/>
    <n v="0"/>
    <n v="4"/>
    <n v="67588"/>
    <s v="East"/>
    <n v="3"/>
    <s v="Hyderabad"/>
    <m/>
    <m/>
    <m/>
    <s v="51-60"/>
    <m/>
    <m/>
  </r>
  <r>
    <n v="282"/>
    <n v="23"/>
    <n v="54647"/>
    <n v="622"/>
    <n v="200188"/>
    <s v="Home"/>
    <n v="5408"/>
    <x v="0"/>
    <x v="0"/>
    <s v="Employed"/>
    <s v="Married"/>
    <s v="Female"/>
    <s v="High School"/>
    <n v="0"/>
    <n v="3"/>
    <n v="41157"/>
    <s v="West"/>
    <n v="4"/>
    <s v="Ahmedabad"/>
    <m/>
    <m/>
    <m/>
    <s v="&lt;30"/>
    <m/>
    <m/>
  </r>
  <r>
    <n v="283"/>
    <n v="51"/>
    <n v="74519"/>
    <n v="640"/>
    <n v="211283"/>
    <s v="Home"/>
    <n v="5436"/>
    <x v="1"/>
    <x v="0"/>
    <s v="Employed"/>
    <s v="Married"/>
    <s v="Male"/>
    <s v="Master"/>
    <n v="4"/>
    <n v="3"/>
    <n v="64158"/>
    <s v="West"/>
    <n v="4"/>
    <s v="Delhi"/>
    <m/>
    <m/>
    <m/>
    <s v="51-60"/>
    <m/>
    <m/>
  </r>
  <r>
    <n v="284"/>
    <n v="47"/>
    <n v="82883"/>
    <n v="607"/>
    <n v="191081"/>
    <s v="Home"/>
    <n v="2973"/>
    <x v="0"/>
    <x v="0"/>
    <s v="Employed"/>
    <s v="Married"/>
    <s v="Female"/>
    <s v="PhD"/>
    <n v="3"/>
    <n v="2"/>
    <n v="100517"/>
    <s v="West"/>
    <n v="5"/>
    <s v="Ahmedabad"/>
    <m/>
    <m/>
    <m/>
    <s v="41-50"/>
    <m/>
    <m/>
  </r>
  <r>
    <n v="285"/>
    <n v="37"/>
    <n v="43932"/>
    <n v="645"/>
    <n v="257874"/>
    <s v="Education"/>
    <n v="6721"/>
    <x v="1"/>
    <x v="1"/>
    <s v="Employed"/>
    <s v="Divorced"/>
    <s v="Female"/>
    <s v="Master"/>
    <n v="4"/>
    <n v="2"/>
    <n v="78239"/>
    <s v="North"/>
    <n v="15"/>
    <s v="Ahmedabad"/>
    <m/>
    <m/>
    <m/>
    <s v="30-40"/>
    <m/>
    <m/>
  </r>
  <r>
    <n v="286"/>
    <n v="43"/>
    <n v="64551"/>
    <n v="683"/>
    <n v="182757"/>
    <s v="Personal"/>
    <n v="4434"/>
    <x v="0"/>
    <x v="1"/>
    <s v="Employed"/>
    <s v="Divorced"/>
    <s v="Male"/>
    <s v="Master"/>
    <n v="5"/>
    <n v="2"/>
    <n v="126898"/>
    <s v="North"/>
    <n v="16"/>
    <s v="Kolkata"/>
    <m/>
    <m/>
    <m/>
    <s v="41-50"/>
    <m/>
    <m/>
  </r>
  <r>
    <n v="287"/>
    <n v="33"/>
    <n v="81719"/>
    <n v="680"/>
    <n v="150798"/>
    <s v="Education"/>
    <n v="6373"/>
    <x v="1"/>
    <x v="1"/>
    <s v="Employed"/>
    <s v="Single"/>
    <s v="Male"/>
    <s v="Bachelor"/>
    <n v="1"/>
    <n v="4"/>
    <n v="93584"/>
    <s v="East"/>
    <n v="6"/>
    <s v="Ahmedabad"/>
    <m/>
    <m/>
    <m/>
    <s v="30-40"/>
    <m/>
    <m/>
  </r>
  <r>
    <n v="288"/>
    <n v="47"/>
    <n v="64941"/>
    <n v="732"/>
    <n v="226063"/>
    <s v="Car"/>
    <n v="5424"/>
    <x v="0"/>
    <x v="0"/>
    <s v="Employed"/>
    <s v="Divorced"/>
    <s v="Female"/>
    <s v="Bachelor"/>
    <n v="1"/>
    <n v="4"/>
    <n v="90257"/>
    <s v="South"/>
    <n v="18"/>
    <s v="Ahmedabad"/>
    <m/>
    <m/>
    <m/>
    <s v="41-50"/>
    <m/>
    <m/>
  </r>
  <r>
    <n v="289"/>
    <n v="40"/>
    <n v="60759"/>
    <n v="674"/>
    <n v="192393"/>
    <s v="Medical"/>
    <n v="3921"/>
    <x v="0"/>
    <x v="0"/>
    <s v="Employed"/>
    <s v="Divorced"/>
    <s v="Male"/>
    <s v="PhD"/>
    <n v="1"/>
    <n v="4"/>
    <n v="90391"/>
    <s v="West"/>
    <n v="12"/>
    <s v="Bangalore"/>
    <m/>
    <m/>
    <m/>
    <s v="30-40"/>
    <m/>
    <m/>
  </r>
  <r>
    <n v="290"/>
    <n v="33"/>
    <n v="22672"/>
    <n v="650"/>
    <n v="212495"/>
    <s v="Medical"/>
    <n v="4292"/>
    <x v="0"/>
    <x v="0"/>
    <s v="Unemployed"/>
    <s v="Single"/>
    <s v="Male"/>
    <s v="High School"/>
    <n v="0"/>
    <n v="4"/>
    <n v="97045"/>
    <s v="West"/>
    <n v="7"/>
    <s v="Pune"/>
    <m/>
    <m/>
    <m/>
    <s v="30-40"/>
    <m/>
    <m/>
  </r>
  <r>
    <n v="291"/>
    <n v="64"/>
    <n v="41628"/>
    <n v="595"/>
    <n v="235556"/>
    <s v="Medical"/>
    <n v="4310"/>
    <x v="1"/>
    <x v="0"/>
    <s v="Employed"/>
    <s v="Married"/>
    <s v="Male"/>
    <s v="Bachelor"/>
    <n v="4"/>
    <n v="2"/>
    <n v="87445"/>
    <s v="East"/>
    <n v="12"/>
    <s v="Bangalore"/>
    <m/>
    <m/>
    <m/>
    <s v="&gt;60"/>
    <m/>
    <m/>
  </r>
  <r>
    <n v="292"/>
    <n v="44"/>
    <n v="43818"/>
    <n v="693"/>
    <n v="171043"/>
    <s v="Home"/>
    <n v="4368"/>
    <x v="0"/>
    <x v="1"/>
    <s v="Employed"/>
    <s v="Divorced"/>
    <s v="Male"/>
    <s v="PhD"/>
    <n v="0"/>
    <n v="1"/>
    <n v="74462"/>
    <s v="West"/>
    <n v="14"/>
    <s v="Delhi"/>
    <m/>
    <m/>
    <m/>
    <s v="41-50"/>
    <m/>
    <m/>
  </r>
  <r>
    <n v="293"/>
    <n v="61"/>
    <n v="70807"/>
    <n v="642"/>
    <n v="189053"/>
    <s v="Education"/>
    <n v="3230"/>
    <x v="0"/>
    <x v="0"/>
    <s v="Employed"/>
    <s v="Single"/>
    <s v="Male"/>
    <s v="High School"/>
    <n v="1"/>
    <n v="3"/>
    <n v="129675"/>
    <s v="South"/>
    <n v="13"/>
    <s v="Delhi"/>
    <m/>
    <m/>
    <m/>
    <s v="&gt;60"/>
    <m/>
    <m/>
  </r>
  <r>
    <n v="294"/>
    <n v="23"/>
    <n v="39040"/>
    <n v="694"/>
    <n v="184479"/>
    <s v="Education"/>
    <n v="4201"/>
    <x v="0"/>
    <x v="1"/>
    <s v="Employed"/>
    <s v="Single"/>
    <s v="Male"/>
    <s v="Bachelor"/>
    <n v="3"/>
    <n v="3"/>
    <n v="81277"/>
    <s v="East"/>
    <n v="11"/>
    <s v="Hyderabad"/>
    <m/>
    <m/>
    <m/>
    <s v="&lt;30"/>
    <m/>
    <m/>
  </r>
  <r>
    <n v="295"/>
    <n v="63"/>
    <n v="48719"/>
    <n v="628"/>
    <n v="264339"/>
    <s v="Home"/>
    <n v="5967"/>
    <x v="0"/>
    <x v="1"/>
    <s v="Employed"/>
    <s v="Married"/>
    <s v="Female"/>
    <s v="Master"/>
    <n v="3"/>
    <n v="4"/>
    <n v="88494"/>
    <s v="North"/>
    <n v="11"/>
    <s v="Delhi"/>
    <m/>
    <m/>
    <m/>
    <s v="&gt;60"/>
    <m/>
    <m/>
  </r>
  <r>
    <n v="296"/>
    <n v="30"/>
    <n v="62604"/>
    <n v="710"/>
    <n v="200715"/>
    <s v="Car"/>
    <n v="6069"/>
    <x v="0"/>
    <x v="1"/>
    <s v="Employed"/>
    <s v="Single"/>
    <s v="Female"/>
    <s v="Bachelor"/>
    <n v="5"/>
    <n v="2"/>
    <n v="112882"/>
    <s v="South"/>
    <n v="2"/>
    <s v="Bangalore"/>
    <m/>
    <m/>
    <m/>
    <s v="30-40"/>
    <m/>
    <m/>
  </r>
  <r>
    <n v="297"/>
    <n v="21"/>
    <n v="38364"/>
    <n v="669"/>
    <n v="207818"/>
    <s v="Medical"/>
    <n v="4323"/>
    <x v="0"/>
    <x v="1"/>
    <s v="Employed"/>
    <s v="Married"/>
    <s v="Female"/>
    <s v="PhD"/>
    <n v="4"/>
    <n v="1"/>
    <n v="109562"/>
    <s v="West"/>
    <n v="14"/>
    <s v="Delhi"/>
    <m/>
    <m/>
    <m/>
    <s v="&lt;30"/>
    <m/>
    <m/>
  </r>
  <r>
    <n v="298"/>
    <n v="33"/>
    <n v="54186"/>
    <n v="699"/>
    <n v="142177"/>
    <s v="Medical"/>
    <n v="3127"/>
    <x v="0"/>
    <x v="1"/>
    <s v="Employed"/>
    <s v="Married"/>
    <s v="Female"/>
    <s v="Bachelor"/>
    <n v="5"/>
    <n v="2"/>
    <n v="73196"/>
    <s v="South"/>
    <n v="15"/>
    <s v="Hyderabad"/>
    <m/>
    <m/>
    <m/>
    <s v="30-40"/>
    <m/>
    <m/>
  </r>
  <r>
    <n v="299"/>
    <n v="34"/>
    <n v="52231"/>
    <n v="669"/>
    <n v="236539"/>
    <s v="Home"/>
    <n v="5630"/>
    <x v="0"/>
    <x v="1"/>
    <s v="Employed"/>
    <s v="Married"/>
    <s v="Male"/>
    <s v="Bachelor"/>
    <n v="3"/>
    <n v="3"/>
    <n v="122649"/>
    <s v="North"/>
    <n v="1"/>
    <s v="Hyderabad"/>
    <m/>
    <m/>
    <m/>
    <s v="30-40"/>
    <m/>
    <m/>
  </r>
  <r>
    <n v="300"/>
    <n v="53"/>
    <n v="63156"/>
    <n v="603"/>
    <n v="221405"/>
    <s v="Medical"/>
    <n v="3921"/>
    <x v="1"/>
    <x v="1"/>
    <s v="Unemployed"/>
    <s v="Married"/>
    <s v="Female"/>
    <s v="High School"/>
    <n v="1"/>
    <n v="4"/>
    <n v="116130"/>
    <s v="East"/>
    <n v="12"/>
    <s v="Bangalore"/>
    <m/>
    <m/>
    <m/>
    <s v="51-60"/>
    <m/>
    <m/>
  </r>
  <r>
    <n v="301"/>
    <n v="22"/>
    <n v="59882"/>
    <n v="631"/>
    <n v="158238"/>
    <s v="Personal"/>
    <n v="3999"/>
    <x v="0"/>
    <x v="1"/>
    <s v="Employed"/>
    <s v="Married"/>
    <s v="Male"/>
    <s v="High School"/>
    <n v="5"/>
    <n v="4"/>
    <n v="105339"/>
    <s v="South"/>
    <n v="14"/>
    <s v="Kolkata"/>
    <m/>
    <m/>
    <m/>
    <s v="&lt;30"/>
    <m/>
    <m/>
  </r>
  <r>
    <n v="302"/>
    <n v="22"/>
    <n v="59409"/>
    <n v="585"/>
    <n v="296149"/>
    <s v="Education"/>
    <n v="4717"/>
    <x v="1"/>
    <x v="1"/>
    <s v="Employed"/>
    <s v="Single"/>
    <s v="Female"/>
    <s v="Master"/>
    <n v="5"/>
    <n v="2"/>
    <n v="87060"/>
    <s v="East"/>
    <n v="18"/>
    <s v="Delhi"/>
    <m/>
    <m/>
    <m/>
    <s v="&lt;30"/>
    <m/>
    <m/>
  </r>
  <r>
    <n v="303"/>
    <n v="59"/>
    <n v="53011"/>
    <n v="659"/>
    <n v="216859"/>
    <s v="Medical"/>
    <n v="4623"/>
    <x v="0"/>
    <x v="0"/>
    <s v="Employed"/>
    <s v="Divorced"/>
    <s v="Female"/>
    <s v="PhD"/>
    <n v="5"/>
    <n v="4"/>
    <n v="87798"/>
    <s v="East"/>
    <n v="3"/>
    <s v="Pune"/>
    <m/>
    <m/>
    <m/>
    <s v="51-60"/>
    <m/>
    <m/>
  </r>
  <r>
    <n v="304"/>
    <n v="61"/>
    <n v="24860"/>
    <n v="576"/>
    <n v="168819"/>
    <s v="Medical"/>
    <n v="4210"/>
    <x v="0"/>
    <x v="0"/>
    <s v="Employed"/>
    <s v="Married"/>
    <s v="Male"/>
    <s v="Master"/>
    <n v="4"/>
    <n v="1"/>
    <n v="93946"/>
    <s v="West"/>
    <n v="12"/>
    <s v="Hyderabad"/>
    <m/>
    <m/>
    <m/>
    <s v="&gt;60"/>
    <m/>
    <m/>
  </r>
  <r>
    <n v="305"/>
    <n v="51"/>
    <n v="52094"/>
    <n v="664"/>
    <n v="199857"/>
    <s v="Personal"/>
    <n v="4300"/>
    <x v="0"/>
    <x v="1"/>
    <s v="Unemployed"/>
    <s v="Married"/>
    <s v="Male"/>
    <s v="Master"/>
    <n v="4"/>
    <n v="3"/>
    <n v="63045"/>
    <s v="West"/>
    <n v="5"/>
    <s v="Kolkata"/>
    <m/>
    <m/>
    <m/>
    <s v="51-60"/>
    <m/>
    <m/>
  </r>
  <r>
    <n v="306"/>
    <n v="24"/>
    <n v="50829"/>
    <n v="469"/>
    <n v="181571"/>
    <s v="Car"/>
    <n v="4498"/>
    <x v="0"/>
    <x v="0"/>
    <s v="Employed"/>
    <s v="Divorced"/>
    <s v="Female"/>
    <s v="Bachelor"/>
    <n v="1"/>
    <n v="1"/>
    <n v="98821"/>
    <s v="East"/>
    <n v="3"/>
    <s v="Kolkata"/>
    <m/>
    <m/>
    <m/>
    <s v="&lt;30"/>
    <m/>
    <m/>
  </r>
  <r>
    <n v="307"/>
    <n v="54"/>
    <n v="61498"/>
    <n v="690"/>
    <n v="277193"/>
    <s v="Car"/>
    <n v="4286"/>
    <x v="0"/>
    <x v="1"/>
    <s v="Employed"/>
    <s v="Divorced"/>
    <s v="Male"/>
    <s v="Master"/>
    <n v="1"/>
    <n v="2"/>
    <n v="126763"/>
    <s v="North"/>
    <n v="7"/>
    <s v="Delhi"/>
    <m/>
    <m/>
    <m/>
    <s v="51-60"/>
    <m/>
    <m/>
  </r>
  <r>
    <n v="308"/>
    <n v="39"/>
    <n v="43656"/>
    <n v="594"/>
    <n v="246659"/>
    <s v="Personal"/>
    <n v="4348"/>
    <x v="1"/>
    <x v="1"/>
    <s v="Employed"/>
    <s v="Married"/>
    <s v="Male"/>
    <s v="High School"/>
    <n v="1"/>
    <n v="3"/>
    <n v="126291"/>
    <s v="East"/>
    <n v="16"/>
    <s v="Delhi"/>
    <m/>
    <m/>
    <m/>
    <s v="30-40"/>
    <m/>
    <m/>
  </r>
  <r>
    <n v="309"/>
    <n v="57"/>
    <n v="50626"/>
    <n v="602"/>
    <n v="222701"/>
    <s v="Car"/>
    <n v="4694"/>
    <x v="1"/>
    <x v="0"/>
    <s v="Employed"/>
    <s v="Divorced"/>
    <s v="Male"/>
    <s v="Master"/>
    <n v="5"/>
    <n v="1"/>
    <n v="88574"/>
    <s v="North"/>
    <n v="17"/>
    <s v="Pune"/>
    <m/>
    <m/>
    <m/>
    <s v="51-60"/>
    <m/>
    <m/>
  </r>
  <r>
    <n v="310"/>
    <n v="29"/>
    <n v="51100"/>
    <n v="718"/>
    <n v="285842"/>
    <s v="Home"/>
    <n v="5353"/>
    <x v="0"/>
    <x v="1"/>
    <s v="Employed"/>
    <s v="Married"/>
    <s v="Male"/>
    <s v="PhD"/>
    <n v="1"/>
    <n v="1"/>
    <n v="131922"/>
    <s v="South"/>
    <n v="8"/>
    <s v="Kolkata"/>
    <m/>
    <m/>
    <m/>
    <s v="&lt;30"/>
    <m/>
    <m/>
  </r>
  <r>
    <n v="311"/>
    <n v="44"/>
    <n v="39311"/>
    <n v="665"/>
    <n v="148088"/>
    <s v="Personal"/>
    <n v="5249"/>
    <x v="0"/>
    <x v="1"/>
    <s v="Employed"/>
    <s v="Single"/>
    <s v="Female"/>
    <s v="Master"/>
    <n v="4"/>
    <n v="1"/>
    <n v="157177"/>
    <s v="East"/>
    <n v="15"/>
    <s v="Bangalore"/>
    <m/>
    <m/>
    <m/>
    <s v="41-50"/>
    <m/>
    <m/>
  </r>
  <r>
    <n v="312"/>
    <n v="33"/>
    <n v="32700"/>
    <n v="692"/>
    <n v="238794"/>
    <s v="Education"/>
    <n v="4457"/>
    <x v="0"/>
    <x v="1"/>
    <s v="Employed"/>
    <s v="Divorced"/>
    <s v="Male"/>
    <s v="PhD"/>
    <n v="3"/>
    <n v="3"/>
    <n v="90513"/>
    <s v="South"/>
    <n v="15"/>
    <s v="Bangalore"/>
    <m/>
    <m/>
    <m/>
    <s v="30-40"/>
    <m/>
    <m/>
  </r>
  <r>
    <n v="313"/>
    <n v="64"/>
    <n v="55738"/>
    <n v="599"/>
    <n v="227362"/>
    <s v="Education"/>
    <n v="4683"/>
    <x v="1"/>
    <x v="1"/>
    <s v="Employed"/>
    <s v="Divorced"/>
    <s v="Female"/>
    <s v="PhD"/>
    <n v="1"/>
    <n v="3"/>
    <n v="120745"/>
    <s v="East"/>
    <n v="8"/>
    <s v="Delhi"/>
    <m/>
    <m/>
    <m/>
    <s v="&gt;60"/>
    <m/>
    <m/>
  </r>
  <r>
    <n v="314"/>
    <n v="50"/>
    <n v="65116"/>
    <n v="698"/>
    <n v="188477"/>
    <s v="Education"/>
    <n v="6344"/>
    <x v="0"/>
    <x v="1"/>
    <s v="Employed"/>
    <s v="Single"/>
    <s v="Female"/>
    <s v="Master"/>
    <n v="2"/>
    <n v="4"/>
    <n v="32115"/>
    <s v="South"/>
    <n v="11"/>
    <s v="Ahmedabad"/>
    <m/>
    <m/>
    <m/>
    <s v="41-50"/>
    <m/>
    <m/>
  </r>
  <r>
    <n v="315"/>
    <n v="39"/>
    <n v="40626"/>
    <n v="643"/>
    <n v="188700"/>
    <s v="Medical"/>
    <n v="5986"/>
    <x v="0"/>
    <x v="1"/>
    <s v="Employed"/>
    <s v="Divorced"/>
    <s v="Female"/>
    <s v="Master"/>
    <n v="4"/>
    <n v="2"/>
    <n v="62255"/>
    <s v="North"/>
    <n v="10"/>
    <s v="Ahmedabad"/>
    <m/>
    <m/>
    <m/>
    <s v="30-40"/>
    <m/>
    <m/>
  </r>
  <r>
    <n v="316"/>
    <n v="61"/>
    <n v="46733"/>
    <n v="655"/>
    <n v="246158"/>
    <s v="Personal"/>
    <n v="5548"/>
    <x v="0"/>
    <x v="1"/>
    <s v="Employed"/>
    <s v="Single"/>
    <s v="Female"/>
    <s v="Master"/>
    <n v="0"/>
    <n v="4"/>
    <n v="102733"/>
    <s v="South"/>
    <n v="18"/>
    <s v="Mumbai"/>
    <m/>
    <m/>
    <m/>
    <s v="&gt;60"/>
    <m/>
    <m/>
  </r>
  <r>
    <n v="317"/>
    <n v="30"/>
    <n v="62443"/>
    <n v="724"/>
    <n v="242494"/>
    <s v="Personal"/>
    <n v="3228"/>
    <x v="0"/>
    <x v="0"/>
    <s v="Employed"/>
    <s v="Married"/>
    <s v="Female"/>
    <s v="PhD"/>
    <n v="3"/>
    <n v="2"/>
    <n v="69798"/>
    <s v="South"/>
    <n v="9"/>
    <s v="Mumbai"/>
    <m/>
    <m/>
    <m/>
    <s v="30-40"/>
    <m/>
    <m/>
  </r>
  <r>
    <n v="318"/>
    <n v="62"/>
    <n v="63900"/>
    <n v="591"/>
    <n v="128886"/>
    <s v="Car"/>
    <n v="5107"/>
    <x v="0"/>
    <x v="0"/>
    <s v="Employed"/>
    <s v="Divorced"/>
    <s v="Female"/>
    <s v="High School"/>
    <n v="4"/>
    <n v="3"/>
    <n v="161176"/>
    <s v="West"/>
    <n v="16"/>
    <s v="Mumbai"/>
    <m/>
    <m/>
    <m/>
    <s v="&gt;60"/>
    <m/>
    <m/>
  </r>
  <r>
    <n v="319"/>
    <n v="64"/>
    <n v="53471"/>
    <n v="695"/>
    <n v="290821"/>
    <s v="Personal"/>
    <n v="4324"/>
    <x v="1"/>
    <x v="1"/>
    <s v="Employed"/>
    <s v="Divorced"/>
    <s v="Female"/>
    <s v="Bachelor"/>
    <n v="1"/>
    <n v="1"/>
    <n v="117936"/>
    <s v="East"/>
    <n v="1"/>
    <s v="Bangalore"/>
    <m/>
    <m/>
    <m/>
    <s v="&gt;60"/>
    <m/>
    <m/>
  </r>
  <r>
    <n v="320"/>
    <n v="34"/>
    <n v="56213"/>
    <n v="669"/>
    <n v="257137"/>
    <s v="Personal"/>
    <n v="4043"/>
    <x v="1"/>
    <x v="0"/>
    <s v="Employed"/>
    <s v="Single"/>
    <s v="Male"/>
    <s v="Master"/>
    <n v="5"/>
    <n v="4"/>
    <n v="128974"/>
    <s v="East"/>
    <n v="6"/>
    <s v="Delhi"/>
    <m/>
    <m/>
    <m/>
    <s v="30-40"/>
    <m/>
    <m/>
  </r>
  <r>
    <n v="321"/>
    <n v="60"/>
    <n v="57980"/>
    <n v="639"/>
    <n v="185923"/>
    <s v="Car"/>
    <n v="4640"/>
    <x v="1"/>
    <x v="0"/>
    <s v="Employed"/>
    <s v="Married"/>
    <s v="Female"/>
    <s v="Bachelor"/>
    <n v="2"/>
    <n v="3"/>
    <n v="99129"/>
    <s v="East"/>
    <n v="2"/>
    <s v="Pune"/>
    <m/>
    <m/>
    <m/>
    <s v="51-60"/>
    <m/>
    <m/>
  </r>
  <r>
    <n v="322"/>
    <n v="40"/>
    <n v="60665"/>
    <n v="595"/>
    <n v="160437"/>
    <s v="Personal"/>
    <n v="6047"/>
    <x v="0"/>
    <x v="1"/>
    <s v="Employed"/>
    <s v="Married"/>
    <s v="Male"/>
    <s v="Master"/>
    <n v="0"/>
    <n v="3"/>
    <n v="69903"/>
    <s v="East"/>
    <n v="13"/>
    <s v="Pune"/>
    <m/>
    <m/>
    <m/>
    <s v="30-40"/>
    <m/>
    <m/>
  </r>
  <r>
    <n v="323"/>
    <n v="24"/>
    <n v="33928"/>
    <n v="638"/>
    <n v="255522"/>
    <s v="Personal"/>
    <n v="5888"/>
    <x v="0"/>
    <x v="1"/>
    <s v="Employed"/>
    <s v="Single"/>
    <s v="Male"/>
    <s v="PhD"/>
    <n v="3"/>
    <n v="3"/>
    <n v="84435"/>
    <s v="West"/>
    <n v="6"/>
    <s v="Hyderabad"/>
    <m/>
    <m/>
    <m/>
    <s v="&lt;30"/>
    <m/>
    <m/>
  </r>
  <r>
    <n v="324"/>
    <n v="58"/>
    <n v="78758"/>
    <n v="609"/>
    <n v="224820"/>
    <s v="Home"/>
    <n v="4380"/>
    <x v="0"/>
    <x v="1"/>
    <s v="Employed"/>
    <s v="Divorced"/>
    <s v="Female"/>
    <s v="PhD"/>
    <n v="1"/>
    <n v="4"/>
    <n v="107631"/>
    <s v="North"/>
    <n v="9"/>
    <s v="Delhi"/>
    <m/>
    <m/>
    <m/>
    <s v="51-60"/>
    <m/>
    <m/>
  </r>
  <r>
    <n v="325"/>
    <n v="64"/>
    <n v="54110"/>
    <n v="709"/>
    <n v="235820"/>
    <s v="Car"/>
    <n v="5084"/>
    <x v="0"/>
    <x v="1"/>
    <s v="Employed"/>
    <s v="Divorced"/>
    <s v="Female"/>
    <s v="Bachelor"/>
    <n v="4"/>
    <n v="3"/>
    <n v="80862"/>
    <s v="South"/>
    <n v="14"/>
    <s v="Delhi"/>
    <m/>
    <m/>
    <m/>
    <s v="&gt;60"/>
    <m/>
    <m/>
  </r>
  <r>
    <n v="326"/>
    <n v="59"/>
    <n v="60947"/>
    <n v="654"/>
    <n v="228542"/>
    <s v="Home"/>
    <n v="4578"/>
    <x v="0"/>
    <x v="1"/>
    <s v="Employed"/>
    <s v="Single"/>
    <s v="Female"/>
    <s v="High School"/>
    <n v="4"/>
    <n v="2"/>
    <n v="120135"/>
    <s v="South"/>
    <n v="7"/>
    <s v="Mumbai"/>
    <m/>
    <m/>
    <m/>
    <s v="51-60"/>
    <m/>
    <m/>
  </r>
  <r>
    <n v="327"/>
    <n v="25"/>
    <n v="38572"/>
    <n v="616"/>
    <n v="260727"/>
    <s v="Medical"/>
    <n v="4759"/>
    <x v="0"/>
    <x v="0"/>
    <s v="Employed"/>
    <s v="Single"/>
    <s v="Male"/>
    <s v="PhD"/>
    <n v="3"/>
    <n v="2"/>
    <n v="121342"/>
    <s v="North"/>
    <n v="5"/>
    <s v="Delhi"/>
    <m/>
    <m/>
    <m/>
    <s v="&lt;30"/>
    <m/>
    <m/>
  </r>
  <r>
    <n v="328"/>
    <n v="62"/>
    <n v="47211"/>
    <n v="578"/>
    <n v="242796"/>
    <s v="Car"/>
    <n v="5997"/>
    <x v="0"/>
    <x v="1"/>
    <s v="Employed"/>
    <s v="Single"/>
    <s v="Male"/>
    <s v="Bachelor"/>
    <n v="2"/>
    <n v="1"/>
    <n v="100149"/>
    <s v="South"/>
    <n v="7"/>
    <s v="Pune"/>
    <m/>
    <m/>
    <m/>
    <s v="&gt;60"/>
    <m/>
    <m/>
  </r>
  <r>
    <n v="329"/>
    <n v="52"/>
    <n v="55654"/>
    <n v="626"/>
    <n v="173306"/>
    <s v="Personal"/>
    <n v="4936"/>
    <x v="0"/>
    <x v="0"/>
    <s v="Employed"/>
    <s v="Divorced"/>
    <s v="Male"/>
    <s v="PhD"/>
    <n v="5"/>
    <n v="4"/>
    <n v="45230"/>
    <s v="West"/>
    <n v="3"/>
    <s v="Mumbai"/>
    <m/>
    <m/>
    <m/>
    <s v="51-60"/>
    <m/>
    <m/>
  </r>
  <r>
    <n v="330"/>
    <n v="26"/>
    <n v="22933"/>
    <n v="711"/>
    <n v="170377"/>
    <s v="Personal"/>
    <n v="3242"/>
    <x v="0"/>
    <x v="1"/>
    <s v="Employed"/>
    <s v="Single"/>
    <s v="Female"/>
    <s v="Master"/>
    <n v="1"/>
    <n v="4"/>
    <n v="151443"/>
    <s v="East"/>
    <n v="13"/>
    <s v="Delhi"/>
    <m/>
    <m/>
    <m/>
    <s v="&lt;30"/>
    <m/>
    <m/>
  </r>
  <r>
    <n v="331"/>
    <n v="34"/>
    <n v="36482"/>
    <n v="655"/>
    <n v="217797"/>
    <s v="Home"/>
    <n v="5138"/>
    <x v="0"/>
    <x v="0"/>
    <s v="Employed"/>
    <s v="Married"/>
    <s v="Male"/>
    <s v="Bachelor"/>
    <n v="3"/>
    <n v="4"/>
    <n v="93619"/>
    <s v="East"/>
    <n v="12"/>
    <s v="Hyderabad"/>
    <m/>
    <m/>
    <m/>
    <s v="30-40"/>
    <m/>
    <m/>
  </r>
  <r>
    <n v="332"/>
    <n v="26"/>
    <n v="39120"/>
    <n v="640"/>
    <n v="314487"/>
    <s v="Home"/>
    <n v="6816"/>
    <x v="0"/>
    <x v="0"/>
    <s v="Employed"/>
    <s v="Single"/>
    <s v="Female"/>
    <s v="Bachelor"/>
    <n v="3"/>
    <n v="4"/>
    <n v="181278"/>
    <s v="West"/>
    <n v="6"/>
    <s v="Ahmedabad"/>
    <m/>
    <m/>
    <m/>
    <s v="&lt;30"/>
    <m/>
    <m/>
  </r>
  <r>
    <n v="333"/>
    <n v="34"/>
    <n v="30820"/>
    <n v="734"/>
    <n v="192510"/>
    <s v="Medical"/>
    <n v="4300"/>
    <x v="0"/>
    <x v="0"/>
    <s v="Employed"/>
    <s v="Married"/>
    <s v="Male"/>
    <s v="Master"/>
    <n v="4"/>
    <n v="4"/>
    <n v="119576"/>
    <s v="East"/>
    <n v="2"/>
    <s v="Ahmedabad"/>
    <m/>
    <m/>
    <m/>
    <s v="30-40"/>
    <m/>
    <m/>
  </r>
  <r>
    <n v="334"/>
    <n v="32"/>
    <n v="51591"/>
    <n v="629"/>
    <n v="218156"/>
    <s v="Medical"/>
    <n v="6548"/>
    <x v="0"/>
    <x v="1"/>
    <s v="Employed"/>
    <s v="Married"/>
    <s v="Female"/>
    <s v="Bachelor"/>
    <n v="3"/>
    <n v="3"/>
    <n v="93701"/>
    <s v="South"/>
    <n v="15"/>
    <s v="Bangalore"/>
    <m/>
    <m/>
    <m/>
    <s v="30-40"/>
    <m/>
    <m/>
  </r>
  <r>
    <n v="335"/>
    <n v="47"/>
    <n v="48888"/>
    <n v="609"/>
    <n v="244729"/>
    <s v="Personal"/>
    <n v="5617"/>
    <x v="0"/>
    <x v="1"/>
    <s v="Employed"/>
    <s v="Single"/>
    <s v="Female"/>
    <s v="Master"/>
    <n v="0"/>
    <n v="3"/>
    <n v="113434"/>
    <s v="North"/>
    <n v="15"/>
    <s v="Hyderabad"/>
    <m/>
    <m/>
    <m/>
    <s v="41-50"/>
    <m/>
    <m/>
  </r>
  <r>
    <n v="336"/>
    <n v="46"/>
    <n v="71355"/>
    <n v="670"/>
    <n v="179039"/>
    <s v="Education"/>
    <n v="6176"/>
    <x v="1"/>
    <x v="1"/>
    <s v="Employed"/>
    <s v="Married"/>
    <s v="Female"/>
    <s v="High School"/>
    <n v="0"/>
    <n v="2"/>
    <n v="39421"/>
    <s v="North"/>
    <n v="18"/>
    <s v="Pune"/>
    <m/>
    <m/>
    <m/>
    <s v="41-50"/>
    <m/>
    <m/>
  </r>
  <r>
    <n v="337"/>
    <n v="32"/>
    <n v="33189"/>
    <n v="670"/>
    <n v="239874"/>
    <s v="Medical"/>
    <n v="5875"/>
    <x v="0"/>
    <x v="1"/>
    <s v="Employed"/>
    <s v="Divorced"/>
    <s v="Male"/>
    <s v="Master"/>
    <n v="1"/>
    <n v="4"/>
    <n v="130784"/>
    <s v="South"/>
    <n v="17"/>
    <s v="Delhi"/>
    <m/>
    <m/>
    <m/>
    <s v="30-40"/>
    <m/>
    <m/>
  </r>
  <r>
    <n v="338"/>
    <n v="28"/>
    <n v="53521"/>
    <n v="620"/>
    <n v="200698"/>
    <s v="Personal"/>
    <n v="5177"/>
    <x v="0"/>
    <x v="1"/>
    <s v="Employed"/>
    <s v="Single"/>
    <s v="Male"/>
    <s v="High School"/>
    <n v="3"/>
    <n v="4"/>
    <n v="177008"/>
    <s v="North"/>
    <n v="3"/>
    <s v="Hyderabad"/>
    <m/>
    <m/>
    <m/>
    <s v="&lt;30"/>
    <m/>
    <m/>
  </r>
  <r>
    <n v="339"/>
    <n v="30"/>
    <n v="36798"/>
    <n v="610"/>
    <n v="262494"/>
    <s v="Medical"/>
    <n v="4386"/>
    <x v="0"/>
    <x v="1"/>
    <s v="Employed"/>
    <s v="Divorced"/>
    <s v="Male"/>
    <s v="Bachelor"/>
    <n v="4"/>
    <n v="4"/>
    <n v="37322"/>
    <s v="North"/>
    <n v="3"/>
    <s v="Delhi"/>
    <m/>
    <m/>
    <m/>
    <s v="30-40"/>
    <m/>
    <m/>
  </r>
  <r>
    <n v="340"/>
    <n v="36"/>
    <n v="24242"/>
    <n v="722"/>
    <n v="152770"/>
    <s v="Car"/>
    <n v="5175"/>
    <x v="1"/>
    <x v="1"/>
    <s v="Employed"/>
    <s v="Divorced"/>
    <s v="Male"/>
    <s v="Master"/>
    <n v="5"/>
    <n v="2"/>
    <n v="91377"/>
    <s v="East"/>
    <n v="9"/>
    <s v="Hyderabad"/>
    <m/>
    <m/>
    <m/>
    <s v="30-40"/>
    <m/>
    <m/>
  </r>
  <r>
    <n v="341"/>
    <n v="46"/>
    <n v="58817"/>
    <n v="628"/>
    <n v="315694"/>
    <s v="Home"/>
    <n v="5233"/>
    <x v="0"/>
    <x v="1"/>
    <s v="Unemployed"/>
    <s v="Married"/>
    <s v="Male"/>
    <s v="Bachelor"/>
    <n v="1"/>
    <n v="4"/>
    <n v="96839"/>
    <s v="South"/>
    <n v="10"/>
    <s v="Hyderabad"/>
    <m/>
    <m/>
    <m/>
    <s v="41-50"/>
    <m/>
    <m/>
  </r>
  <r>
    <n v="342"/>
    <n v="28"/>
    <n v="60058"/>
    <n v="577"/>
    <n v="184375"/>
    <s v="Personal"/>
    <n v="5971"/>
    <x v="0"/>
    <x v="1"/>
    <s v="Unemployed"/>
    <s v="Divorced"/>
    <s v="Female"/>
    <s v="High School"/>
    <n v="2"/>
    <n v="4"/>
    <n v="126256"/>
    <s v="West"/>
    <n v="12"/>
    <s v="Ahmedabad"/>
    <m/>
    <m/>
    <m/>
    <s v="&lt;30"/>
    <m/>
    <m/>
  </r>
  <r>
    <n v="343"/>
    <n v="61"/>
    <n v="58281"/>
    <n v="659"/>
    <n v="226073"/>
    <s v="Medical"/>
    <n v="2748"/>
    <x v="0"/>
    <x v="1"/>
    <s v="Employed"/>
    <s v="Divorced"/>
    <s v="Female"/>
    <s v="PhD"/>
    <n v="4"/>
    <n v="3"/>
    <n v="163179"/>
    <s v="North"/>
    <n v="1"/>
    <s v="Hyderabad"/>
    <m/>
    <m/>
    <m/>
    <s v="&gt;60"/>
    <m/>
    <m/>
  </r>
  <r>
    <n v="344"/>
    <n v="49"/>
    <n v="30252"/>
    <n v="694"/>
    <n v="200244"/>
    <s v="Home"/>
    <n v="3570"/>
    <x v="0"/>
    <x v="0"/>
    <s v="Employed"/>
    <s v="Single"/>
    <s v="Female"/>
    <s v="PhD"/>
    <n v="2"/>
    <n v="2"/>
    <n v="111486"/>
    <s v="South"/>
    <n v="4"/>
    <s v="Bangalore"/>
    <m/>
    <m/>
    <m/>
    <s v="41-50"/>
    <m/>
    <m/>
  </r>
  <r>
    <n v="345"/>
    <n v="40"/>
    <n v="51253"/>
    <n v="640"/>
    <n v="146067"/>
    <s v="Education"/>
    <n v="5236"/>
    <x v="0"/>
    <x v="0"/>
    <s v="Employed"/>
    <s v="Single"/>
    <s v="Female"/>
    <s v="PhD"/>
    <n v="1"/>
    <n v="3"/>
    <n v="164253"/>
    <s v="West"/>
    <n v="5"/>
    <s v="Delhi"/>
    <m/>
    <m/>
    <m/>
    <s v="30-40"/>
    <m/>
    <m/>
  </r>
  <r>
    <n v="346"/>
    <n v="37"/>
    <n v="58960"/>
    <n v="676"/>
    <n v="241662"/>
    <s v="Medical"/>
    <n v="5332"/>
    <x v="0"/>
    <x v="0"/>
    <s v="Employed"/>
    <s v="Divorced"/>
    <s v="Male"/>
    <s v="PhD"/>
    <n v="0"/>
    <n v="1"/>
    <n v="105112"/>
    <s v="West"/>
    <n v="17"/>
    <s v="Mumbai"/>
    <m/>
    <m/>
    <m/>
    <s v="30-40"/>
    <m/>
    <m/>
  </r>
  <r>
    <n v="347"/>
    <n v="39"/>
    <n v="64282"/>
    <n v="597"/>
    <n v="186784"/>
    <s v="Personal"/>
    <n v="4132"/>
    <x v="0"/>
    <x v="0"/>
    <s v="Employed"/>
    <s v="Married"/>
    <s v="Male"/>
    <s v="PhD"/>
    <n v="4"/>
    <n v="4"/>
    <n v="113542"/>
    <s v="East"/>
    <n v="5"/>
    <s v="Hyderabad"/>
    <m/>
    <m/>
    <m/>
    <s v="30-40"/>
    <m/>
    <m/>
  </r>
  <r>
    <n v="348"/>
    <n v="37"/>
    <n v="59424"/>
    <n v="681"/>
    <n v="226285"/>
    <s v="Car"/>
    <n v="5357"/>
    <x v="0"/>
    <x v="1"/>
    <s v="Employed"/>
    <s v="Married"/>
    <s v="Female"/>
    <s v="High School"/>
    <n v="5"/>
    <n v="1"/>
    <n v="109847"/>
    <s v="East"/>
    <n v="4"/>
    <s v="Mumbai"/>
    <m/>
    <m/>
    <m/>
    <s v="30-40"/>
    <m/>
    <m/>
  </r>
  <r>
    <n v="349"/>
    <n v="59"/>
    <n v="64477"/>
    <n v="602"/>
    <n v="159743"/>
    <s v="Home"/>
    <n v="5678"/>
    <x v="0"/>
    <x v="1"/>
    <s v="Unemployed"/>
    <s v="Single"/>
    <s v="Female"/>
    <s v="PhD"/>
    <n v="4"/>
    <n v="4"/>
    <n v="136608"/>
    <s v="North"/>
    <n v="15"/>
    <s v="Ahmedabad"/>
    <m/>
    <m/>
    <m/>
    <s v="51-60"/>
    <m/>
    <m/>
  </r>
  <r>
    <n v="350"/>
    <n v="21"/>
    <n v="66010"/>
    <n v="665"/>
    <n v="187009"/>
    <s v="Home"/>
    <n v="4805"/>
    <x v="0"/>
    <x v="1"/>
    <s v="Employed"/>
    <s v="Single"/>
    <s v="Male"/>
    <s v="PhD"/>
    <n v="1"/>
    <n v="1"/>
    <n v="87330"/>
    <s v="South"/>
    <n v="10"/>
    <s v="Mumbai"/>
    <m/>
    <m/>
    <m/>
    <s v="&lt;30"/>
    <m/>
    <m/>
  </r>
  <r>
    <n v="351"/>
    <n v="49"/>
    <n v="51572"/>
    <n v="688"/>
    <n v="185277"/>
    <s v="Car"/>
    <n v="6429"/>
    <x v="0"/>
    <x v="1"/>
    <s v="Employed"/>
    <s v="Single"/>
    <s v="Male"/>
    <s v="Bachelor"/>
    <n v="4"/>
    <n v="3"/>
    <n v="124548"/>
    <s v="South"/>
    <n v="5"/>
    <s v="Bangalore"/>
    <m/>
    <m/>
    <m/>
    <s v="41-50"/>
    <m/>
    <m/>
  </r>
  <r>
    <n v="352"/>
    <n v="34"/>
    <n v="57477"/>
    <n v="654"/>
    <n v="227530"/>
    <s v="Personal"/>
    <n v="6616"/>
    <x v="0"/>
    <x v="1"/>
    <s v="Employed"/>
    <s v="Married"/>
    <s v="Female"/>
    <s v="Master"/>
    <n v="4"/>
    <n v="2"/>
    <n v="63076"/>
    <s v="East"/>
    <n v="14"/>
    <s v="Bangalore"/>
    <m/>
    <m/>
    <m/>
    <s v="30-40"/>
    <m/>
    <m/>
  </r>
  <r>
    <n v="353"/>
    <n v="37"/>
    <n v="64995"/>
    <n v="588"/>
    <n v="215392"/>
    <s v="Education"/>
    <n v="5121"/>
    <x v="0"/>
    <x v="0"/>
    <s v="Employed"/>
    <s v="Single"/>
    <s v="Female"/>
    <s v="Master"/>
    <n v="1"/>
    <n v="1"/>
    <n v="91464"/>
    <s v="East"/>
    <n v="13"/>
    <s v="Ahmedabad"/>
    <m/>
    <m/>
    <m/>
    <s v="30-40"/>
    <m/>
    <m/>
  </r>
  <r>
    <n v="354"/>
    <n v="33"/>
    <n v="55851"/>
    <n v="590"/>
    <n v="191170"/>
    <s v="Car"/>
    <n v="5840"/>
    <x v="0"/>
    <x v="1"/>
    <s v="Employed"/>
    <s v="Divorced"/>
    <s v="Male"/>
    <s v="Master"/>
    <n v="3"/>
    <n v="3"/>
    <n v="80897"/>
    <s v="East"/>
    <n v="19"/>
    <s v="Pune"/>
    <m/>
    <m/>
    <m/>
    <s v="30-40"/>
    <m/>
    <m/>
  </r>
  <r>
    <n v="355"/>
    <n v="49"/>
    <n v="67984"/>
    <n v="729"/>
    <n v="181502"/>
    <s v="Education"/>
    <n v="3303"/>
    <x v="1"/>
    <x v="1"/>
    <s v="Employed"/>
    <s v="Married"/>
    <s v="Male"/>
    <s v="Master"/>
    <n v="1"/>
    <n v="1"/>
    <n v="102638"/>
    <s v="North"/>
    <n v="8"/>
    <s v="Bangalore"/>
    <m/>
    <m/>
    <m/>
    <s v="41-50"/>
    <m/>
    <m/>
  </r>
  <r>
    <n v="356"/>
    <n v="54"/>
    <n v="63117"/>
    <n v="611"/>
    <n v="215745"/>
    <s v="Personal"/>
    <n v="6073"/>
    <x v="0"/>
    <x v="1"/>
    <s v="Employed"/>
    <s v="Divorced"/>
    <s v="Male"/>
    <s v="High School"/>
    <n v="4"/>
    <n v="1"/>
    <n v="90517"/>
    <s v="South"/>
    <n v="12"/>
    <s v="Delhi"/>
    <m/>
    <m/>
    <m/>
    <s v="51-60"/>
    <m/>
    <m/>
  </r>
  <r>
    <n v="357"/>
    <n v="47"/>
    <n v="40513"/>
    <n v="688"/>
    <n v="209885"/>
    <s v="Medical"/>
    <n v="6465"/>
    <x v="0"/>
    <x v="1"/>
    <s v="Employed"/>
    <s v="Single"/>
    <s v="Female"/>
    <s v="Master"/>
    <n v="5"/>
    <n v="2"/>
    <n v="133964"/>
    <s v="North"/>
    <n v="19"/>
    <s v="Pune"/>
    <m/>
    <m/>
    <m/>
    <s v="41-50"/>
    <m/>
    <m/>
  </r>
  <r>
    <n v="358"/>
    <n v="53"/>
    <n v="30410"/>
    <n v="655"/>
    <n v="206446"/>
    <s v="Medical"/>
    <n v="3984"/>
    <x v="0"/>
    <x v="1"/>
    <s v="Employed"/>
    <s v="Married"/>
    <s v="Female"/>
    <s v="Bachelor"/>
    <n v="5"/>
    <n v="3"/>
    <n v="73639"/>
    <s v="South"/>
    <n v="19"/>
    <s v="Bangalore"/>
    <m/>
    <m/>
    <m/>
    <s v="51-60"/>
    <m/>
    <m/>
  </r>
  <r>
    <n v="359"/>
    <n v="49"/>
    <n v="50289"/>
    <n v="599"/>
    <n v="298467"/>
    <s v="Personal"/>
    <n v="5616"/>
    <x v="0"/>
    <x v="0"/>
    <s v="Employed"/>
    <s v="Single"/>
    <s v="Male"/>
    <s v="High School"/>
    <n v="1"/>
    <n v="2"/>
    <n v="48060"/>
    <s v="East"/>
    <n v="6"/>
    <s v="Pune"/>
    <m/>
    <m/>
    <m/>
    <s v="41-50"/>
    <m/>
    <m/>
  </r>
  <r>
    <n v="360"/>
    <n v="57"/>
    <n v="32283"/>
    <n v="623"/>
    <n v="227596"/>
    <s v="Education"/>
    <n v="3126"/>
    <x v="0"/>
    <x v="1"/>
    <s v="Employed"/>
    <s v="Married"/>
    <s v="Female"/>
    <s v="PhD"/>
    <n v="4"/>
    <n v="4"/>
    <n v="59281"/>
    <s v="North"/>
    <n v="8"/>
    <s v="Hyderabad"/>
    <m/>
    <m/>
    <m/>
    <s v="51-60"/>
    <m/>
    <m/>
  </r>
  <r>
    <n v="361"/>
    <n v="59"/>
    <n v="51246"/>
    <n v="734"/>
    <n v="296201"/>
    <s v="Car"/>
    <n v="4213"/>
    <x v="0"/>
    <x v="1"/>
    <s v="Employed"/>
    <s v="Single"/>
    <s v="Female"/>
    <s v="Bachelor"/>
    <n v="2"/>
    <n v="2"/>
    <n v="129825"/>
    <s v="West"/>
    <n v="10"/>
    <s v="Kolkata"/>
    <m/>
    <m/>
    <m/>
    <s v="51-60"/>
    <m/>
    <m/>
  </r>
  <r>
    <n v="362"/>
    <n v="39"/>
    <n v="49888"/>
    <n v="824"/>
    <n v="196524"/>
    <s v="Personal"/>
    <n v="4479"/>
    <x v="0"/>
    <x v="1"/>
    <s v="Employed"/>
    <s v="Married"/>
    <s v="Male"/>
    <s v="Bachelor"/>
    <n v="2"/>
    <n v="2"/>
    <n v="70913"/>
    <s v="North"/>
    <n v="17"/>
    <s v="Bangalore"/>
    <m/>
    <m/>
    <m/>
    <s v="30-40"/>
    <m/>
    <m/>
  </r>
  <r>
    <n v="363"/>
    <n v="44"/>
    <n v="69513"/>
    <n v="634"/>
    <n v="197579"/>
    <s v="Personal"/>
    <n v="3525"/>
    <x v="0"/>
    <x v="0"/>
    <s v="Employed"/>
    <s v="Married"/>
    <s v="Female"/>
    <s v="PhD"/>
    <n v="0"/>
    <n v="1"/>
    <n v="111935"/>
    <s v="North"/>
    <n v="1"/>
    <s v="Pune"/>
    <m/>
    <m/>
    <m/>
    <s v="41-50"/>
    <m/>
    <m/>
  </r>
  <r>
    <n v="364"/>
    <n v="34"/>
    <n v="57575"/>
    <n v="630"/>
    <n v="174728"/>
    <s v="Medical"/>
    <n v="4762"/>
    <x v="0"/>
    <x v="0"/>
    <s v="Employed"/>
    <s v="Married"/>
    <s v="Female"/>
    <s v="PhD"/>
    <n v="1"/>
    <n v="1"/>
    <n v="91156"/>
    <s v="West"/>
    <n v="19"/>
    <s v="Delhi"/>
    <m/>
    <m/>
    <m/>
    <s v="30-40"/>
    <m/>
    <m/>
  </r>
  <r>
    <n v="365"/>
    <n v="57"/>
    <n v="64669"/>
    <n v="568"/>
    <n v="215095"/>
    <s v="Car"/>
    <n v="4696"/>
    <x v="0"/>
    <x v="1"/>
    <s v="Employed"/>
    <s v="Divorced"/>
    <s v="Female"/>
    <s v="Bachelor"/>
    <n v="1"/>
    <n v="1"/>
    <n v="124727"/>
    <s v="West"/>
    <n v="12"/>
    <s v="Ahmedabad"/>
    <m/>
    <m/>
    <m/>
    <s v="51-60"/>
    <m/>
    <m/>
  </r>
  <r>
    <n v="366"/>
    <n v="25"/>
    <n v="42656"/>
    <n v="567"/>
    <n v="183716"/>
    <s v="Medical"/>
    <n v="5616"/>
    <x v="0"/>
    <x v="1"/>
    <s v="Employed"/>
    <s v="Single"/>
    <s v="Male"/>
    <s v="High School"/>
    <n v="2"/>
    <n v="3"/>
    <n v="93077"/>
    <s v="East"/>
    <n v="2"/>
    <s v="Bangalore"/>
    <m/>
    <m/>
    <m/>
    <s v="&lt;30"/>
    <m/>
    <m/>
  </r>
  <r>
    <n v="367"/>
    <n v="44"/>
    <n v="72945"/>
    <n v="607"/>
    <n v="176592"/>
    <s v="Education"/>
    <n v="3486"/>
    <x v="0"/>
    <x v="0"/>
    <s v="Employed"/>
    <s v="Single"/>
    <s v="Male"/>
    <s v="PhD"/>
    <n v="2"/>
    <n v="2"/>
    <n v="182930"/>
    <s v="West"/>
    <n v="17"/>
    <s v="Delhi"/>
    <m/>
    <m/>
    <m/>
    <s v="41-50"/>
    <m/>
    <m/>
  </r>
  <r>
    <n v="368"/>
    <n v="54"/>
    <n v="63404"/>
    <n v="627"/>
    <n v="104984"/>
    <s v="Education"/>
    <n v="5623"/>
    <x v="0"/>
    <x v="1"/>
    <s v="Unemployed"/>
    <s v="Married"/>
    <s v="Female"/>
    <s v="Master"/>
    <n v="2"/>
    <n v="4"/>
    <n v="156943"/>
    <s v="West"/>
    <n v="7"/>
    <s v="Hyderabad"/>
    <m/>
    <m/>
    <m/>
    <s v="51-60"/>
    <m/>
    <m/>
  </r>
  <r>
    <n v="369"/>
    <n v="51"/>
    <n v="56411"/>
    <n v="648"/>
    <n v="273292"/>
    <s v="Home"/>
    <n v="4210"/>
    <x v="0"/>
    <x v="0"/>
    <s v="Employed"/>
    <s v="Divorced"/>
    <s v="Female"/>
    <s v="Bachelor"/>
    <n v="5"/>
    <n v="1"/>
    <n v="90543"/>
    <s v="North"/>
    <n v="14"/>
    <s v="Kolkata"/>
    <m/>
    <m/>
    <m/>
    <s v="51-60"/>
    <m/>
    <m/>
  </r>
  <r>
    <n v="370"/>
    <n v="50"/>
    <n v="22901"/>
    <n v="684"/>
    <n v="180836"/>
    <s v="Personal"/>
    <n v="3721"/>
    <x v="0"/>
    <x v="0"/>
    <s v="Employed"/>
    <s v="Married"/>
    <s v="Female"/>
    <s v="Bachelor"/>
    <n v="5"/>
    <n v="4"/>
    <n v="86435"/>
    <s v="North"/>
    <n v="14"/>
    <s v="Mumbai"/>
    <m/>
    <m/>
    <m/>
    <s v="41-50"/>
    <m/>
    <m/>
  </r>
  <r>
    <n v="371"/>
    <n v="29"/>
    <n v="67681"/>
    <n v="661"/>
    <n v="273748"/>
    <s v="Car"/>
    <n v="4803"/>
    <x v="0"/>
    <x v="1"/>
    <s v="Employed"/>
    <s v="Single"/>
    <s v="Female"/>
    <s v="PhD"/>
    <n v="0"/>
    <n v="2"/>
    <n v="193969"/>
    <s v="East"/>
    <n v="12"/>
    <s v="Mumbai"/>
    <m/>
    <m/>
    <m/>
    <s v="&lt;30"/>
    <m/>
    <m/>
  </r>
  <r>
    <n v="372"/>
    <n v="47"/>
    <n v="76600"/>
    <n v="685"/>
    <n v="195187"/>
    <s v="Car"/>
    <n v="5752"/>
    <x v="0"/>
    <x v="1"/>
    <s v="Employed"/>
    <s v="Single"/>
    <s v="Male"/>
    <s v="PhD"/>
    <n v="0"/>
    <n v="2"/>
    <n v="67634"/>
    <s v="West"/>
    <n v="16"/>
    <s v="Ahmedabad"/>
    <m/>
    <m/>
    <m/>
    <s v="41-50"/>
    <m/>
    <m/>
  </r>
  <r>
    <n v="373"/>
    <n v="48"/>
    <n v="50169"/>
    <n v="619"/>
    <n v="232229"/>
    <s v="Medical"/>
    <n v="4515"/>
    <x v="0"/>
    <x v="1"/>
    <s v="Employed"/>
    <s v="Married"/>
    <s v="Female"/>
    <s v="Master"/>
    <n v="3"/>
    <n v="2"/>
    <n v="98349"/>
    <s v="South"/>
    <n v="18"/>
    <s v="Ahmedabad"/>
    <m/>
    <m/>
    <m/>
    <s v="41-50"/>
    <m/>
    <m/>
  </r>
  <r>
    <n v="374"/>
    <n v="62"/>
    <n v="50476"/>
    <n v="646"/>
    <n v="203714"/>
    <s v="Medical"/>
    <n v="5513"/>
    <x v="1"/>
    <x v="0"/>
    <s v="Employed"/>
    <s v="Married"/>
    <s v="Female"/>
    <s v="Master"/>
    <n v="5"/>
    <n v="4"/>
    <n v="100673"/>
    <s v="North"/>
    <n v="8"/>
    <s v="Mumbai"/>
    <m/>
    <m/>
    <m/>
    <s v="&gt;60"/>
    <m/>
    <m/>
  </r>
  <r>
    <n v="375"/>
    <n v="46"/>
    <n v="42249"/>
    <n v="631"/>
    <n v="220735"/>
    <s v="Car"/>
    <n v="5278"/>
    <x v="0"/>
    <x v="0"/>
    <s v="Employed"/>
    <s v="Married"/>
    <s v="Female"/>
    <s v="Master"/>
    <n v="1"/>
    <n v="4"/>
    <n v="99929"/>
    <s v="East"/>
    <n v="2"/>
    <s v="Mumbai"/>
    <m/>
    <m/>
    <m/>
    <s v="41-50"/>
    <m/>
    <m/>
  </r>
  <r>
    <n v="376"/>
    <n v="38"/>
    <n v="25523"/>
    <n v="586"/>
    <n v="149548"/>
    <s v="Medical"/>
    <n v="8134"/>
    <x v="1"/>
    <x v="0"/>
    <s v="Employed"/>
    <s v="Single"/>
    <s v="Female"/>
    <s v="Master"/>
    <n v="0"/>
    <n v="4"/>
    <n v="47838"/>
    <s v="North"/>
    <n v="11"/>
    <s v="Ahmedabad"/>
    <m/>
    <m/>
    <m/>
    <s v="30-40"/>
    <m/>
    <m/>
  </r>
  <r>
    <n v="377"/>
    <n v="56"/>
    <n v="41568"/>
    <n v="551"/>
    <n v="259117"/>
    <s v="Home"/>
    <n v="4687"/>
    <x v="0"/>
    <x v="0"/>
    <s v="Employed"/>
    <s v="Married"/>
    <s v="Male"/>
    <s v="Bachelor"/>
    <n v="4"/>
    <n v="2"/>
    <n v="114898"/>
    <s v="North"/>
    <n v="1"/>
    <s v="Mumbai"/>
    <m/>
    <m/>
    <m/>
    <s v="51-60"/>
    <m/>
    <m/>
  </r>
  <r>
    <n v="378"/>
    <n v="28"/>
    <n v="74891"/>
    <n v="616"/>
    <n v="181657"/>
    <s v="Personal"/>
    <n v="4833"/>
    <x v="0"/>
    <x v="1"/>
    <s v="Unemployed"/>
    <s v="Married"/>
    <s v="Female"/>
    <s v="PhD"/>
    <n v="1"/>
    <n v="2"/>
    <n v="70889"/>
    <s v="South"/>
    <n v="10"/>
    <s v="Bangalore"/>
    <m/>
    <m/>
    <m/>
    <s v="&lt;30"/>
    <m/>
    <m/>
  </r>
  <r>
    <n v="379"/>
    <n v="38"/>
    <n v="66185"/>
    <n v="525"/>
    <n v="246283"/>
    <s v="Home"/>
    <n v="6107"/>
    <x v="0"/>
    <x v="0"/>
    <s v="Employed"/>
    <s v="Single"/>
    <s v="Male"/>
    <s v="High School"/>
    <n v="3"/>
    <n v="1"/>
    <n v="143079"/>
    <s v="East"/>
    <n v="18"/>
    <s v="Pune"/>
    <m/>
    <m/>
    <m/>
    <s v="30-40"/>
    <m/>
    <m/>
  </r>
  <r>
    <n v="380"/>
    <n v="40"/>
    <n v="38409"/>
    <n v="593"/>
    <n v="126966"/>
    <s v="Education"/>
    <n v="4948"/>
    <x v="1"/>
    <x v="1"/>
    <s v="Employed"/>
    <s v="Married"/>
    <s v="Male"/>
    <s v="PhD"/>
    <n v="2"/>
    <n v="3"/>
    <n v="56321"/>
    <s v="South"/>
    <n v="16"/>
    <s v="Kolkata"/>
    <m/>
    <m/>
    <m/>
    <s v="30-40"/>
    <m/>
    <m/>
  </r>
  <r>
    <n v="381"/>
    <n v="52"/>
    <n v="41324"/>
    <n v="677"/>
    <n v="162274"/>
    <s v="Car"/>
    <n v="5250"/>
    <x v="1"/>
    <x v="1"/>
    <s v="Employed"/>
    <s v="Divorced"/>
    <s v="Female"/>
    <s v="PhD"/>
    <n v="3"/>
    <n v="4"/>
    <n v="101783"/>
    <s v="South"/>
    <n v="2"/>
    <s v="Kolkata"/>
    <m/>
    <m/>
    <m/>
    <s v="51-60"/>
    <m/>
    <m/>
  </r>
  <r>
    <n v="382"/>
    <n v="49"/>
    <n v="82026"/>
    <n v="659"/>
    <n v="218589"/>
    <s v="Home"/>
    <n v="3243"/>
    <x v="1"/>
    <x v="1"/>
    <s v="Employed"/>
    <s v="Single"/>
    <s v="Male"/>
    <s v="Master"/>
    <n v="1"/>
    <n v="3"/>
    <n v="33516"/>
    <s v="East"/>
    <n v="17"/>
    <s v="Delhi"/>
    <m/>
    <m/>
    <m/>
    <s v="41-50"/>
    <m/>
    <m/>
  </r>
  <r>
    <n v="383"/>
    <n v="38"/>
    <n v="34697"/>
    <n v="651"/>
    <n v="191818"/>
    <s v="Home"/>
    <n v="4878"/>
    <x v="0"/>
    <x v="1"/>
    <s v="Employed"/>
    <s v="Married"/>
    <s v="Male"/>
    <s v="Master"/>
    <n v="2"/>
    <n v="4"/>
    <n v="35368"/>
    <s v="West"/>
    <n v="16"/>
    <s v="Pune"/>
    <m/>
    <m/>
    <m/>
    <s v="30-40"/>
    <m/>
    <m/>
  </r>
  <r>
    <n v="384"/>
    <n v="27"/>
    <n v="39268"/>
    <n v="709"/>
    <n v="222843"/>
    <s v="Medical"/>
    <n v="4294"/>
    <x v="0"/>
    <x v="0"/>
    <s v="Employed"/>
    <s v="Married"/>
    <s v="Male"/>
    <s v="Bachelor"/>
    <n v="3"/>
    <n v="4"/>
    <n v="74819"/>
    <s v="South"/>
    <n v="19"/>
    <s v="Ahmedabad"/>
    <m/>
    <m/>
    <m/>
    <s v="&lt;30"/>
    <m/>
    <m/>
  </r>
  <r>
    <n v="385"/>
    <n v="21"/>
    <n v="43556"/>
    <n v="613"/>
    <n v="210379"/>
    <s v="Medical"/>
    <n v="4520"/>
    <x v="0"/>
    <x v="0"/>
    <s v="Employed"/>
    <s v="Single"/>
    <s v="Female"/>
    <s v="Master"/>
    <n v="3"/>
    <n v="3"/>
    <n v="79053"/>
    <s v="West"/>
    <n v="5"/>
    <s v="Delhi"/>
    <m/>
    <m/>
    <m/>
    <s v="&lt;30"/>
    <m/>
    <m/>
  </r>
  <r>
    <n v="386"/>
    <n v="48"/>
    <n v="29629"/>
    <n v="684"/>
    <n v="291397"/>
    <s v="Medical"/>
    <n v="5256"/>
    <x v="0"/>
    <x v="1"/>
    <s v="Employed"/>
    <s v="Single"/>
    <s v="Male"/>
    <s v="Bachelor"/>
    <n v="1"/>
    <n v="3"/>
    <n v="143971"/>
    <s v="North"/>
    <n v="6"/>
    <s v="Hyderabad"/>
    <m/>
    <m/>
    <m/>
    <s v="41-50"/>
    <m/>
    <m/>
  </r>
  <r>
    <n v="387"/>
    <n v="53"/>
    <n v="41937"/>
    <n v="609"/>
    <n v="227017"/>
    <s v="Education"/>
    <n v="4945"/>
    <x v="1"/>
    <x v="0"/>
    <s v="Employed"/>
    <s v="Divorced"/>
    <s v="Male"/>
    <s v="PhD"/>
    <n v="0"/>
    <n v="4"/>
    <n v="98782"/>
    <s v="East"/>
    <n v="17"/>
    <s v="Hyderabad"/>
    <m/>
    <m/>
    <m/>
    <s v="51-60"/>
    <m/>
    <m/>
  </r>
  <r>
    <n v="388"/>
    <n v="24"/>
    <n v="42165"/>
    <n v="663"/>
    <n v="178365"/>
    <s v="Home"/>
    <n v="5772"/>
    <x v="0"/>
    <x v="1"/>
    <s v="Employed"/>
    <s v="Married"/>
    <s v="Female"/>
    <s v="PhD"/>
    <n v="4"/>
    <n v="2"/>
    <n v="138772"/>
    <s v="East"/>
    <n v="16"/>
    <s v="Bangalore"/>
    <m/>
    <m/>
    <m/>
    <s v="&lt;30"/>
    <m/>
    <m/>
  </r>
  <r>
    <n v="389"/>
    <n v="40"/>
    <n v="36466"/>
    <n v="657"/>
    <n v="180338"/>
    <s v="Personal"/>
    <n v="5953"/>
    <x v="0"/>
    <x v="1"/>
    <s v="Employed"/>
    <s v="Married"/>
    <s v="Male"/>
    <s v="PhD"/>
    <n v="3"/>
    <n v="1"/>
    <n v="88606"/>
    <s v="North"/>
    <n v="16"/>
    <s v="Hyderabad"/>
    <m/>
    <m/>
    <m/>
    <s v="30-40"/>
    <m/>
    <m/>
  </r>
  <r>
    <n v="390"/>
    <n v="56"/>
    <n v="69919"/>
    <n v="660"/>
    <n v="260206"/>
    <s v="Medical"/>
    <n v="4822"/>
    <x v="0"/>
    <x v="1"/>
    <s v="Employed"/>
    <s v="Married"/>
    <s v="Female"/>
    <s v="Bachelor"/>
    <n v="4"/>
    <n v="4"/>
    <n v="118182"/>
    <s v="North"/>
    <n v="7"/>
    <s v="Ahmedabad"/>
    <m/>
    <m/>
    <m/>
    <s v="51-60"/>
    <m/>
    <m/>
  </r>
  <r>
    <n v="391"/>
    <n v="51"/>
    <n v="32497"/>
    <n v="630"/>
    <n v="123582"/>
    <s v="Education"/>
    <n v="5299"/>
    <x v="0"/>
    <x v="1"/>
    <s v="Employed"/>
    <s v="Single"/>
    <s v="Female"/>
    <s v="Bachelor"/>
    <n v="5"/>
    <n v="1"/>
    <n v="78235"/>
    <s v="North"/>
    <n v="16"/>
    <s v="Bangalore"/>
    <m/>
    <m/>
    <m/>
    <s v="51-60"/>
    <m/>
    <m/>
  </r>
  <r>
    <n v="392"/>
    <n v="58"/>
    <n v="47871"/>
    <n v="665"/>
    <n v="227959"/>
    <s v="Education"/>
    <n v="2966"/>
    <x v="0"/>
    <x v="1"/>
    <s v="Employed"/>
    <s v="Single"/>
    <s v="Female"/>
    <s v="Bachelor"/>
    <n v="5"/>
    <n v="2"/>
    <n v="76195"/>
    <s v="South"/>
    <n v="9"/>
    <s v="Pune"/>
    <m/>
    <m/>
    <m/>
    <s v="51-60"/>
    <m/>
    <m/>
  </r>
  <r>
    <n v="393"/>
    <n v="48"/>
    <n v="36844"/>
    <n v="669"/>
    <n v="144210"/>
    <s v="Medical"/>
    <n v="5314"/>
    <x v="0"/>
    <x v="1"/>
    <s v="Employed"/>
    <s v="Single"/>
    <s v="Female"/>
    <s v="Master"/>
    <n v="1"/>
    <n v="2"/>
    <n v="45374"/>
    <s v="South"/>
    <n v="6"/>
    <s v="Bangalore"/>
    <m/>
    <m/>
    <m/>
    <s v="41-50"/>
    <m/>
    <m/>
  </r>
  <r>
    <n v="394"/>
    <n v="23"/>
    <n v="46850"/>
    <n v="578"/>
    <n v="255461"/>
    <s v="Car"/>
    <n v="6053"/>
    <x v="0"/>
    <x v="0"/>
    <s v="Employed"/>
    <s v="Married"/>
    <s v="Female"/>
    <s v="High School"/>
    <n v="1"/>
    <n v="1"/>
    <n v="110072"/>
    <s v="South"/>
    <n v="16"/>
    <s v="Kolkata"/>
    <m/>
    <m/>
    <m/>
    <s v="&lt;30"/>
    <m/>
    <m/>
  </r>
  <r>
    <n v="395"/>
    <n v="26"/>
    <n v="36148"/>
    <n v="692"/>
    <n v="178388"/>
    <s v="Home"/>
    <n v="4090"/>
    <x v="0"/>
    <x v="1"/>
    <s v="Employed"/>
    <s v="Married"/>
    <s v="Male"/>
    <s v="Master"/>
    <n v="0"/>
    <n v="4"/>
    <n v="107862"/>
    <s v="South"/>
    <n v="9"/>
    <s v="Ahmedabad"/>
    <m/>
    <m/>
    <m/>
    <s v="&lt;30"/>
    <m/>
    <m/>
  </r>
  <r>
    <n v="396"/>
    <n v="43"/>
    <n v="51138"/>
    <n v="588"/>
    <n v="226311"/>
    <s v="Medical"/>
    <n v="5755"/>
    <x v="1"/>
    <x v="0"/>
    <s v="Employed"/>
    <s v="Single"/>
    <s v="Female"/>
    <s v="High School"/>
    <n v="2"/>
    <n v="1"/>
    <n v="123319"/>
    <s v="South"/>
    <n v="4"/>
    <s v="Mumbai"/>
    <m/>
    <m/>
    <m/>
    <s v="41-50"/>
    <m/>
    <m/>
  </r>
  <r>
    <n v="397"/>
    <n v="27"/>
    <n v="54821"/>
    <n v="606"/>
    <n v="201859"/>
    <s v="Personal"/>
    <n v="4548"/>
    <x v="0"/>
    <x v="1"/>
    <s v="Employed"/>
    <s v="Divorced"/>
    <s v="Male"/>
    <s v="Master"/>
    <n v="4"/>
    <n v="4"/>
    <n v="106447"/>
    <s v="West"/>
    <n v="6"/>
    <s v="Kolkata"/>
    <m/>
    <m/>
    <m/>
    <s v="&lt;30"/>
    <m/>
    <m/>
  </r>
  <r>
    <n v="398"/>
    <n v="56"/>
    <n v="71032"/>
    <n v="662"/>
    <n v="130665"/>
    <s v="Home"/>
    <n v="4423"/>
    <x v="0"/>
    <x v="1"/>
    <s v="Employed"/>
    <s v="Married"/>
    <s v="Male"/>
    <s v="PhD"/>
    <n v="3"/>
    <n v="3"/>
    <n v="160785"/>
    <s v="West"/>
    <n v="14"/>
    <s v="Delhi"/>
    <m/>
    <m/>
    <m/>
    <s v="51-60"/>
    <m/>
    <m/>
  </r>
  <r>
    <n v="399"/>
    <n v="21"/>
    <n v="41171"/>
    <n v="679"/>
    <n v="232015"/>
    <s v="Education"/>
    <n v="6424"/>
    <x v="0"/>
    <x v="0"/>
    <s v="Employed"/>
    <s v="Divorced"/>
    <s v="Female"/>
    <s v="Bachelor"/>
    <n v="2"/>
    <n v="4"/>
    <n v="105280"/>
    <s v="South"/>
    <n v="3"/>
    <s v="Ahmedabad"/>
    <m/>
    <m/>
    <m/>
    <s v="&lt;30"/>
    <m/>
    <m/>
  </r>
  <r>
    <n v="400"/>
    <n v="26"/>
    <n v="74267"/>
    <n v="661"/>
    <n v="163956"/>
    <s v="Personal"/>
    <n v="4967"/>
    <x v="0"/>
    <x v="0"/>
    <s v="Employed"/>
    <s v="Single"/>
    <s v="Male"/>
    <s v="Master"/>
    <n v="5"/>
    <n v="3"/>
    <n v="129754"/>
    <s v="East"/>
    <n v="17"/>
    <s v="Kolkata"/>
    <m/>
    <m/>
    <m/>
    <s v="&lt;30"/>
    <m/>
    <m/>
  </r>
  <r>
    <n v="401"/>
    <n v="44"/>
    <n v="37895"/>
    <n v="666"/>
    <n v="240092"/>
    <s v="Home"/>
    <n v="5866"/>
    <x v="0"/>
    <x v="1"/>
    <s v="Employed"/>
    <s v="Married"/>
    <s v="Male"/>
    <s v="Bachelor"/>
    <n v="5"/>
    <n v="3"/>
    <n v="90276"/>
    <s v="East"/>
    <n v="11"/>
    <s v="Mumbai"/>
    <m/>
    <m/>
    <m/>
    <s v="41-50"/>
    <m/>
    <m/>
  </r>
  <r>
    <n v="402"/>
    <n v="57"/>
    <n v="46429"/>
    <n v="593"/>
    <n v="149900"/>
    <s v="Personal"/>
    <n v="3047"/>
    <x v="0"/>
    <x v="1"/>
    <s v="Employed"/>
    <s v="Divorced"/>
    <s v="Female"/>
    <s v="Master"/>
    <n v="4"/>
    <n v="1"/>
    <n v="72745"/>
    <s v="West"/>
    <n v="8"/>
    <s v="Mumbai"/>
    <m/>
    <m/>
    <m/>
    <s v="51-60"/>
    <m/>
    <m/>
  </r>
  <r>
    <n v="403"/>
    <n v="56"/>
    <n v="76471"/>
    <n v="623"/>
    <n v="212103"/>
    <s v="Education"/>
    <n v="4390"/>
    <x v="0"/>
    <x v="1"/>
    <s v="Employed"/>
    <s v="Married"/>
    <s v="Female"/>
    <s v="PhD"/>
    <n v="4"/>
    <n v="3"/>
    <n v="121530"/>
    <s v="West"/>
    <n v="8"/>
    <s v="Hyderabad"/>
    <m/>
    <m/>
    <m/>
    <s v="51-60"/>
    <m/>
    <m/>
  </r>
  <r>
    <n v="404"/>
    <n v="44"/>
    <n v="93544"/>
    <n v="547"/>
    <n v="201953"/>
    <s v="Medical"/>
    <n v="5711"/>
    <x v="0"/>
    <x v="1"/>
    <s v="Employed"/>
    <s v="Divorced"/>
    <s v="Female"/>
    <s v="Bachelor"/>
    <n v="2"/>
    <n v="1"/>
    <n v="97325"/>
    <s v="East"/>
    <n v="4"/>
    <s v="Pune"/>
    <m/>
    <m/>
    <m/>
    <s v="41-50"/>
    <m/>
    <m/>
  </r>
  <r>
    <n v="405"/>
    <n v="58"/>
    <n v="75289"/>
    <n v="604"/>
    <n v="169870"/>
    <s v="Personal"/>
    <n v="5124"/>
    <x v="0"/>
    <x v="1"/>
    <s v="Employed"/>
    <s v="Married"/>
    <s v="Male"/>
    <s v="PhD"/>
    <n v="2"/>
    <n v="1"/>
    <n v="124961"/>
    <s v="East"/>
    <n v="15"/>
    <s v="Kolkata"/>
    <m/>
    <m/>
    <m/>
    <s v="51-60"/>
    <m/>
    <m/>
  </r>
  <r>
    <n v="406"/>
    <n v="49"/>
    <n v="46646"/>
    <n v="582"/>
    <n v="268987"/>
    <s v="Medical"/>
    <n v="4816"/>
    <x v="0"/>
    <x v="0"/>
    <s v="Unemployed"/>
    <s v="Divorced"/>
    <s v="Male"/>
    <s v="High School"/>
    <n v="0"/>
    <n v="2"/>
    <n v="110588"/>
    <s v="East"/>
    <n v="16"/>
    <s v="Kolkata"/>
    <m/>
    <m/>
    <m/>
    <s v="41-50"/>
    <m/>
    <m/>
  </r>
  <r>
    <n v="407"/>
    <n v="57"/>
    <n v="57723"/>
    <n v="650"/>
    <n v="201677"/>
    <s v="Education"/>
    <n v="5603"/>
    <x v="1"/>
    <x v="1"/>
    <s v="Employed"/>
    <s v="Divorced"/>
    <s v="Male"/>
    <s v="Bachelor"/>
    <n v="3"/>
    <n v="1"/>
    <n v="76209"/>
    <s v="West"/>
    <n v="11"/>
    <s v="Bangalore"/>
    <m/>
    <m/>
    <m/>
    <s v="51-60"/>
    <m/>
    <m/>
  </r>
  <r>
    <n v="408"/>
    <n v="52"/>
    <n v="60239"/>
    <n v="767"/>
    <n v="178917"/>
    <s v="Education"/>
    <n v="4168"/>
    <x v="0"/>
    <x v="1"/>
    <s v="Employed"/>
    <s v="Single"/>
    <s v="Male"/>
    <s v="Master"/>
    <n v="3"/>
    <n v="2"/>
    <n v="132230"/>
    <s v="West"/>
    <n v="7"/>
    <s v="Bangalore"/>
    <m/>
    <m/>
    <m/>
    <s v="51-60"/>
    <m/>
    <m/>
  </r>
  <r>
    <n v="409"/>
    <n v="45"/>
    <n v="55181"/>
    <n v="688"/>
    <n v="214937"/>
    <s v="Personal"/>
    <n v="6217"/>
    <x v="0"/>
    <x v="0"/>
    <s v="Employed"/>
    <s v="Single"/>
    <s v="Female"/>
    <s v="Bachelor"/>
    <n v="3"/>
    <n v="2"/>
    <n v="73864"/>
    <s v="East"/>
    <n v="18"/>
    <s v="Hyderabad"/>
    <m/>
    <m/>
    <m/>
    <s v="41-50"/>
    <m/>
    <m/>
  </r>
  <r>
    <n v="410"/>
    <n v="30"/>
    <n v="34882"/>
    <n v="537"/>
    <n v="127215"/>
    <s v="Personal"/>
    <n v="4787"/>
    <x v="1"/>
    <x v="1"/>
    <s v="Employed"/>
    <s v="Divorced"/>
    <s v="Male"/>
    <s v="High School"/>
    <n v="5"/>
    <n v="1"/>
    <n v="118759"/>
    <s v="West"/>
    <n v="6"/>
    <s v="Hyderabad"/>
    <m/>
    <m/>
    <m/>
    <s v="30-40"/>
    <m/>
    <m/>
  </r>
  <r>
    <n v="411"/>
    <n v="55"/>
    <n v="53518"/>
    <n v="574"/>
    <n v="322584"/>
    <s v="Education"/>
    <n v="4184"/>
    <x v="1"/>
    <x v="1"/>
    <s v="Employed"/>
    <s v="Married"/>
    <s v="Male"/>
    <s v="High School"/>
    <n v="5"/>
    <n v="4"/>
    <n v="138448"/>
    <s v="South"/>
    <n v="4"/>
    <s v="Bangalore"/>
    <m/>
    <m/>
    <m/>
    <s v="51-60"/>
    <m/>
    <m/>
  </r>
  <r>
    <n v="412"/>
    <n v="45"/>
    <n v="42412"/>
    <n v="585"/>
    <n v="145715"/>
    <s v="Personal"/>
    <n v="4249"/>
    <x v="0"/>
    <x v="1"/>
    <s v="Employed"/>
    <s v="Divorced"/>
    <s v="Female"/>
    <s v="Master"/>
    <n v="2"/>
    <n v="4"/>
    <n v="88462"/>
    <s v="East"/>
    <n v="5"/>
    <s v="Ahmedabad"/>
    <m/>
    <m/>
    <m/>
    <s v="41-50"/>
    <m/>
    <m/>
  </r>
  <r>
    <n v="413"/>
    <n v="47"/>
    <n v="35473"/>
    <n v="562"/>
    <n v="227589"/>
    <s v="Personal"/>
    <n v="4918"/>
    <x v="0"/>
    <x v="1"/>
    <s v="Employed"/>
    <s v="Married"/>
    <s v="Male"/>
    <s v="PhD"/>
    <n v="0"/>
    <n v="1"/>
    <n v="134679"/>
    <s v="North"/>
    <n v="3"/>
    <s v="Ahmedabad"/>
    <m/>
    <m/>
    <m/>
    <s v="41-50"/>
    <m/>
    <m/>
  </r>
  <r>
    <n v="414"/>
    <n v="52"/>
    <n v="45329"/>
    <n v="635"/>
    <n v="203055"/>
    <s v="Personal"/>
    <n v="4573"/>
    <x v="0"/>
    <x v="1"/>
    <s v="Employed"/>
    <s v="Married"/>
    <s v="Female"/>
    <s v="Bachelor"/>
    <n v="1"/>
    <n v="3"/>
    <n v="111928"/>
    <s v="East"/>
    <n v="6"/>
    <s v="Ahmedabad"/>
    <m/>
    <m/>
    <m/>
    <s v="51-60"/>
    <m/>
    <m/>
  </r>
  <r>
    <n v="415"/>
    <n v="32"/>
    <n v="54729"/>
    <n v="661"/>
    <n v="259021"/>
    <s v="Personal"/>
    <n v="5526"/>
    <x v="0"/>
    <x v="0"/>
    <s v="Employed"/>
    <s v="Married"/>
    <s v="Male"/>
    <s v="PhD"/>
    <n v="0"/>
    <n v="1"/>
    <n v="125558"/>
    <s v="West"/>
    <n v="14"/>
    <s v="Ahmedabad"/>
    <m/>
    <m/>
    <m/>
    <s v="30-40"/>
    <m/>
    <m/>
  </r>
  <r>
    <n v="416"/>
    <n v="24"/>
    <n v="65020"/>
    <n v="585"/>
    <n v="208896"/>
    <s v="Home"/>
    <n v="4953"/>
    <x v="0"/>
    <x v="1"/>
    <s v="Employed"/>
    <s v="Married"/>
    <s v="Female"/>
    <s v="PhD"/>
    <n v="5"/>
    <n v="3"/>
    <n v="74897"/>
    <s v="North"/>
    <n v="1"/>
    <s v="Hyderabad"/>
    <m/>
    <m/>
    <m/>
    <s v="&lt;30"/>
    <m/>
    <m/>
  </r>
  <r>
    <n v="417"/>
    <n v="62"/>
    <n v="46191"/>
    <n v="638"/>
    <n v="168085"/>
    <s v="Education"/>
    <n v="4644"/>
    <x v="0"/>
    <x v="0"/>
    <s v="Employed"/>
    <s v="Single"/>
    <s v="Male"/>
    <s v="Master"/>
    <n v="2"/>
    <n v="4"/>
    <n v="106429"/>
    <s v="North"/>
    <n v="14"/>
    <s v="Delhi"/>
    <m/>
    <m/>
    <m/>
    <s v="&gt;60"/>
    <m/>
    <m/>
  </r>
  <r>
    <n v="418"/>
    <n v="46"/>
    <n v="48820"/>
    <n v="661"/>
    <n v="107101"/>
    <s v="Education"/>
    <n v="5353"/>
    <x v="1"/>
    <x v="1"/>
    <s v="Unemployed"/>
    <s v="Divorced"/>
    <s v="Female"/>
    <s v="Bachelor"/>
    <n v="0"/>
    <n v="3"/>
    <n v="57757"/>
    <s v="East"/>
    <n v="6"/>
    <s v="Delhi"/>
    <m/>
    <m/>
    <m/>
    <s v="41-50"/>
    <m/>
    <m/>
  </r>
  <r>
    <n v="419"/>
    <n v="23"/>
    <n v="62058"/>
    <n v="684"/>
    <n v="110994"/>
    <s v="Car"/>
    <n v="4470"/>
    <x v="0"/>
    <x v="0"/>
    <s v="Employed"/>
    <s v="Married"/>
    <s v="Male"/>
    <s v="High School"/>
    <n v="2"/>
    <n v="1"/>
    <n v="151339"/>
    <s v="South"/>
    <n v="3"/>
    <s v="Bangalore"/>
    <m/>
    <m/>
    <m/>
    <s v="&lt;30"/>
    <m/>
    <m/>
  </r>
  <r>
    <n v="420"/>
    <n v="37"/>
    <n v="51063"/>
    <n v="657"/>
    <n v="188099"/>
    <s v="Medical"/>
    <n v="5491"/>
    <x v="0"/>
    <x v="1"/>
    <s v="Employed"/>
    <s v="Single"/>
    <s v="Male"/>
    <s v="Master"/>
    <n v="4"/>
    <n v="3"/>
    <n v="39580"/>
    <s v="South"/>
    <n v="17"/>
    <s v="Delhi"/>
    <m/>
    <m/>
    <m/>
    <s v="30-40"/>
    <m/>
    <m/>
  </r>
  <r>
    <n v="421"/>
    <n v="29"/>
    <n v="55723"/>
    <n v="666"/>
    <n v="268517"/>
    <s v="Car"/>
    <n v="5326"/>
    <x v="0"/>
    <x v="0"/>
    <s v="Employed"/>
    <s v="Married"/>
    <s v="Female"/>
    <s v="PhD"/>
    <n v="4"/>
    <n v="2"/>
    <n v="89357"/>
    <s v="West"/>
    <n v="14"/>
    <s v="Ahmedabad"/>
    <m/>
    <m/>
    <m/>
    <s v="&lt;30"/>
    <m/>
    <m/>
  </r>
  <r>
    <n v="422"/>
    <n v="49"/>
    <n v="51169"/>
    <n v="648"/>
    <n v="116392"/>
    <s v="Personal"/>
    <n v="5285"/>
    <x v="0"/>
    <x v="0"/>
    <s v="Employed"/>
    <s v="Married"/>
    <s v="Female"/>
    <s v="High School"/>
    <n v="1"/>
    <n v="2"/>
    <n v="72048"/>
    <s v="North"/>
    <n v="19"/>
    <s v="Hyderabad"/>
    <m/>
    <m/>
    <m/>
    <s v="41-50"/>
    <m/>
    <m/>
  </r>
  <r>
    <n v="423"/>
    <n v="21"/>
    <n v="53040"/>
    <n v="599"/>
    <n v="292468"/>
    <s v="Personal"/>
    <n v="4642"/>
    <x v="0"/>
    <x v="1"/>
    <s v="Employed"/>
    <s v="Single"/>
    <s v="Female"/>
    <s v="PhD"/>
    <n v="5"/>
    <n v="1"/>
    <n v="120241"/>
    <s v="South"/>
    <n v="7"/>
    <s v="Ahmedabad"/>
    <m/>
    <m/>
    <m/>
    <s v="&lt;30"/>
    <m/>
    <m/>
  </r>
  <r>
    <n v="424"/>
    <n v="38"/>
    <n v="33814"/>
    <n v="610"/>
    <n v="254346"/>
    <s v="Home"/>
    <n v="4370"/>
    <x v="0"/>
    <x v="0"/>
    <s v="Employed"/>
    <s v="Single"/>
    <s v="Male"/>
    <s v="Bachelor"/>
    <n v="4"/>
    <n v="1"/>
    <n v="157718"/>
    <s v="West"/>
    <n v="11"/>
    <s v="Mumbai"/>
    <m/>
    <m/>
    <m/>
    <s v="30-40"/>
    <m/>
    <m/>
  </r>
  <r>
    <n v="425"/>
    <n v="61"/>
    <n v="51834"/>
    <n v="583"/>
    <n v="132564"/>
    <s v="Home"/>
    <n v="5808"/>
    <x v="1"/>
    <x v="0"/>
    <s v="Employed"/>
    <s v="Married"/>
    <s v="Female"/>
    <s v="PhD"/>
    <n v="1"/>
    <n v="1"/>
    <n v="119647"/>
    <s v="North"/>
    <n v="7"/>
    <s v="Hyderabad"/>
    <m/>
    <m/>
    <m/>
    <s v="&gt;60"/>
    <m/>
    <m/>
  </r>
  <r>
    <n v="426"/>
    <n v="40"/>
    <n v="71417"/>
    <n v="724"/>
    <n v="145741"/>
    <s v="Home"/>
    <n v="5614"/>
    <x v="1"/>
    <x v="1"/>
    <s v="Employed"/>
    <s v="Divorced"/>
    <s v="Female"/>
    <s v="High School"/>
    <n v="3"/>
    <n v="4"/>
    <n v="188838"/>
    <s v="West"/>
    <n v="13"/>
    <s v="Mumbai"/>
    <m/>
    <m/>
    <m/>
    <s v="30-40"/>
    <m/>
    <m/>
  </r>
  <r>
    <n v="427"/>
    <n v="61"/>
    <n v="52534"/>
    <n v="576"/>
    <n v="150778"/>
    <s v="Home"/>
    <n v="3992"/>
    <x v="0"/>
    <x v="0"/>
    <s v="Employed"/>
    <s v="Single"/>
    <s v="Male"/>
    <s v="Bachelor"/>
    <n v="2"/>
    <n v="4"/>
    <n v="58661"/>
    <s v="South"/>
    <n v="14"/>
    <s v="Mumbai"/>
    <m/>
    <m/>
    <m/>
    <s v="&gt;60"/>
    <m/>
    <m/>
  </r>
  <r>
    <n v="428"/>
    <n v="54"/>
    <n v="37493"/>
    <n v="697"/>
    <n v="214964"/>
    <s v="Home"/>
    <n v="4567"/>
    <x v="1"/>
    <x v="0"/>
    <s v="Employed"/>
    <s v="Divorced"/>
    <s v="Female"/>
    <s v="Master"/>
    <n v="3"/>
    <n v="4"/>
    <n v="60964"/>
    <s v="West"/>
    <n v="11"/>
    <s v="Kolkata"/>
    <m/>
    <m/>
    <m/>
    <s v="51-60"/>
    <m/>
    <m/>
  </r>
  <r>
    <n v="429"/>
    <n v="48"/>
    <n v="72147"/>
    <n v="577"/>
    <n v="197189"/>
    <s v="Home"/>
    <n v="6339"/>
    <x v="0"/>
    <x v="0"/>
    <s v="Employed"/>
    <s v="Married"/>
    <s v="Female"/>
    <s v="PhD"/>
    <n v="3"/>
    <n v="2"/>
    <n v="73206"/>
    <s v="West"/>
    <n v="8"/>
    <s v="Bangalore"/>
    <m/>
    <m/>
    <m/>
    <s v="41-50"/>
    <m/>
    <m/>
  </r>
  <r>
    <n v="430"/>
    <n v="55"/>
    <n v="60820"/>
    <n v="688"/>
    <n v="195318"/>
    <s v="Home"/>
    <n v="5984"/>
    <x v="0"/>
    <x v="0"/>
    <s v="Employed"/>
    <s v="Married"/>
    <s v="Female"/>
    <s v="Bachelor"/>
    <n v="1"/>
    <n v="3"/>
    <n v="103637"/>
    <s v="South"/>
    <n v="12"/>
    <s v="Mumbai"/>
    <m/>
    <m/>
    <m/>
    <s v="51-60"/>
    <m/>
    <m/>
  </r>
  <r>
    <n v="431"/>
    <n v="36"/>
    <n v="61514"/>
    <n v="698"/>
    <n v="174768"/>
    <s v="Home"/>
    <n v="3829"/>
    <x v="0"/>
    <x v="1"/>
    <s v="Employed"/>
    <s v="Married"/>
    <s v="Male"/>
    <s v="Bachelor"/>
    <n v="2"/>
    <n v="2"/>
    <n v="69192"/>
    <s v="South"/>
    <n v="15"/>
    <s v="Kolkata"/>
    <m/>
    <m/>
    <m/>
    <s v="30-40"/>
    <m/>
    <m/>
  </r>
  <r>
    <n v="432"/>
    <n v="41"/>
    <n v="61107"/>
    <n v="707"/>
    <n v="208909"/>
    <s v="Home"/>
    <n v="5011"/>
    <x v="0"/>
    <x v="1"/>
    <s v="Employed"/>
    <s v="Married"/>
    <s v="Male"/>
    <s v="Master"/>
    <n v="1"/>
    <n v="3"/>
    <n v="77450"/>
    <s v="West"/>
    <n v="10"/>
    <s v="Delhi"/>
    <m/>
    <m/>
    <m/>
    <s v="41-50"/>
    <m/>
    <m/>
  </r>
  <r>
    <n v="433"/>
    <n v="33"/>
    <n v="33104"/>
    <n v="597"/>
    <n v="241856"/>
    <s v="Education"/>
    <n v="5419"/>
    <x v="0"/>
    <x v="1"/>
    <s v="Employed"/>
    <s v="Married"/>
    <s v="Male"/>
    <s v="Master"/>
    <n v="0"/>
    <n v="3"/>
    <n v="118614"/>
    <s v="South"/>
    <n v="2"/>
    <s v="Delhi"/>
    <m/>
    <m/>
    <m/>
    <s v="30-40"/>
    <m/>
    <m/>
  </r>
  <r>
    <n v="434"/>
    <n v="55"/>
    <n v="59717"/>
    <n v="658"/>
    <n v="193590"/>
    <s v="Home"/>
    <n v="5993"/>
    <x v="0"/>
    <x v="0"/>
    <s v="Employed"/>
    <s v="Married"/>
    <s v="Female"/>
    <s v="High School"/>
    <n v="3"/>
    <n v="1"/>
    <n v="62824"/>
    <s v="East"/>
    <n v="13"/>
    <s v="Mumbai"/>
    <m/>
    <m/>
    <m/>
    <s v="51-60"/>
    <m/>
    <m/>
  </r>
  <r>
    <n v="435"/>
    <n v="62"/>
    <n v="70769"/>
    <n v="619"/>
    <n v="166866"/>
    <s v="Medical"/>
    <n v="5127"/>
    <x v="1"/>
    <x v="1"/>
    <s v="Employed"/>
    <s v="Divorced"/>
    <s v="Male"/>
    <s v="Bachelor"/>
    <n v="2"/>
    <n v="1"/>
    <n v="66004"/>
    <s v="East"/>
    <n v="10"/>
    <s v="Bangalore"/>
    <m/>
    <m/>
    <m/>
    <s v="&gt;60"/>
    <m/>
    <m/>
  </r>
  <r>
    <n v="436"/>
    <n v="52"/>
    <n v="42796"/>
    <n v="605"/>
    <n v="249605"/>
    <s v="Home"/>
    <n v="5483"/>
    <x v="0"/>
    <x v="1"/>
    <s v="Employed"/>
    <s v="Single"/>
    <s v="Male"/>
    <s v="Bachelor"/>
    <n v="3"/>
    <n v="4"/>
    <n v="88043"/>
    <s v="East"/>
    <n v="17"/>
    <s v="Mumbai"/>
    <m/>
    <m/>
    <m/>
    <s v="51-60"/>
    <m/>
    <m/>
  </r>
  <r>
    <n v="437"/>
    <n v="58"/>
    <n v="21070"/>
    <n v="652"/>
    <n v="188932"/>
    <s v="Personal"/>
    <n v="5931"/>
    <x v="0"/>
    <x v="0"/>
    <s v="Employed"/>
    <s v="Married"/>
    <s v="Male"/>
    <s v="High School"/>
    <n v="0"/>
    <n v="1"/>
    <n v="90866"/>
    <s v="North"/>
    <n v="10"/>
    <s v="Kolkata"/>
    <m/>
    <m/>
    <m/>
    <s v="51-60"/>
    <m/>
    <m/>
  </r>
  <r>
    <n v="438"/>
    <n v="26"/>
    <n v="55483"/>
    <n v="690"/>
    <n v="227598"/>
    <s v="Personal"/>
    <n v="6065"/>
    <x v="0"/>
    <x v="0"/>
    <s v="Employed"/>
    <s v="Single"/>
    <s v="Female"/>
    <s v="PhD"/>
    <n v="5"/>
    <n v="2"/>
    <n v="130300"/>
    <s v="East"/>
    <n v="6"/>
    <s v="Hyderabad"/>
    <m/>
    <m/>
    <m/>
    <s v="&lt;30"/>
    <m/>
    <m/>
  </r>
  <r>
    <n v="439"/>
    <n v="58"/>
    <n v="50491"/>
    <n v="620"/>
    <n v="195005"/>
    <s v="Home"/>
    <n v="4819"/>
    <x v="0"/>
    <x v="0"/>
    <s v="Unemployed"/>
    <s v="Divorced"/>
    <s v="Male"/>
    <s v="Bachelor"/>
    <n v="0"/>
    <n v="2"/>
    <n v="72980"/>
    <s v="East"/>
    <n v="1"/>
    <s v="Hyderabad"/>
    <m/>
    <m/>
    <m/>
    <s v="51-60"/>
    <m/>
    <m/>
  </r>
  <r>
    <n v="440"/>
    <n v="58"/>
    <n v="26785"/>
    <n v="666"/>
    <n v="254252"/>
    <s v="Home"/>
    <n v="5045"/>
    <x v="0"/>
    <x v="0"/>
    <s v="Employed"/>
    <s v="Married"/>
    <s v="Male"/>
    <s v="Bachelor"/>
    <n v="5"/>
    <n v="2"/>
    <n v="78391"/>
    <s v="East"/>
    <n v="17"/>
    <s v="Hyderabad"/>
    <m/>
    <m/>
    <m/>
    <s v="51-60"/>
    <m/>
    <m/>
  </r>
  <r>
    <n v="441"/>
    <n v="33"/>
    <n v="59080"/>
    <n v="604"/>
    <n v="261662"/>
    <s v="Personal"/>
    <n v="4241"/>
    <x v="1"/>
    <x v="0"/>
    <s v="Unemployed"/>
    <s v="Married"/>
    <s v="Male"/>
    <s v="PhD"/>
    <n v="2"/>
    <n v="1"/>
    <n v="117450"/>
    <s v="South"/>
    <n v="1"/>
    <s v="Hyderabad"/>
    <m/>
    <m/>
    <m/>
    <s v="30-40"/>
    <m/>
    <m/>
  </r>
  <r>
    <n v="442"/>
    <n v="59"/>
    <n v="57954"/>
    <n v="597"/>
    <n v="259915"/>
    <s v="Medical"/>
    <n v="4726"/>
    <x v="0"/>
    <x v="0"/>
    <s v="Employed"/>
    <s v="Single"/>
    <s v="Male"/>
    <s v="Master"/>
    <n v="2"/>
    <n v="1"/>
    <n v="124041"/>
    <s v="South"/>
    <n v="5"/>
    <s v="Mumbai"/>
    <m/>
    <m/>
    <m/>
    <s v="51-60"/>
    <m/>
    <m/>
  </r>
  <r>
    <n v="443"/>
    <n v="33"/>
    <n v="28007"/>
    <n v="633"/>
    <n v="172406"/>
    <s v="Car"/>
    <n v="4592"/>
    <x v="0"/>
    <x v="1"/>
    <s v="Employed"/>
    <s v="Single"/>
    <s v="Female"/>
    <s v="Master"/>
    <n v="0"/>
    <n v="3"/>
    <n v="142861"/>
    <s v="South"/>
    <n v="15"/>
    <s v="Ahmedabad"/>
    <m/>
    <m/>
    <m/>
    <s v="30-40"/>
    <m/>
    <m/>
  </r>
  <r>
    <n v="444"/>
    <n v="32"/>
    <n v="78339"/>
    <n v="636"/>
    <n v="171894"/>
    <s v="Education"/>
    <n v="4811"/>
    <x v="0"/>
    <x v="1"/>
    <s v="Unemployed"/>
    <s v="Single"/>
    <s v="Male"/>
    <s v="Master"/>
    <n v="3"/>
    <n v="3"/>
    <n v="114073"/>
    <s v="South"/>
    <n v="1"/>
    <s v="Ahmedabad"/>
    <m/>
    <m/>
    <m/>
    <s v="30-40"/>
    <m/>
    <m/>
  </r>
  <r>
    <n v="445"/>
    <n v="53"/>
    <n v="61266"/>
    <n v="683"/>
    <n v="243686"/>
    <s v="Personal"/>
    <n v="4905"/>
    <x v="0"/>
    <x v="1"/>
    <s v="Employed"/>
    <s v="Married"/>
    <s v="Male"/>
    <s v="High School"/>
    <n v="4"/>
    <n v="1"/>
    <n v="103910"/>
    <s v="South"/>
    <n v="17"/>
    <s v="Pune"/>
    <m/>
    <m/>
    <m/>
    <s v="51-60"/>
    <m/>
    <m/>
  </r>
  <r>
    <n v="446"/>
    <n v="48"/>
    <n v="21646"/>
    <n v="587"/>
    <n v="196771"/>
    <s v="Home"/>
    <n v="5813"/>
    <x v="0"/>
    <x v="1"/>
    <s v="Employed"/>
    <s v="Single"/>
    <s v="Male"/>
    <s v="PhD"/>
    <n v="3"/>
    <n v="2"/>
    <n v="117251"/>
    <s v="East"/>
    <n v="14"/>
    <s v="Hyderabad"/>
    <m/>
    <m/>
    <m/>
    <s v="41-50"/>
    <m/>
    <m/>
  </r>
  <r>
    <n v="447"/>
    <n v="23"/>
    <n v="62282"/>
    <n v="757"/>
    <n v="198289"/>
    <s v="Education"/>
    <n v="5349"/>
    <x v="0"/>
    <x v="1"/>
    <s v="Employed"/>
    <s v="Single"/>
    <s v="Female"/>
    <s v="Master"/>
    <n v="4"/>
    <n v="1"/>
    <n v="91977"/>
    <s v="East"/>
    <n v="13"/>
    <s v="Kolkata"/>
    <m/>
    <m/>
    <m/>
    <s v="&lt;30"/>
    <m/>
    <m/>
  </r>
  <r>
    <n v="448"/>
    <n v="38"/>
    <n v="61847"/>
    <n v="560"/>
    <n v="165254"/>
    <s v="Home"/>
    <n v="3720"/>
    <x v="0"/>
    <x v="0"/>
    <s v="Employed"/>
    <s v="Divorced"/>
    <s v="Female"/>
    <s v="High School"/>
    <n v="1"/>
    <n v="4"/>
    <n v="91756"/>
    <s v="South"/>
    <n v="11"/>
    <s v="Kolkata"/>
    <m/>
    <m/>
    <m/>
    <s v="30-40"/>
    <m/>
    <m/>
  </r>
  <r>
    <n v="449"/>
    <n v="46"/>
    <n v="71225"/>
    <n v="661"/>
    <n v="270471"/>
    <s v="Car"/>
    <n v="5550"/>
    <x v="0"/>
    <x v="0"/>
    <s v="Employed"/>
    <s v="Married"/>
    <s v="Male"/>
    <s v="PhD"/>
    <n v="2"/>
    <n v="4"/>
    <n v="46776"/>
    <s v="West"/>
    <n v="12"/>
    <s v="Pune"/>
    <m/>
    <m/>
    <m/>
    <s v="41-50"/>
    <m/>
    <m/>
  </r>
  <r>
    <n v="450"/>
    <n v="60"/>
    <n v="40641"/>
    <n v="635"/>
    <n v="252024"/>
    <s v="Car"/>
    <n v="4451"/>
    <x v="0"/>
    <x v="1"/>
    <s v="Employed"/>
    <s v="Married"/>
    <s v="Female"/>
    <s v="Master"/>
    <n v="0"/>
    <n v="2"/>
    <n v="126802"/>
    <s v="South"/>
    <n v="6"/>
    <s v="Pune"/>
    <m/>
    <m/>
    <m/>
    <s v="51-60"/>
    <m/>
    <m/>
  </r>
  <r>
    <n v="451"/>
    <n v="22"/>
    <n v="62499"/>
    <n v="617"/>
    <n v="194050"/>
    <s v="Personal"/>
    <n v="3910"/>
    <x v="0"/>
    <x v="1"/>
    <s v="Employed"/>
    <s v="Married"/>
    <s v="Male"/>
    <s v="Bachelor"/>
    <n v="1"/>
    <n v="4"/>
    <n v="106343"/>
    <s v="East"/>
    <n v="11"/>
    <s v="Bangalore"/>
    <m/>
    <m/>
    <m/>
    <s v="&lt;30"/>
    <m/>
    <m/>
  </r>
  <r>
    <n v="452"/>
    <n v="24"/>
    <n v="46450"/>
    <n v="641"/>
    <n v="167730"/>
    <s v="Education"/>
    <n v="3857"/>
    <x v="0"/>
    <x v="1"/>
    <s v="Employed"/>
    <s v="Single"/>
    <s v="Female"/>
    <s v="Bachelor"/>
    <n v="3"/>
    <n v="1"/>
    <n v="123311"/>
    <s v="East"/>
    <n v="2"/>
    <s v="Bangalore"/>
    <m/>
    <m/>
    <m/>
    <s v="&lt;30"/>
    <m/>
    <m/>
  </r>
  <r>
    <n v="453"/>
    <n v="48"/>
    <n v="41652"/>
    <n v="683"/>
    <n v="165516"/>
    <s v="Education"/>
    <n v="5169"/>
    <x v="0"/>
    <x v="1"/>
    <s v="Employed"/>
    <s v="Divorced"/>
    <s v="Female"/>
    <s v="Master"/>
    <n v="4"/>
    <n v="1"/>
    <n v="15525"/>
    <s v="South"/>
    <n v="18"/>
    <s v="Mumbai"/>
    <m/>
    <m/>
    <m/>
    <s v="41-50"/>
    <m/>
    <m/>
  </r>
  <r>
    <n v="454"/>
    <n v="48"/>
    <n v="37024"/>
    <n v="691"/>
    <n v="206661"/>
    <s v="Car"/>
    <n v="6060"/>
    <x v="0"/>
    <x v="0"/>
    <s v="Employed"/>
    <s v="Single"/>
    <s v="Male"/>
    <s v="Master"/>
    <n v="5"/>
    <n v="3"/>
    <n v="98586"/>
    <s v="North"/>
    <n v="12"/>
    <s v="Ahmedabad"/>
    <m/>
    <m/>
    <m/>
    <s v="41-50"/>
    <m/>
    <m/>
  </r>
  <r>
    <n v="455"/>
    <n v="45"/>
    <n v="21452"/>
    <n v="639"/>
    <n v="219338"/>
    <s v="Home"/>
    <n v="4789"/>
    <x v="1"/>
    <x v="0"/>
    <s v="Employed"/>
    <s v="Married"/>
    <s v="Female"/>
    <s v="High School"/>
    <n v="2"/>
    <n v="4"/>
    <n v="74323"/>
    <s v="West"/>
    <n v="15"/>
    <s v="Kolkata"/>
    <m/>
    <m/>
    <m/>
    <s v="41-50"/>
    <m/>
    <m/>
  </r>
  <r>
    <n v="456"/>
    <n v="46"/>
    <n v="58106"/>
    <n v="666"/>
    <n v="156878"/>
    <s v="Personal"/>
    <n v="5937"/>
    <x v="0"/>
    <x v="1"/>
    <s v="Unemployed"/>
    <s v="Single"/>
    <s v="Female"/>
    <s v="Bachelor"/>
    <n v="4"/>
    <n v="4"/>
    <n v="145040"/>
    <s v="South"/>
    <n v="9"/>
    <s v="Kolkata"/>
    <m/>
    <m/>
    <m/>
    <s v="41-50"/>
    <m/>
    <m/>
  </r>
  <r>
    <n v="457"/>
    <n v="22"/>
    <n v="45904"/>
    <n v="583"/>
    <n v="137756"/>
    <s v="Medical"/>
    <n v="5085"/>
    <x v="0"/>
    <x v="1"/>
    <s v="Employed"/>
    <s v="Married"/>
    <s v="Male"/>
    <s v="PhD"/>
    <n v="3"/>
    <n v="4"/>
    <n v="118426"/>
    <s v="East"/>
    <n v="8"/>
    <s v="Mumbai"/>
    <m/>
    <m/>
    <m/>
    <s v="&lt;30"/>
    <m/>
    <m/>
  </r>
  <r>
    <n v="458"/>
    <n v="62"/>
    <n v="9048"/>
    <n v="640"/>
    <n v="203982"/>
    <s v="Car"/>
    <n v="2844"/>
    <x v="0"/>
    <x v="0"/>
    <s v="Employed"/>
    <s v="Single"/>
    <s v="Male"/>
    <s v="Master"/>
    <n v="3"/>
    <n v="4"/>
    <n v="107027"/>
    <s v="West"/>
    <n v="18"/>
    <s v="Delhi"/>
    <m/>
    <m/>
    <m/>
    <s v="&gt;60"/>
    <m/>
    <m/>
  </r>
  <r>
    <n v="459"/>
    <n v="54"/>
    <n v="51130"/>
    <n v="669"/>
    <n v="243233"/>
    <s v="Car"/>
    <n v="5612"/>
    <x v="1"/>
    <x v="1"/>
    <s v="Employed"/>
    <s v="Single"/>
    <s v="Female"/>
    <s v="PhD"/>
    <n v="0"/>
    <n v="2"/>
    <n v="87042"/>
    <s v="North"/>
    <n v="16"/>
    <s v="Kolkata"/>
    <m/>
    <m/>
    <m/>
    <s v="51-60"/>
    <m/>
    <m/>
  </r>
  <r>
    <n v="460"/>
    <n v="50"/>
    <n v="67367"/>
    <n v="535"/>
    <n v="203691"/>
    <s v="Personal"/>
    <n v="4457"/>
    <x v="1"/>
    <x v="0"/>
    <s v="Employed"/>
    <s v="Married"/>
    <s v="Female"/>
    <s v="Master"/>
    <n v="1"/>
    <n v="2"/>
    <n v="111916"/>
    <s v="West"/>
    <n v="10"/>
    <s v="Kolkata"/>
    <m/>
    <m/>
    <m/>
    <s v="41-50"/>
    <m/>
    <m/>
  </r>
  <r>
    <n v="461"/>
    <n v="41"/>
    <n v="30395"/>
    <n v="654"/>
    <n v="187531"/>
    <s v="Home"/>
    <n v="4189"/>
    <x v="0"/>
    <x v="1"/>
    <s v="Employed"/>
    <s v="Single"/>
    <s v="Female"/>
    <s v="Bachelor"/>
    <n v="2"/>
    <n v="1"/>
    <n v="72154"/>
    <s v="South"/>
    <n v="12"/>
    <s v="Hyderabad"/>
    <m/>
    <m/>
    <m/>
    <s v="41-50"/>
    <m/>
    <m/>
  </r>
  <r>
    <n v="462"/>
    <n v="64"/>
    <n v="39311"/>
    <n v="641"/>
    <n v="143499"/>
    <s v="Education"/>
    <n v="5617"/>
    <x v="0"/>
    <x v="0"/>
    <s v="Employed"/>
    <s v="Married"/>
    <s v="Female"/>
    <s v="Master"/>
    <n v="0"/>
    <n v="4"/>
    <n v="97008"/>
    <s v="East"/>
    <n v="12"/>
    <s v="Delhi"/>
    <m/>
    <m/>
    <m/>
    <s v="&gt;60"/>
    <m/>
    <m/>
  </r>
  <r>
    <n v="463"/>
    <n v="57"/>
    <n v="56613"/>
    <n v="713"/>
    <n v="168300"/>
    <s v="Car"/>
    <n v="5133"/>
    <x v="0"/>
    <x v="1"/>
    <s v="Unemployed"/>
    <s v="Single"/>
    <s v="Male"/>
    <s v="PhD"/>
    <n v="4"/>
    <n v="3"/>
    <n v="82649"/>
    <s v="East"/>
    <n v="10"/>
    <s v="Delhi"/>
    <m/>
    <m/>
    <m/>
    <s v="51-60"/>
    <m/>
    <m/>
  </r>
  <r>
    <n v="464"/>
    <n v="64"/>
    <n v="11616"/>
    <n v="658"/>
    <n v="243920"/>
    <s v="Personal"/>
    <n v="4932"/>
    <x v="0"/>
    <x v="1"/>
    <s v="Employed"/>
    <s v="Single"/>
    <s v="Female"/>
    <s v="Bachelor"/>
    <n v="1"/>
    <n v="1"/>
    <n v="167994"/>
    <s v="East"/>
    <n v="14"/>
    <s v="Pune"/>
    <m/>
    <m/>
    <m/>
    <s v="&gt;60"/>
    <m/>
    <m/>
  </r>
  <r>
    <n v="465"/>
    <n v="43"/>
    <n v="41994"/>
    <n v="673"/>
    <n v="137339"/>
    <s v="Personal"/>
    <n v="5097"/>
    <x v="0"/>
    <x v="1"/>
    <s v="Employed"/>
    <s v="Single"/>
    <s v="Male"/>
    <s v="Master"/>
    <n v="2"/>
    <n v="1"/>
    <n v="144098"/>
    <s v="West"/>
    <n v="4"/>
    <s v="Kolkata"/>
    <m/>
    <m/>
    <m/>
    <s v="41-50"/>
    <m/>
    <m/>
  </r>
  <r>
    <n v="466"/>
    <n v="53"/>
    <n v="55199"/>
    <n v="636"/>
    <n v="288636"/>
    <s v="Personal"/>
    <n v="4152"/>
    <x v="0"/>
    <x v="1"/>
    <s v="Employed"/>
    <s v="Married"/>
    <s v="Male"/>
    <s v="Bachelor"/>
    <n v="4"/>
    <n v="2"/>
    <n v="131891"/>
    <s v="South"/>
    <n v="15"/>
    <s v="Bangalore"/>
    <m/>
    <m/>
    <m/>
    <s v="51-60"/>
    <m/>
    <m/>
  </r>
  <r>
    <n v="467"/>
    <n v="22"/>
    <n v="41583"/>
    <n v="681"/>
    <n v="204253"/>
    <s v="Education"/>
    <n v="6769"/>
    <x v="0"/>
    <x v="1"/>
    <s v="Employed"/>
    <s v="Single"/>
    <s v="Male"/>
    <s v="High School"/>
    <n v="2"/>
    <n v="1"/>
    <n v="55290"/>
    <s v="South"/>
    <n v="9"/>
    <s v="Kolkata"/>
    <m/>
    <m/>
    <m/>
    <s v="&lt;30"/>
    <m/>
    <m/>
  </r>
  <r>
    <n v="468"/>
    <n v="47"/>
    <n v="30529"/>
    <n v="678"/>
    <n v="120683"/>
    <s v="Car"/>
    <n v="5172"/>
    <x v="0"/>
    <x v="1"/>
    <s v="Employed"/>
    <s v="Single"/>
    <s v="Female"/>
    <s v="PhD"/>
    <n v="2"/>
    <n v="3"/>
    <n v="125924"/>
    <s v="West"/>
    <n v="7"/>
    <s v="Ahmedabad"/>
    <m/>
    <m/>
    <m/>
    <s v="41-50"/>
    <m/>
    <m/>
  </r>
  <r>
    <n v="469"/>
    <n v="42"/>
    <n v="31248"/>
    <n v="584"/>
    <n v="225161"/>
    <s v="Personal"/>
    <n v="5158"/>
    <x v="1"/>
    <x v="1"/>
    <s v="Employed"/>
    <s v="Divorced"/>
    <s v="Female"/>
    <s v="Master"/>
    <n v="5"/>
    <n v="4"/>
    <n v="105630"/>
    <s v="West"/>
    <n v="7"/>
    <s v="Pune"/>
    <m/>
    <m/>
    <m/>
    <s v="41-50"/>
    <m/>
    <m/>
  </r>
  <r>
    <n v="470"/>
    <n v="54"/>
    <n v="25818"/>
    <n v="665"/>
    <n v="222511"/>
    <s v="Education"/>
    <n v="4912"/>
    <x v="1"/>
    <x v="0"/>
    <s v="Employed"/>
    <s v="Divorced"/>
    <s v="Male"/>
    <s v="Master"/>
    <n v="5"/>
    <n v="1"/>
    <n v="136703"/>
    <s v="North"/>
    <n v="9"/>
    <s v="Pune"/>
    <m/>
    <m/>
    <m/>
    <s v="51-60"/>
    <m/>
    <m/>
  </r>
  <r>
    <n v="471"/>
    <n v="36"/>
    <n v="40504"/>
    <n v="709"/>
    <n v="178119"/>
    <s v="Home"/>
    <n v="3383"/>
    <x v="0"/>
    <x v="0"/>
    <s v="Unemployed"/>
    <s v="Married"/>
    <s v="Male"/>
    <s v="Master"/>
    <n v="1"/>
    <n v="3"/>
    <n v="109671"/>
    <s v="East"/>
    <n v="10"/>
    <s v="Hyderabad"/>
    <m/>
    <m/>
    <m/>
    <s v="30-40"/>
    <m/>
    <m/>
  </r>
  <r>
    <n v="472"/>
    <n v="40"/>
    <n v="65849"/>
    <n v="699"/>
    <n v="246965"/>
    <s v="Medical"/>
    <n v="4325"/>
    <x v="0"/>
    <x v="0"/>
    <s v="Employed"/>
    <s v="Married"/>
    <s v="Male"/>
    <s v="PhD"/>
    <n v="5"/>
    <n v="2"/>
    <n v="99798"/>
    <s v="West"/>
    <n v="13"/>
    <s v="Mumbai"/>
    <m/>
    <m/>
    <m/>
    <s v="30-40"/>
    <m/>
    <m/>
  </r>
  <r>
    <n v="473"/>
    <n v="46"/>
    <n v="85428"/>
    <n v="651"/>
    <n v="169007"/>
    <s v="Car"/>
    <n v="3776"/>
    <x v="0"/>
    <x v="1"/>
    <s v="Employed"/>
    <s v="Married"/>
    <s v="Male"/>
    <s v="High School"/>
    <n v="4"/>
    <n v="2"/>
    <n v="107013"/>
    <s v="East"/>
    <n v="6"/>
    <s v="Hyderabad"/>
    <m/>
    <m/>
    <m/>
    <s v="41-50"/>
    <m/>
    <m/>
  </r>
  <r>
    <n v="474"/>
    <n v="36"/>
    <n v="50542"/>
    <n v="666"/>
    <n v="231599"/>
    <s v="Education"/>
    <n v="3680"/>
    <x v="0"/>
    <x v="1"/>
    <s v="Employed"/>
    <s v="Married"/>
    <s v="Male"/>
    <s v="PhD"/>
    <n v="5"/>
    <n v="4"/>
    <n v="45831"/>
    <s v="North"/>
    <n v="4"/>
    <s v="Mumbai"/>
    <m/>
    <m/>
    <m/>
    <s v="30-40"/>
    <m/>
    <m/>
  </r>
  <r>
    <n v="475"/>
    <n v="26"/>
    <n v="61523"/>
    <n v="695"/>
    <n v="198260"/>
    <s v="Medical"/>
    <n v="3458"/>
    <x v="0"/>
    <x v="0"/>
    <s v="Employed"/>
    <s v="Single"/>
    <s v="Female"/>
    <s v="Master"/>
    <n v="0"/>
    <n v="1"/>
    <n v="76977"/>
    <s v="South"/>
    <n v="17"/>
    <s v="Mumbai"/>
    <m/>
    <m/>
    <m/>
    <s v="&lt;30"/>
    <m/>
    <m/>
  </r>
  <r>
    <n v="476"/>
    <n v="64"/>
    <n v="35887"/>
    <n v="593"/>
    <n v="185820"/>
    <s v="Medical"/>
    <n v="4364"/>
    <x v="0"/>
    <x v="1"/>
    <s v="Employed"/>
    <s v="Single"/>
    <s v="Female"/>
    <s v="PhD"/>
    <n v="0"/>
    <n v="3"/>
    <n v="111200"/>
    <s v="East"/>
    <n v="14"/>
    <s v="Ahmedabad"/>
    <m/>
    <m/>
    <m/>
    <s v="&gt;60"/>
    <m/>
    <m/>
  </r>
  <r>
    <n v="477"/>
    <n v="43"/>
    <n v="18625"/>
    <n v="673"/>
    <n v="267149"/>
    <s v="Education"/>
    <n v="5020"/>
    <x v="0"/>
    <x v="1"/>
    <s v="Employed"/>
    <s v="Married"/>
    <s v="Female"/>
    <s v="Master"/>
    <n v="0"/>
    <n v="2"/>
    <n v="134181"/>
    <s v="West"/>
    <n v="3"/>
    <s v="Delhi"/>
    <m/>
    <m/>
    <m/>
    <s v="41-50"/>
    <m/>
    <m/>
  </r>
  <r>
    <n v="478"/>
    <n v="62"/>
    <n v="77774"/>
    <n v="551"/>
    <n v="249177"/>
    <s v="Education"/>
    <n v="3577"/>
    <x v="0"/>
    <x v="1"/>
    <s v="Employed"/>
    <s v="Married"/>
    <s v="Female"/>
    <s v="PhD"/>
    <n v="2"/>
    <n v="3"/>
    <n v="83485"/>
    <s v="West"/>
    <n v="1"/>
    <s v="Mumbai"/>
    <m/>
    <m/>
    <m/>
    <s v="&gt;60"/>
    <m/>
    <m/>
  </r>
  <r>
    <n v="479"/>
    <n v="57"/>
    <n v="41073"/>
    <n v="693"/>
    <n v="144626"/>
    <s v="Education"/>
    <n v="5699"/>
    <x v="0"/>
    <x v="1"/>
    <s v="Employed"/>
    <s v="Divorced"/>
    <s v="Male"/>
    <s v="Bachelor"/>
    <n v="3"/>
    <n v="2"/>
    <n v="98775"/>
    <s v="North"/>
    <n v="18"/>
    <s v="Ahmedabad"/>
    <m/>
    <m/>
    <m/>
    <s v="51-60"/>
    <m/>
    <m/>
  </r>
  <r>
    <n v="480"/>
    <n v="28"/>
    <n v="60780"/>
    <n v="630"/>
    <n v="219015"/>
    <s v="Personal"/>
    <n v="5297"/>
    <x v="0"/>
    <x v="0"/>
    <s v="Employed"/>
    <s v="Married"/>
    <s v="Male"/>
    <s v="PhD"/>
    <n v="1"/>
    <n v="2"/>
    <n v="51970"/>
    <s v="East"/>
    <n v="2"/>
    <s v="Delhi"/>
    <m/>
    <m/>
    <m/>
    <s v="&lt;30"/>
    <m/>
    <m/>
  </r>
  <r>
    <n v="481"/>
    <n v="26"/>
    <n v="52376"/>
    <n v="645"/>
    <n v="294672"/>
    <s v="Home"/>
    <n v="4768"/>
    <x v="0"/>
    <x v="0"/>
    <s v="Unemployed"/>
    <s v="Divorced"/>
    <s v="Female"/>
    <s v="Master"/>
    <n v="0"/>
    <n v="4"/>
    <n v="143779"/>
    <s v="South"/>
    <n v="8"/>
    <s v="Pune"/>
    <m/>
    <m/>
    <m/>
    <s v="&lt;30"/>
    <m/>
    <m/>
  </r>
  <r>
    <n v="482"/>
    <n v="57"/>
    <n v="64918"/>
    <n v="622"/>
    <n v="268444"/>
    <s v="Personal"/>
    <n v="7162"/>
    <x v="1"/>
    <x v="1"/>
    <s v="Employed"/>
    <s v="Married"/>
    <s v="Male"/>
    <s v="Master"/>
    <n v="1"/>
    <n v="3"/>
    <n v="133412"/>
    <s v="South"/>
    <n v="16"/>
    <s v="Pune"/>
    <m/>
    <m/>
    <m/>
    <s v="51-60"/>
    <m/>
    <m/>
  </r>
  <r>
    <n v="483"/>
    <n v="42"/>
    <n v="64311"/>
    <n v="647"/>
    <n v="154531"/>
    <s v="Medical"/>
    <n v="4759"/>
    <x v="0"/>
    <x v="0"/>
    <s v="Employed"/>
    <s v="Married"/>
    <s v="Male"/>
    <s v="PhD"/>
    <n v="5"/>
    <n v="3"/>
    <n v="119563"/>
    <s v="West"/>
    <n v="4"/>
    <s v="Delhi"/>
    <m/>
    <m/>
    <m/>
    <s v="41-50"/>
    <m/>
    <m/>
  </r>
  <r>
    <n v="484"/>
    <n v="26"/>
    <n v="54165"/>
    <n v="662"/>
    <n v="279798"/>
    <s v="Medical"/>
    <n v="5798"/>
    <x v="0"/>
    <x v="1"/>
    <s v="Employed"/>
    <s v="Single"/>
    <s v="Male"/>
    <s v="PhD"/>
    <n v="2"/>
    <n v="3"/>
    <n v="112204"/>
    <s v="North"/>
    <n v="19"/>
    <s v="Hyderabad"/>
    <m/>
    <m/>
    <m/>
    <s v="&lt;30"/>
    <m/>
    <m/>
  </r>
  <r>
    <n v="485"/>
    <n v="52"/>
    <n v="55816"/>
    <n v="687"/>
    <n v="246501"/>
    <s v="Medical"/>
    <n v="5209"/>
    <x v="0"/>
    <x v="1"/>
    <s v="Employed"/>
    <s v="Married"/>
    <s v="Female"/>
    <s v="Bachelor"/>
    <n v="1"/>
    <n v="2"/>
    <n v="146576"/>
    <s v="West"/>
    <n v="10"/>
    <s v="Hyderabad"/>
    <m/>
    <m/>
    <m/>
    <s v="51-60"/>
    <m/>
    <m/>
  </r>
  <r>
    <n v="486"/>
    <n v="37"/>
    <n v="68188"/>
    <n v="714"/>
    <n v="147571"/>
    <s v="Education"/>
    <n v="6438"/>
    <x v="0"/>
    <x v="1"/>
    <s v="Employed"/>
    <s v="Divorced"/>
    <s v="Female"/>
    <s v="High School"/>
    <n v="0"/>
    <n v="4"/>
    <n v="75849"/>
    <s v="West"/>
    <n v="17"/>
    <s v="Kolkata"/>
    <m/>
    <m/>
    <m/>
    <s v="30-40"/>
    <m/>
    <m/>
  </r>
  <r>
    <n v="487"/>
    <n v="58"/>
    <n v="43854"/>
    <n v="652"/>
    <n v="210383"/>
    <s v="Car"/>
    <n v="6084"/>
    <x v="1"/>
    <x v="1"/>
    <s v="Employed"/>
    <s v="Single"/>
    <s v="Female"/>
    <s v="High School"/>
    <n v="0"/>
    <n v="3"/>
    <n v="72605"/>
    <s v="West"/>
    <n v="17"/>
    <s v="Hyderabad"/>
    <m/>
    <m/>
    <m/>
    <s v="51-60"/>
    <m/>
    <m/>
  </r>
  <r>
    <n v="488"/>
    <n v="37"/>
    <n v="73334"/>
    <n v="566"/>
    <n v="223883"/>
    <s v="Personal"/>
    <n v="4699"/>
    <x v="0"/>
    <x v="1"/>
    <s v="Employed"/>
    <s v="Divorced"/>
    <s v="Female"/>
    <s v="Bachelor"/>
    <n v="2"/>
    <n v="1"/>
    <n v="131845"/>
    <s v="West"/>
    <n v="7"/>
    <s v="Kolkata"/>
    <m/>
    <m/>
    <m/>
    <s v="30-40"/>
    <m/>
    <m/>
  </r>
  <r>
    <n v="489"/>
    <n v="57"/>
    <n v="39382"/>
    <n v="715"/>
    <n v="146153"/>
    <s v="Car"/>
    <n v="4736"/>
    <x v="1"/>
    <x v="0"/>
    <s v="Employed"/>
    <s v="Married"/>
    <s v="Female"/>
    <s v="High School"/>
    <n v="2"/>
    <n v="3"/>
    <n v="129829"/>
    <s v="North"/>
    <n v="9"/>
    <s v="Kolkata"/>
    <m/>
    <m/>
    <m/>
    <s v="51-60"/>
    <m/>
    <m/>
  </r>
  <r>
    <n v="490"/>
    <n v="43"/>
    <n v="51148"/>
    <n v="576"/>
    <n v="235304"/>
    <s v="Home"/>
    <n v="3658"/>
    <x v="1"/>
    <x v="1"/>
    <s v="Employed"/>
    <s v="Single"/>
    <s v="Female"/>
    <s v="High School"/>
    <n v="4"/>
    <n v="2"/>
    <n v="64195"/>
    <s v="West"/>
    <n v="7"/>
    <s v="Bangalore"/>
    <m/>
    <m/>
    <m/>
    <s v="41-50"/>
    <m/>
    <m/>
  </r>
  <r>
    <n v="491"/>
    <n v="33"/>
    <n v="59437"/>
    <n v="628"/>
    <n v="321487"/>
    <s v="Home"/>
    <n v="5115"/>
    <x v="1"/>
    <x v="1"/>
    <s v="Employed"/>
    <s v="Divorced"/>
    <s v="Male"/>
    <s v="Master"/>
    <n v="2"/>
    <n v="4"/>
    <n v="84059"/>
    <s v="East"/>
    <n v="3"/>
    <s v="Delhi"/>
    <m/>
    <m/>
    <m/>
    <s v="30-40"/>
    <m/>
    <m/>
  </r>
  <r>
    <n v="492"/>
    <n v="52"/>
    <n v="25563"/>
    <n v="625"/>
    <n v="268261"/>
    <s v="Personal"/>
    <n v="5654"/>
    <x v="0"/>
    <x v="0"/>
    <s v="Employed"/>
    <s v="Married"/>
    <s v="Female"/>
    <s v="Master"/>
    <n v="3"/>
    <n v="3"/>
    <n v="150672"/>
    <s v="West"/>
    <n v="12"/>
    <s v="Bangalore"/>
    <m/>
    <m/>
    <m/>
    <s v="51-60"/>
    <m/>
    <m/>
  </r>
  <r>
    <n v="493"/>
    <n v="42"/>
    <n v="70727"/>
    <n v="650"/>
    <n v="208099"/>
    <s v="Medical"/>
    <n v="4938"/>
    <x v="0"/>
    <x v="1"/>
    <s v="Employed"/>
    <s v="Divorced"/>
    <s v="Male"/>
    <s v="Master"/>
    <n v="3"/>
    <n v="3"/>
    <n v="112350"/>
    <s v="West"/>
    <n v="4"/>
    <s v="Hyderabad"/>
    <m/>
    <m/>
    <m/>
    <s v="41-50"/>
    <m/>
    <m/>
  </r>
  <r>
    <n v="494"/>
    <n v="27"/>
    <n v="57138"/>
    <n v="586"/>
    <n v="185931"/>
    <s v="Home"/>
    <n v="6400"/>
    <x v="0"/>
    <x v="0"/>
    <s v="Employed"/>
    <s v="Married"/>
    <s v="Female"/>
    <s v="PhD"/>
    <n v="0"/>
    <n v="3"/>
    <n v="123614"/>
    <s v="South"/>
    <n v="17"/>
    <s v="Ahmedabad"/>
    <m/>
    <m/>
    <m/>
    <s v="&lt;30"/>
    <m/>
    <m/>
  </r>
  <r>
    <n v="495"/>
    <n v="42"/>
    <n v="99514"/>
    <n v="584"/>
    <n v="216419"/>
    <s v="Car"/>
    <n v="5145"/>
    <x v="0"/>
    <x v="0"/>
    <s v="Employed"/>
    <s v="Divorced"/>
    <s v="Female"/>
    <s v="PhD"/>
    <n v="5"/>
    <n v="1"/>
    <n v="65228"/>
    <s v="South"/>
    <n v="3"/>
    <s v="Hyderabad"/>
    <m/>
    <m/>
    <m/>
    <s v="41-50"/>
    <m/>
    <m/>
  </r>
  <r>
    <n v="496"/>
    <n v="41"/>
    <n v="81210"/>
    <n v="648"/>
    <n v="151239"/>
    <s v="Car"/>
    <n v="6247"/>
    <x v="0"/>
    <x v="1"/>
    <s v="Employed"/>
    <s v="Married"/>
    <s v="Male"/>
    <s v="High School"/>
    <n v="2"/>
    <n v="2"/>
    <n v="119699"/>
    <s v="North"/>
    <n v="11"/>
    <s v="Mumbai"/>
    <m/>
    <m/>
    <m/>
    <s v="41-50"/>
    <m/>
    <m/>
  </r>
  <r>
    <n v="497"/>
    <n v="26"/>
    <n v="49836"/>
    <n v="610"/>
    <n v="176122"/>
    <s v="Education"/>
    <n v="4836"/>
    <x v="0"/>
    <x v="1"/>
    <s v="Employed"/>
    <s v="Divorced"/>
    <s v="Female"/>
    <s v="PhD"/>
    <n v="3"/>
    <n v="1"/>
    <n v="57413"/>
    <s v="North"/>
    <n v="8"/>
    <s v="Ahmedabad"/>
    <m/>
    <m/>
    <m/>
    <s v="&lt;30"/>
    <m/>
    <m/>
  </r>
  <r>
    <n v="498"/>
    <n v="34"/>
    <n v="76783"/>
    <n v="717"/>
    <n v="101911"/>
    <s v="Medical"/>
    <n v="3840"/>
    <x v="0"/>
    <x v="1"/>
    <s v="Employed"/>
    <s v="Single"/>
    <s v="Male"/>
    <s v="Master"/>
    <n v="3"/>
    <n v="1"/>
    <n v="40605"/>
    <s v="East"/>
    <n v="2"/>
    <s v="Kolkata"/>
    <m/>
    <m/>
    <m/>
    <s v="30-40"/>
    <m/>
    <m/>
  </r>
  <r>
    <n v="499"/>
    <n v="36"/>
    <n v="62710"/>
    <n v="622"/>
    <n v="221727"/>
    <s v="Education"/>
    <n v="4375"/>
    <x v="1"/>
    <x v="1"/>
    <s v="Employed"/>
    <s v="Married"/>
    <s v="Female"/>
    <s v="PhD"/>
    <n v="4"/>
    <n v="2"/>
    <n v="121804"/>
    <s v="West"/>
    <n v="14"/>
    <s v="Kolkata"/>
    <m/>
    <m/>
    <m/>
    <s v="30-40"/>
    <m/>
    <m/>
  </r>
  <r>
    <n v="500"/>
    <n v="23"/>
    <n v="53466"/>
    <n v="598"/>
    <n v="183124"/>
    <s v="Personal"/>
    <n v="4967"/>
    <x v="0"/>
    <x v="1"/>
    <s v="Employed"/>
    <s v="Married"/>
    <s v="Male"/>
    <s v="High School"/>
    <n v="5"/>
    <n v="2"/>
    <n v="143033"/>
    <s v="South"/>
    <n v="4"/>
    <s v="Ahmedabad"/>
    <m/>
    <m/>
    <m/>
    <s v="&lt;30"/>
    <m/>
    <m/>
  </r>
  <r>
    <n v="501"/>
    <n v="29"/>
    <n v="25109"/>
    <n v="733"/>
    <n v="230902"/>
    <s v="Home"/>
    <n v="4250"/>
    <x v="0"/>
    <x v="1"/>
    <s v="Employed"/>
    <s v="Divorced"/>
    <s v="Female"/>
    <s v="Master"/>
    <n v="5"/>
    <n v="3"/>
    <n v="92386"/>
    <s v="East"/>
    <n v="16"/>
    <s v="Kolkata"/>
    <m/>
    <m/>
    <m/>
    <s v="&lt;30"/>
    <m/>
    <m/>
  </r>
  <r>
    <n v="502"/>
    <n v="41"/>
    <n v="28646"/>
    <n v="673"/>
    <n v="205988"/>
    <s v="Education"/>
    <n v="3344"/>
    <x v="0"/>
    <x v="0"/>
    <s v="Employed"/>
    <s v="Married"/>
    <s v="Male"/>
    <s v="High School"/>
    <n v="2"/>
    <n v="2"/>
    <n v="83603"/>
    <s v="East"/>
    <n v="14"/>
    <s v="Delhi"/>
    <m/>
    <m/>
    <m/>
    <s v="41-50"/>
    <m/>
    <m/>
  </r>
  <r>
    <n v="503"/>
    <n v="50"/>
    <n v="50065"/>
    <n v="785"/>
    <n v="149459"/>
    <s v="Education"/>
    <n v="2997"/>
    <x v="0"/>
    <x v="0"/>
    <s v="Employed"/>
    <s v="Single"/>
    <s v="Female"/>
    <s v="PhD"/>
    <n v="4"/>
    <n v="3"/>
    <n v="151325"/>
    <s v="North"/>
    <n v="7"/>
    <s v="Bangalore"/>
    <m/>
    <m/>
    <m/>
    <s v="41-50"/>
    <m/>
    <m/>
  </r>
  <r>
    <n v="504"/>
    <n v="50"/>
    <n v="42569"/>
    <n v="553"/>
    <n v="210024"/>
    <s v="Personal"/>
    <n v="6013"/>
    <x v="0"/>
    <x v="0"/>
    <s v="Employed"/>
    <s v="Divorced"/>
    <s v="Male"/>
    <s v="Bachelor"/>
    <n v="5"/>
    <n v="1"/>
    <n v="94156"/>
    <s v="South"/>
    <n v="10"/>
    <s v="Mumbai"/>
    <m/>
    <m/>
    <m/>
    <s v="41-50"/>
    <m/>
    <m/>
  </r>
  <r>
    <n v="505"/>
    <n v="62"/>
    <n v="53377"/>
    <n v="660"/>
    <n v="164326"/>
    <s v="Car"/>
    <n v="5385"/>
    <x v="0"/>
    <x v="0"/>
    <s v="Employed"/>
    <s v="Divorced"/>
    <s v="Female"/>
    <s v="Bachelor"/>
    <n v="5"/>
    <n v="3"/>
    <n v="98026"/>
    <s v="West"/>
    <n v="12"/>
    <s v="Ahmedabad"/>
    <m/>
    <m/>
    <m/>
    <s v="&gt;60"/>
    <m/>
    <m/>
  </r>
  <r>
    <n v="506"/>
    <n v="62"/>
    <n v="70585"/>
    <n v="674"/>
    <n v="282771"/>
    <s v="Car"/>
    <n v="5275"/>
    <x v="0"/>
    <x v="1"/>
    <s v="Employed"/>
    <s v="Divorced"/>
    <s v="Female"/>
    <s v="Master"/>
    <n v="1"/>
    <n v="2"/>
    <n v="150818"/>
    <s v="North"/>
    <n v="8"/>
    <s v="Bangalore"/>
    <m/>
    <m/>
    <m/>
    <s v="&gt;60"/>
    <m/>
    <m/>
  </r>
  <r>
    <n v="507"/>
    <n v="52"/>
    <n v="62974"/>
    <n v="651"/>
    <n v="157825"/>
    <s v="Personal"/>
    <n v="5168"/>
    <x v="0"/>
    <x v="1"/>
    <s v="Employed"/>
    <s v="Single"/>
    <s v="Female"/>
    <s v="High School"/>
    <n v="4"/>
    <n v="3"/>
    <n v="89392"/>
    <s v="East"/>
    <n v="11"/>
    <s v="Bangalore"/>
    <m/>
    <m/>
    <m/>
    <s v="51-60"/>
    <m/>
    <m/>
  </r>
  <r>
    <n v="508"/>
    <n v="43"/>
    <n v="39555"/>
    <n v="631"/>
    <n v="176496"/>
    <s v="Car"/>
    <n v="4452"/>
    <x v="0"/>
    <x v="0"/>
    <s v="Employed"/>
    <s v="Single"/>
    <s v="Female"/>
    <s v="Bachelor"/>
    <n v="5"/>
    <n v="1"/>
    <n v="80379"/>
    <s v="East"/>
    <n v="13"/>
    <s v="Mumbai"/>
    <m/>
    <m/>
    <m/>
    <s v="41-50"/>
    <m/>
    <m/>
  </r>
  <r>
    <n v="509"/>
    <n v="23"/>
    <n v="63874"/>
    <n v="712"/>
    <n v="149320"/>
    <s v="Personal"/>
    <n v="5794"/>
    <x v="0"/>
    <x v="1"/>
    <s v="Employed"/>
    <s v="Married"/>
    <s v="Female"/>
    <s v="Bachelor"/>
    <n v="1"/>
    <n v="2"/>
    <n v="124465"/>
    <s v="South"/>
    <n v="12"/>
    <s v="Mumbai"/>
    <m/>
    <m/>
    <m/>
    <s v="&lt;30"/>
    <m/>
    <m/>
  </r>
  <r>
    <n v="510"/>
    <n v="21"/>
    <n v="36289"/>
    <n v="673"/>
    <n v="144988"/>
    <s v="Car"/>
    <n v="3260"/>
    <x v="0"/>
    <x v="1"/>
    <s v="Employed"/>
    <s v="Divorced"/>
    <s v="Female"/>
    <s v="Master"/>
    <n v="1"/>
    <n v="2"/>
    <n v="78644"/>
    <s v="South"/>
    <n v="7"/>
    <s v="Hyderabad"/>
    <m/>
    <m/>
    <m/>
    <s v="&lt;30"/>
    <m/>
    <m/>
  </r>
  <r>
    <n v="511"/>
    <n v="23"/>
    <n v="32866"/>
    <n v="565"/>
    <n v="201503"/>
    <s v="Personal"/>
    <n v="2915"/>
    <x v="0"/>
    <x v="0"/>
    <s v="Employed"/>
    <s v="Single"/>
    <s v="Male"/>
    <s v="Master"/>
    <n v="5"/>
    <n v="4"/>
    <n v="95661"/>
    <s v="West"/>
    <n v="12"/>
    <s v="Kolkata"/>
    <m/>
    <m/>
    <m/>
    <s v="&lt;30"/>
    <m/>
    <m/>
  </r>
  <r>
    <n v="512"/>
    <n v="57"/>
    <n v="55724"/>
    <n v="606"/>
    <n v="137725"/>
    <s v="Car"/>
    <n v="4798"/>
    <x v="0"/>
    <x v="1"/>
    <s v="Employed"/>
    <s v="Married"/>
    <s v="Male"/>
    <s v="High School"/>
    <n v="2"/>
    <n v="3"/>
    <n v="60425"/>
    <s v="South"/>
    <n v="10"/>
    <s v="Kolkata"/>
    <m/>
    <m/>
    <m/>
    <s v="51-60"/>
    <m/>
    <m/>
  </r>
  <r>
    <n v="513"/>
    <n v="27"/>
    <n v="37782"/>
    <n v="591"/>
    <n v="190605"/>
    <s v="Education"/>
    <n v="5129"/>
    <x v="0"/>
    <x v="0"/>
    <s v="Employed"/>
    <s v="Single"/>
    <s v="Male"/>
    <s v="Bachelor"/>
    <n v="1"/>
    <n v="3"/>
    <n v="105561"/>
    <s v="South"/>
    <n v="7"/>
    <s v="Hyderabad"/>
    <m/>
    <m/>
    <m/>
    <s v="&lt;30"/>
    <m/>
    <m/>
  </r>
  <r>
    <n v="514"/>
    <n v="23"/>
    <n v="40372"/>
    <n v="643"/>
    <n v="221501"/>
    <s v="Education"/>
    <n v="4115"/>
    <x v="1"/>
    <x v="1"/>
    <s v="Employed"/>
    <s v="Single"/>
    <s v="Male"/>
    <s v="High School"/>
    <n v="1"/>
    <n v="3"/>
    <n v="102042"/>
    <s v="North"/>
    <n v="19"/>
    <s v="Ahmedabad"/>
    <m/>
    <m/>
    <m/>
    <s v="&lt;30"/>
    <m/>
    <m/>
  </r>
  <r>
    <n v="515"/>
    <n v="56"/>
    <n v="64909"/>
    <n v="697"/>
    <n v="178817"/>
    <s v="Car"/>
    <n v="3406"/>
    <x v="1"/>
    <x v="1"/>
    <s v="Employed"/>
    <s v="Single"/>
    <s v="Male"/>
    <s v="High School"/>
    <n v="4"/>
    <n v="1"/>
    <n v="129040"/>
    <s v="North"/>
    <n v="7"/>
    <s v="Ahmedabad"/>
    <m/>
    <m/>
    <m/>
    <s v="51-60"/>
    <m/>
    <m/>
  </r>
  <r>
    <n v="516"/>
    <n v="23"/>
    <n v="59864"/>
    <n v="631"/>
    <n v="89853"/>
    <s v="Personal"/>
    <n v="5590"/>
    <x v="0"/>
    <x v="1"/>
    <s v="Employed"/>
    <s v="Married"/>
    <s v="Male"/>
    <s v="Master"/>
    <n v="2"/>
    <n v="1"/>
    <n v="125717"/>
    <s v="West"/>
    <n v="18"/>
    <s v="Ahmedabad"/>
    <m/>
    <m/>
    <m/>
    <s v="&lt;30"/>
    <m/>
    <m/>
  </r>
  <r>
    <n v="517"/>
    <n v="24"/>
    <n v="44422"/>
    <n v="637"/>
    <n v="266698"/>
    <s v="Education"/>
    <n v="4588"/>
    <x v="0"/>
    <x v="1"/>
    <s v="Employed"/>
    <s v="Single"/>
    <s v="Female"/>
    <s v="High School"/>
    <n v="2"/>
    <n v="2"/>
    <n v="116545"/>
    <s v="North"/>
    <n v="12"/>
    <s v="Hyderabad"/>
    <m/>
    <m/>
    <m/>
    <s v="&lt;30"/>
    <m/>
    <m/>
  </r>
  <r>
    <n v="518"/>
    <n v="51"/>
    <n v="25623"/>
    <n v="601"/>
    <n v="213329"/>
    <s v="Home"/>
    <n v="5694"/>
    <x v="0"/>
    <x v="1"/>
    <s v="Unemployed"/>
    <s v="Single"/>
    <s v="Female"/>
    <s v="PhD"/>
    <n v="1"/>
    <n v="2"/>
    <n v="111827"/>
    <s v="West"/>
    <n v="4"/>
    <s v="Ahmedabad"/>
    <m/>
    <m/>
    <m/>
    <s v="51-60"/>
    <m/>
    <m/>
  </r>
  <r>
    <n v="519"/>
    <n v="22"/>
    <n v="38972"/>
    <n v="688"/>
    <n v="213928"/>
    <s v="Car"/>
    <n v="6305"/>
    <x v="1"/>
    <x v="1"/>
    <s v="Employed"/>
    <s v="Single"/>
    <s v="Female"/>
    <s v="High School"/>
    <n v="4"/>
    <n v="1"/>
    <n v="97802"/>
    <s v="North"/>
    <n v="1"/>
    <s v="Ahmedabad"/>
    <m/>
    <m/>
    <m/>
    <s v="&lt;30"/>
    <m/>
    <m/>
  </r>
  <r>
    <n v="520"/>
    <n v="34"/>
    <n v="79131"/>
    <n v="711"/>
    <n v="188396"/>
    <s v="Home"/>
    <n v="3396"/>
    <x v="0"/>
    <x v="0"/>
    <s v="Employed"/>
    <s v="Divorced"/>
    <s v="Male"/>
    <s v="Bachelor"/>
    <n v="4"/>
    <n v="3"/>
    <n v="118286"/>
    <s v="East"/>
    <n v="5"/>
    <s v="Hyderabad"/>
    <m/>
    <m/>
    <m/>
    <s v="30-40"/>
    <m/>
    <m/>
  </r>
  <r>
    <n v="521"/>
    <n v="57"/>
    <n v="64498"/>
    <n v="648"/>
    <n v="240544"/>
    <s v="Home"/>
    <n v="5213"/>
    <x v="0"/>
    <x v="0"/>
    <s v="Employed"/>
    <s v="Single"/>
    <s v="Female"/>
    <s v="High School"/>
    <n v="4"/>
    <n v="3"/>
    <n v="66630"/>
    <s v="North"/>
    <n v="10"/>
    <s v="Hyderabad"/>
    <m/>
    <m/>
    <m/>
    <s v="51-60"/>
    <m/>
    <m/>
  </r>
  <r>
    <n v="522"/>
    <n v="51"/>
    <n v="71353"/>
    <n v="729"/>
    <n v="246899"/>
    <s v="Medical"/>
    <n v="5249"/>
    <x v="1"/>
    <x v="1"/>
    <s v="Employed"/>
    <s v="Divorced"/>
    <s v="Male"/>
    <s v="PhD"/>
    <n v="4"/>
    <n v="1"/>
    <n v="29531"/>
    <s v="West"/>
    <n v="7"/>
    <s v="Ahmedabad"/>
    <m/>
    <m/>
    <m/>
    <s v="51-60"/>
    <m/>
    <m/>
  </r>
  <r>
    <n v="523"/>
    <n v="22"/>
    <n v="53840"/>
    <n v="622"/>
    <n v="251898"/>
    <s v="Home"/>
    <n v="5744"/>
    <x v="0"/>
    <x v="0"/>
    <s v="Employed"/>
    <s v="Single"/>
    <s v="Male"/>
    <s v="PhD"/>
    <n v="0"/>
    <n v="3"/>
    <n v="134857"/>
    <s v="North"/>
    <n v="7"/>
    <s v="Ahmedabad"/>
    <m/>
    <m/>
    <m/>
    <s v="&lt;30"/>
    <m/>
    <m/>
  </r>
  <r>
    <n v="524"/>
    <n v="51"/>
    <n v="44734"/>
    <n v="580"/>
    <n v="213436"/>
    <s v="Home"/>
    <n v="4466"/>
    <x v="0"/>
    <x v="0"/>
    <s v="Employed"/>
    <s v="Divorced"/>
    <s v="Male"/>
    <s v="Bachelor"/>
    <n v="5"/>
    <n v="1"/>
    <n v="120224"/>
    <s v="South"/>
    <n v="13"/>
    <s v="Bangalore"/>
    <m/>
    <m/>
    <m/>
    <s v="51-60"/>
    <m/>
    <m/>
  </r>
  <r>
    <n v="525"/>
    <n v="63"/>
    <n v="63577"/>
    <n v="690"/>
    <n v="131201"/>
    <s v="Medical"/>
    <n v="5055"/>
    <x v="0"/>
    <x v="1"/>
    <s v="Employed"/>
    <s v="Single"/>
    <s v="Female"/>
    <s v="Bachelor"/>
    <n v="1"/>
    <n v="3"/>
    <n v="96190"/>
    <s v="East"/>
    <n v="14"/>
    <s v="Delhi"/>
    <m/>
    <m/>
    <m/>
    <s v="&gt;60"/>
    <m/>
    <m/>
  </r>
  <r>
    <n v="526"/>
    <n v="42"/>
    <n v="69227"/>
    <n v="645"/>
    <n v="220258"/>
    <s v="Medical"/>
    <n v="5733"/>
    <x v="0"/>
    <x v="1"/>
    <s v="Unemployed"/>
    <s v="Divorced"/>
    <s v="Female"/>
    <s v="High School"/>
    <n v="1"/>
    <n v="3"/>
    <n v="132236"/>
    <s v="North"/>
    <n v="5"/>
    <s v="Hyderabad"/>
    <m/>
    <m/>
    <m/>
    <s v="41-50"/>
    <m/>
    <m/>
  </r>
  <r>
    <n v="527"/>
    <n v="30"/>
    <n v="42803"/>
    <n v="620"/>
    <n v="213371"/>
    <s v="Medical"/>
    <n v="5437"/>
    <x v="1"/>
    <x v="1"/>
    <s v="Employed"/>
    <s v="Divorced"/>
    <s v="Male"/>
    <s v="PhD"/>
    <n v="1"/>
    <n v="4"/>
    <n v="78055"/>
    <s v="East"/>
    <n v="2"/>
    <s v="Delhi"/>
    <m/>
    <m/>
    <m/>
    <s v="30-40"/>
    <m/>
    <m/>
  </r>
  <r>
    <n v="528"/>
    <n v="50"/>
    <n v="39301"/>
    <n v="653"/>
    <n v="172567"/>
    <s v="Personal"/>
    <n v="6558"/>
    <x v="0"/>
    <x v="1"/>
    <s v="Employed"/>
    <s v="Divorced"/>
    <s v="Female"/>
    <s v="PhD"/>
    <n v="2"/>
    <n v="2"/>
    <n v="78835"/>
    <s v="East"/>
    <n v="14"/>
    <s v="Kolkata"/>
    <m/>
    <m/>
    <m/>
    <s v="41-50"/>
    <m/>
    <m/>
  </r>
  <r>
    <n v="529"/>
    <n v="53"/>
    <n v="27181"/>
    <n v="570"/>
    <n v="159907"/>
    <s v="Medical"/>
    <n v="4131"/>
    <x v="0"/>
    <x v="1"/>
    <s v="Employed"/>
    <s v="Single"/>
    <s v="Female"/>
    <s v="High School"/>
    <n v="2"/>
    <n v="3"/>
    <n v="74675"/>
    <s v="East"/>
    <n v="8"/>
    <s v="Hyderabad"/>
    <m/>
    <m/>
    <m/>
    <s v="51-60"/>
    <m/>
    <m/>
  </r>
  <r>
    <n v="530"/>
    <n v="39"/>
    <n v="38923"/>
    <n v="562"/>
    <n v="227151"/>
    <s v="Personal"/>
    <n v="5207"/>
    <x v="0"/>
    <x v="1"/>
    <s v="Employed"/>
    <s v="Married"/>
    <s v="Male"/>
    <s v="Bachelor"/>
    <n v="4"/>
    <n v="3"/>
    <n v="117028"/>
    <s v="East"/>
    <n v="2"/>
    <s v="Pune"/>
    <m/>
    <m/>
    <m/>
    <s v="30-40"/>
    <m/>
    <m/>
  </r>
  <r>
    <n v="531"/>
    <n v="45"/>
    <n v="60033"/>
    <n v="654"/>
    <n v="196208"/>
    <s v="Car"/>
    <n v="4913"/>
    <x v="0"/>
    <x v="1"/>
    <s v="Employed"/>
    <s v="Divorced"/>
    <s v="Female"/>
    <s v="PhD"/>
    <n v="5"/>
    <n v="1"/>
    <n v="52511"/>
    <s v="South"/>
    <n v="8"/>
    <s v="Kolkata"/>
    <m/>
    <m/>
    <m/>
    <s v="41-50"/>
    <m/>
    <m/>
  </r>
  <r>
    <n v="532"/>
    <n v="21"/>
    <n v="41056"/>
    <n v="671"/>
    <n v="180493"/>
    <s v="Personal"/>
    <n v="4793"/>
    <x v="0"/>
    <x v="1"/>
    <s v="Employed"/>
    <s v="Divorced"/>
    <s v="Female"/>
    <s v="High School"/>
    <n v="2"/>
    <n v="4"/>
    <n v="76991"/>
    <s v="South"/>
    <n v="5"/>
    <s v="Kolkata"/>
    <m/>
    <m/>
    <m/>
    <s v="&lt;30"/>
    <m/>
    <m/>
  </r>
  <r>
    <n v="533"/>
    <n v="52"/>
    <n v="63975"/>
    <n v="719"/>
    <n v="283620"/>
    <s v="Car"/>
    <n v="5588"/>
    <x v="0"/>
    <x v="1"/>
    <s v="Employed"/>
    <s v="Divorced"/>
    <s v="Male"/>
    <s v="Bachelor"/>
    <n v="3"/>
    <n v="4"/>
    <n v="108691"/>
    <s v="West"/>
    <n v="12"/>
    <s v="Bangalore"/>
    <m/>
    <m/>
    <m/>
    <s v="51-60"/>
    <m/>
    <m/>
  </r>
  <r>
    <n v="534"/>
    <n v="45"/>
    <n v="79507"/>
    <n v="694"/>
    <n v="233577"/>
    <s v="Medical"/>
    <n v="5115"/>
    <x v="0"/>
    <x v="1"/>
    <s v="Unemployed"/>
    <s v="Divorced"/>
    <s v="Male"/>
    <s v="High School"/>
    <n v="1"/>
    <n v="1"/>
    <n v="63875"/>
    <s v="West"/>
    <n v="7"/>
    <s v="Kolkata"/>
    <m/>
    <m/>
    <m/>
    <s v="41-50"/>
    <m/>
    <m/>
  </r>
  <r>
    <n v="535"/>
    <n v="61"/>
    <n v="50372"/>
    <n v="681"/>
    <n v="221726"/>
    <s v="Medical"/>
    <n v="3934"/>
    <x v="0"/>
    <x v="1"/>
    <s v="Employed"/>
    <s v="Divorced"/>
    <s v="Female"/>
    <s v="Bachelor"/>
    <n v="1"/>
    <n v="1"/>
    <n v="80190"/>
    <s v="West"/>
    <n v="13"/>
    <s v="Delhi"/>
    <m/>
    <m/>
    <m/>
    <s v="&gt;60"/>
    <m/>
    <m/>
  </r>
  <r>
    <n v="536"/>
    <n v="37"/>
    <n v="49755"/>
    <n v="713"/>
    <n v="260921"/>
    <s v="Car"/>
    <n v="5952"/>
    <x v="0"/>
    <x v="1"/>
    <s v="Employed"/>
    <s v="Married"/>
    <s v="Female"/>
    <s v="Bachelor"/>
    <n v="0"/>
    <n v="1"/>
    <n v="33652"/>
    <s v="West"/>
    <n v="15"/>
    <s v="Bangalore"/>
    <m/>
    <m/>
    <m/>
    <s v="30-40"/>
    <m/>
    <m/>
  </r>
  <r>
    <n v="537"/>
    <n v="34"/>
    <n v="58229"/>
    <n v="674"/>
    <n v="216518"/>
    <s v="Education"/>
    <n v="5590"/>
    <x v="0"/>
    <x v="0"/>
    <s v="Employed"/>
    <s v="Single"/>
    <s v="Female"/>
    <s v="PhD"/>
    <n v="0"/>
    <n v="3"/>
    <n v="118174"/>
    <s v="East"/>
    <n v="10"/>
    <s v="Mumbai"/>
    <m/>
    <m/>
    <m/>
    <s v="30-40"/>
    <m/>
    <m/>
  </r>
  <r>
    <n v="538"/>
    <n v="33"/>
    <n v="41383"/>
    <n v="632"/>
    <n v="164794"/>
    <s v="Personal"/>
    <n v="6474"/>
    <x v="0"/>
    <x v="0"/>
    <s v="Employed"/>
    <s v="Married"/>
    <s v="Male"/>
    <s v="Master"/>
    <n v="3"/>
    <n v="1"/>
    <n v="79364"/>
    <s v="East"/>
    <n v="4"/>
    <s v="Kolkata"/>
    <m/>
    <m/>
    <m/>
    <s v="30-40"/>
    <m/>
    <m/>
  </r>
  <r>
    <n v="539"/>
    <n v="58"/>
    <n v="40290"/>
    <n v="695"/>
    <n v="180520"/>
    <s v="Home"/>
    <n v="5727"/>
    <x v="0"/>
    <x v="1"/>
    <s v="Employed"/>
    <s v="Single"/>
    <s v="Male"/>
    <s v="PhD"/>
    <n v="0"/>
    <n v="2"/>
    <n v="67021"/>
    <s v="East"/>
    <n v="16"/>
    <s v="Delhi"/>
    <m/>
    <m/>
    <m/>
    <s v="51-60"/>
    <m/>
    <m/>
  </r>
  <r>
    <n v="540"/>
    <n v="59"/>
    <n v="40737"/>
    <n v="693"/>
    <n v="236597"/>
    <s v="Medical"/>
    <n v="4786"/>
    <x v="0"/>
    <x v="1"/>
    <s v="Employed"/>
    <s v="Married"/>
    <s v="Male"/>
    <s v="High School"/>
    <n v="5"/>
    <n v="1"/>
    <n v="61149"/>
    <s v="South"/>
    <n v="7"/>
    <s v="Delhi"/>
    <m/>
    <m/>
    <m/>
    <s v="51-60"/>
    <m/>
    <m/>
  </r>
  <r>
    <n v="541"/>
    <n v="22"/>
    <n v="32816"/>
    <n v="649"/>
    <n v="231241"/>
    <s v="Personal"/>
    <n v="4794"/>
    <x v="0"/>
    <x v="1"/>
    <s v="Employed"/>
    <s v="Single"/>
    <s v="Female"/>
    <s v="Bachelor"/>
    <n v="4"/>
    <n v="3"/>
    <n v="87453"/>
    <s v="South"/>
    <n v="13"/>
    <s v="Pune"/>
    <m/>
    <m/>
    <m/>
    <s v="&lt;30"/>
    <m/>
    <m/>
  </r>
  <r>
    <n v="542"/>
    <n v="52"/>
    <n v="63496"/>
    <n v="590"/>
    <n v="222315"/>
    <s v="Personal"/>
    <n v="6035"/>
    <x v="0"/>
    <x v="0"/>
    <s v="Employed"/>
    <s v="Divorced"/>
    <s v="Female"/>
    <s v="PhD"/>
    <n v="4"/>
    <n v="2"/>
    <n v="52595"/>
    <s v="East"/>
    <n v="4"/>
    <s v="Delhi"/>
    <m/>
    <m/>
    <m/>
    <s v="51-60"/>
    <m/>
    <m/>
  </r>
  <r>
    <n v="543"/>
    <n v="52"/>
    <n v="42551"/>
    <n v="560"/>
    <n v="143114"/>
    <s v="Medical"/>
    <n v="4232"/>
    <x v="0"/>
    <x v="1"/>
    <s v="Employed"/>
    <s v="Single"/>
    <s v="Male"/>
    <s v="Bachelor"/>
    <n v="1"/>
    <n v="3"/>
    <n v="158271"/>
    <s v="East"/>
    <n v="12"/>
    <s v="Mumbai"/>
    <m/>
    <m/>
    <m/>
    <s v="51-60"/>
    <m/>
    <m/>
  </r>
  <r>
    <n v="544"/>
    <n v="60"/>
    <n v="66670"/>
    <n v="692"/>
    <n v="240667"/>
    <s v="Car"/>
    <n v="4095"/>
    <x v="0"/>
    <x v="1"/>
    <s v="Employed"/>
    <s v="Single"/>
    <s v="Male"/>
    <s v="PhD"/>
    <n v="4"/>
    <n v="2"/>
    <n v="28457"/>
    <s v="East"/>
    <n v="2"/>
    <s v="Kolkata"/>
    <m/>
    <m/>
    <m/>
    <s v="51-60"/>
    <m/>
    <m/>
  </r>
  <r>
    <n v="545"/>
    <n v="26"/>
    <n v="57939"/>
    <n v="673"/>
    <n v="196749"/>
    <s v="Medical"/>
    <n v="5220"/>
    <x v="0"/>
    <x v="1"/>
    <s v="Employed"/>
    <s v="Divorced"/>
    <s v="Male"/>
    <s v="High School"/>
    <n v="0"/>
    <n v="2"/>
    <n v="86481"/>
    <s v="East"/>
    <n v="5"/>
    <s v="Mumbai"/>
    <m/>
    <m/>
    <m/>
    <s v="&lt;30"/>
    <m/>
    <m/>
  </r>
  <r>
    <n v="546"/>
    <n v="45"/>
    <n v="49658"/>
    <n v="680"/>
    <n v="229997"/>
    <s v="Personal"/>
    <n v="3505"/>
    <x v="0"/>
    <x v="0"/>
    <s v="Employed"/>
    <s v="Divorced"/>
    <s v="Female"/>
    <s v="High School"/>
    <n v="3"/>
    <n v="2"/>
    <n v="103207"/>
    <s v="South"/>
    <n v="8"/>
    <s v="Kolkata"/>
    <m/>
    <m/>
    <m/>
    <s v="41-50"/>
    <m/>
    <m/>
  </r>
  <r>
    <n v="547"/>
    <n v="23"/>
    <n v="62144"/>
    <n v="693"/>
    <n v="158491"/>
    <s v="Education"/>
    <n v="5348"/>
    <x v="0"/>
    <x v="0"/>
    <s v="Employed"/>
    <s v="Single"/>
    <s v="Female"/>
    <s v="High School"/>
    <n v="5"/>
    <n v="3"/>
    <n v="76738"/>
    <s v="North"/>
    <n v="4"/>
    <s v="Bangalore"/>
    <m/>
    <m/>
    <m/>
    <s v="&lt;30"/>
    <m/>
    <m/>
  </r>
  <r>
    <n v="548"/>
    <n v="38"/>
    <n v="35848"/>
    <n v="605"/>
    <n v="298301"/>
    <s v="Car"/>
    <n v="5469"/>
    <x v="0"/>
    <x v="1"/>
    <s v="Employed"/>
    <s v="Single"/>
    <s v="Female"/>
    <s v="PhD"/>
    <n v="4"/>
    <n v="2"/>
    <n v="106363"/>
    <s v="West"/>
    <n v="2"/>
    <s v="Mumbai"/>
    <m/>
    <m/>
    <m/>
    <s v="30-40"/>
    <m/>
    <m/>
  </r>
  <r>
    <n v="549"/>
    <n v="58"/>
    <n v="38293"/>
    <n v="556"/>
    <n v="212374"/>
    <s v="Medical"/>
    <n v="4753"/>
    <x v="0"/>
    <x v="1"/>
    <s v="Employed"/>
    <s v="Divorced"/>
    <s v="Female"/>
    <s v="Master"/>
    <n v="1"/>
    <n v="4"/>
    <n v="76011"/>
    <s v="West"/>
    <n v="6"/>
    <s v="Hyderabad"/>
    <m/>
    <m/>
    <m/>
    <s v="51-60"/>
    <m/>
    <m/>
  </r>
  <r>
    <n v="550"/>
    <n v="63"/>
    <n v="60703"/>
    <n v="675"/>
    <n v="179122"/>
    <s v="Home"/>
    <n v="6408"/>
    <x v="1"/>
    <x v="1"/>
    <s v="Employed"/>
    <s v="Married"/>
    <s v="Male"/>
    <s v="High School"/>
    <n v="1"/>
    <n v="4"/>
    <n v="145902"/>
    <s v="North"/>
    <n v="3"/>
    <s v="Ahmedabad"/>
    <m/>
    <m/>
    <m/>
    <s v="&gt;60"/>
    <m/>
    <m/>
  </r>
  <r>
    <n v="551"/>
    <n v="23"/>
    <n v="17064"/>
    <n v="709"/>
    <n v="232309"/>
    <s v="Medical"/>
    <n v="6127"/>
    <x v="0"/>
    <x v="1"/>
    <s v="Employed"/>
    <s v="Divorced"/>
    <s v="Female"/>
    <s v="PhD"/>
    <n v="5"/>
    <n v="3"/>
    <n v="66433"/>
    <s v="South"/>
    <n v="14"/>
    <s v="Delhi"/>
    <m/>
    <m/>
    <m/>
    <s v="&lt;30"/>
    <m/>
    <m/>
  </r>
  <r>
    <n v="552"/>
    <n v="25"/>
    <n v="50219"/>
    <n v="667"/>
    <n v="242902"/>
    <s v="Personal"/>
    <n v="4221"/>
    <x v="0"/>
    <x v="1"/>
    <s v="Employed"/>
    <s v="Single"/>
    <s v="Female"/>
    <s v="Master"/>
    <n v="0"/>
    <n v="4"/>
    <n v="29463"/>
    <s v="South"/>
    <n v="10"/>
    <s v="Kolkata"/>
    <m/>
    <m/>
    <m/>
    <s v="&lt;30"/>
    <m/>
    <m/>
  </r>
  <r>
    <n v="553"/>
    <n v="44"/>
    <n v="58857"/>
    <n v="575"/>
    <n v="231703"/>
    <s v="Personal"/>
    <n v="5655"/>
    <x v="1"/>
    <x v="1"/>
    <s v="Employed"/>
    <s v="Single"/>
    <s v="Male"/>
    <s v="PhD"/>
    <n v="4"/>
    <n v="2"/>
    <n v="61045"/>
    <s v="North"/>
    <n v="11"/>
    <s v="Bangalore"/>
    <m/>
    <m/>
    <m/>
    <s v="41-50"/>
    <m/>
    <m/>
  </r>
  <r>
    <n v="554"/>
    <n v="54"/>
    <n v="69663"/>
    <n v="662"/>
    <n v="150259"/>
    <s v="Home"/>
    <n v="5984"/>
    <x v="0"/>
    <x v="1"/>
    <s v="Employed"/>
    <s v="Single"/>
    <s v="Male"/>
    <s v="PhD"/>
    <n v="0"/>
    <n v="1"/>
    <n v="111594"/>
    <s v="West"/>
    <n v="5"/>
    <s v="Bangalore"/>
    <m/>
    <m/>
    <m/>
    <s v="51-60"/>
    <m/>
    <m/>
  </r>
  <r>
    <n v="555"/>
    <n v="59"/>
    <n v="72732"/>
    <n v="593"/>
    <n v="257133"/>
    <s v="Car"/>
    <n v="5082"/>
    <x v="0"/>
    <x v="1"/>
    <s v="Employed"/>
    <s v="Divorced"/>
    <s v="Male"/>
    <s v="High School"/>
    <n v="1"/>
    <n v="1"/>
    <n v="96462"/>
    <s v="West"/>
    <n v="16"/>
    <s v="Kolkata"/>
    <m/>
    <m/>
    <m/>
    <s v="51-60"/>
    <m/>
    <m/>
  </r>
  <r>
    <n v="556"/>
    <n v="44"/>
    <n v="48045"/>
    <n v="572"/>
    <n v="182756"/>
    <s v="Personal"/>
    <n v="4568"/>
    <x v="0"/>
    <x v="0"/>
    <s v="Employed"/>
    <s v="Divorced"/>
    <s v="Female"/>
    <s v="Master"/>
    <n v="3"/>
    <n v="2"/>
    <n v="122563"/>
    <s v="North"/>
    <n v="9"/>
    <s v="Bangalore"/>
    <m/>
    <m/>
    <m/>
    <s v="41-50"/>
    <m/>
    <m/>
  </r>
  <r>
    <n v="557"/>
    <n v="56"/>
    <n v="61553"/>
    <n v="649"/>
    <n v="199195"/>
    <s v="Car"/>
    <n v="3891"/>
    <x v="1"/>
    <x v="1"/>
    <s v="Employed"/>
    <s v="Married"/>
    <s v="Male"/>
    <s v="PhD"/>
    <n v="4"/>
    <n v="4"/>
    <n v="115052"/>
    <s v="North"/>
    <n v="16"/>
    <s v="Bangalore"/>
    <m/>
    <m/>
    <m/>
    <s v="51-60"/>
    <m/>
    <m/>
  </r>
  <r>
    <n v="558"/>
    <n v="48"/>
    <n v="37934"/>
    <n v="658"/>
    <n v="89562"/>
    <s v="Car"/>
    <n v="4441"/>
    <x v="0"/>
    <x v="1"/>
    <s v="Employed"/>
    <s v="Single"/>
    <s v="Female"/>
    <s v="PhD"/>
    <n v="3"/>
    <n v="2"/>
    <n v="80911"/>
    <s v="East"/>
    <n v="9"/>
    <s v="Delhi"/>
    <m/>
    <m/>
    <m/>
    <s v="41-50"/>
    <m/>
    <m/>
  </r>
  <r>
    <n v="559"/>
    <n v="54"/>
    <n v="43347"/>
    <n v="645"/>
    <n v="176797"/>
    <s v="Medical"/>
    <n v="3913"/>
    <x v="0"/>
    <x v="0"/>
    <s v="Employed"/>
    <s v="Single"/>
    <s v="Male"/>
    <s v="PhD"/>
    <n v="5"/>
    <n v="1"/>
    <n v="85327"/>
    <s v="North"/>
    <n v="17"/>
    <s v="Bangalore"/>
    <m/>
    <m/>
    <m/>
    <s v="51-60"/>
    <m/>
    <m/>
  </r>
  <r>
    <n v="560"/>
    <n v="36"/>
    <n v="70514"/>
    <n v="671"/>
    <n v="176482"/>
    <s v="Car"/>
    <n v="5912"/>
    <x v="0"/>
    <x v="1"/>
    <s v="Employed"/>
    <s v="Divorced"/>
    <s v="Female"/>
    <s v="PhD"/>
    <n v="4"/>
    <n v="1"/>
    <n v="88440"/>
    <s v="North"/>
    <n v="12"/>
    <s v="Delhi"/>
    <m/>
    <m/>
    <m/>
    <s v="30-40"/>
    <m/>
    <m/>
  </r>
  <r>
    <n v="561"/>
    <n v="56"/>
    <n v="49401"/>
    <n v="610"/>
    <n v="222530"/>
    <s v="Personal"/>
    <n v="4744"/>
    <x v="1"/>
    <x v="1"/>
    <s v="Employed"/>
    <s v="Single"/>
    <s v="Female"/>
    <s v="High School"/>
    <n v="1"/>
    <n v="3"/>
    <n v="156530"/>
    <s v="West"/>
    <n v="15"/>
    <s v="Bangalore"/>
    <m/>
    <m/>
    <m/>
    <s v="51-60"/>
    <m/>
    <m/>
  </r>
  <r>
    <n v="562"/>
    <n v="27"/>
    <n v="52395"/>
    <n v="654"/>
    <n v="173750"/>
    <s v="Personal"/>
    <n v="5521"/>
    <x v="0"/>
    <x v="1"/>
    <s v="Employed"/>
    <s v="Married"/>
    <s v="Male"/>
    <s v="PhD"/>
    <n v="4"/>
    <n v="1"/>
    <n v="120724"/>
    <s v="East"/>
    <n v="10"/>
    <s v="Bangalore"/>
    <m/>
    <m/>
    <m/>
    <s v="&lt;30"/>
    <m/>
    <m/>
  </r>
  <r>
    <n v="563"/>
    <n v="38"/>
    <n v="34502"/>
    <n v="625"/>
    <n v="118919"/>
    <s v="Education"/>
    <n v="6260"/>
    <x v="0"/>
    <x v="1"/>
    <s v="Employed"/>
    <s v="Divorced"/>
    <s v="Male"/>
    <s v="Master"/>
    <n v="1"/>
    <n v="3"/>
    <n v="156750"/>
    <s v="East"/>
    <n v="4"/>
    <s v="Ahmedabad"/>
    <m/>
    <m/>
    <m/>
    <s v="30-40"/>
    <m/>
    <m/>
  </r>
  <r>
    <n v="564"/>
    <n v="26"/>
    <n v="56338"/>
    <n v="637"/>
    <n v="212192"/>
    <s v="Car"/>
    <n v="5212"/>
    <x v="0"/>
    <x v="0"/>
    <s v="Employed"/>
    <s v="Single"/>
    <s v="Female"/>
    <s v="Bachelor"/>
    <n v="2"/>
    <n v="4"/>
    <n v="125223"/>
    <s v="West"/>
    <n v="17"/>
    <s v="Kolkata"/>
    <m/>
    <m/>
    <m/>
    <s v="&lt;30"/>
    <m/>
    <m/>
  </r>
  <r>
    <n v="565"/>
    <n v="48"/>
    <n v="61310"/>
    <n v="663"/>
    <n v="187478"/>
    <s v="Education"/>
    <n v="6177"/>
    <x v="0"/>
    <x v="1"/>
    <s v="Employed"/>
    <s v="Divorced"/>
    <s v="Male"/>
    <s v="Master"/>
    <n v="1"/>
    <n v="2"/>
    <n v="98092"/>
    <s v="West"/>
    <n v="18"/>
    <s v="Hyderabad"/>
    <m/>
    <m/>
    <m/>
    <s v="41-50"/>
    <m/>
    <m/>
  </r>
  <r>
    <n v="566"/>
    <n v="59"/>
    <n v="60845"/>
    <n v="702"/>
    <n v="163572"/>
    <s v="Medical"/>
    <n v="4649"/>
    <x v="1"/>
    <x v="0"/>
    <s v="Employed"/>
    <s v="Divorced"/>
    <s v="Female"/>
    <s v="PhD"/>
    <n v="1"/>
    <n v="3"/>
    <n v="69419"/>
    <s v="South"/>
    <n v="18"/>
    <s v="Mumbai"/>
    <m/>
    <m/>
    <m/>
    <s v="51-60"/>
    <m/>
    <m/>
  </r>
  <r>
    <n v="567"/>
    <n v="54"/>
    <n v="31829"/>
    <n v="664"/>
    <n v="204376"/>
    <s v="Education"/>
    <n v="5386"/>
    <x v="0"/>
    <x v="1"/>
    <s v="Employed"/>
    <s v="Married"/>
    <s v="Male"/>
    <s v="PhD"/>
    <n v="5"/>
    <n v="2"/>
    <n v="106045"/>
    <s v="East"/>
    <n v="10"/>
    <s v="Mumbai"/>
    <m/>
    <m/>
    <m/>
    <s v="51-60"/>
    <m/>
    <m/>
  </r>
  <r>
    <n v="568"/>
    <n v="61"/>
    <n v="64999"/>
    <n v="681"/>
    <n v="111012"/>
    <s v="Car"/>
    <n v="5205"/>
    <x v="1"/>
    <x v="0"/>
    <s v="Employed"/>
    <s v="Divorced"/>
    <s v="Female"/>
    <s v="Master"/>
    <n v="4"/>
    <n v="3"/>
    <n v="98173"/>
    <s v="North"/>
    <n v="11"/>
    <s v="Mumbai"/>
    <m/>
    <m/>
    <m/>
    <s v="&gt;60"/>
    <m/>
    <m/>
  </r>
  <r>
    <n v="569"/>
    <n v="49"/>
    <n v="35028"/>
    <n v="650"/>
    <n v="231022"/>
    <s v="Personal"/>
    <n v="4298"/>
    <x v="0"/>
    <x v="1"/>
    <s v="Employed"/>
    <s v="Single"/>
    <s v="Female"/>
    <s v="Bachelor"/>
    <n v="3"/>
    <n v="4"/>
    <n v="97190"/>
    <s v="East"/>
    <n v="1"/>
    <s v="Hyderabad"/>
    <m/>
    <m/>
    <m/>
    <s v="41-50"/>
    <m/>
    <m/>
  </r>
  <r>
    <n v="570"/>
    <n v="24"/>
    <n v="49603"/>
    <n v="674"/>
    <n v="190859"/>
    <s v="Medical"/>
    <n v="4690"/>
    <x v="0"/>
    <x v="1"/>
    <s v="Employed"/>
    <s v="Married"/>
    <s v="Male"/>
    <s v="High School"/>
    <n v="1"/>
    <n v="4"/>
    <n v="93727"/>
    <s v="South"/>
    <n v="10"/>
    <s v="Delhi"/>
    <m/>
    <m/>
    <m/>
    <s v="&lt;30"/>
    <m/>
    <m/>
  </r>
  <r>
    <n v="571"/>
    <n v="34"/>
    <n v="25728"/>
    <n v="701"/>
    <n v="186634"/>
    <s v="Car"/>
    <n v="6415"/>
    <x v="0"/>
    <x v="0"/>
    <s v="Employed"/>
    <s v="Divorced"/>
    <s v="Female"/>
    <s v="Bachelor"/>
    <n v="4"/>
    <n v="3"/>
    <n v="38426"/>
    <s v="North"/>
    <n v="3"/>
    <s v="Mumbai"/>
    <m/>
    <m/>
    <m/>
    <s v="30-40"/>
    <m/>
    <m/>
  </r>
  <r>
    <n v="572"/>
    <n v="25"/>
    <n v="47307"/>
    <n v="743"/>
    <n v="247640"/>
    <s v="Medical"/>
    <n v="4655"/>
    <x v="0"/>
    <x v="1"/>
    <s v="Employed"/>
    <s v="Single"/>
    <s v="Female"/>
    <s v="Bachelor"/>
    <n v="1"/>
    <n v="3"/>
    <n v="137825"/>
    <s v="South"/>
    <n v="6"/>
    <s v="Mumbai"/>
    <m/>
    <m/>
    <m/>
    <s v="&lt;30"/>
    <m/>
    <m/>
  </r>
  <r>
    <n v="573"/>
    <n v="45"/>
    <n v="34946"/>
    <n v="710"/>
    <n v="173208"/>
    <s v="Home"/>
    <n v="3337"/>
    <x v="0"/>
    <x v="1"/>
    <s v="Employed"/>
    <s v="Divorced"/>
    <s v="Female"/>
    <s v="Bachelor"/>
    <n v="0"/>
    <n v="4"/>
    <n v="98486"/>
    <s v="West"/>
    <n v="17"/>
    <s v="Mumbai"/>
    <m/>
    <m/>
    <m/>
    <s v="41-50"/>
    <m/>
    <m/>
  </r>
  <r>
    <n v="574"/>
    <n v="59"/>
    <n v="43267"/>
    <n v="647"/>
    <n v="212932"/>
    <s v="Car"/>
    <n v="4653"/>
    <x v="0"/>
    <x v="0"/>
    <s v="Employed"/>
    <s v="Divorced"/>
    <s v="Female"/>
    <s v="Master"/>
    <n v="0"/>
    <n v="2"/>
    <n v="57572"/>
    <s v="South"/>
    <n v="12"/>
    <s v="Kolkata"/>
    <m/>
    <m/>
    <m/>
    <s v="51-60"/>
    <m/>
    <m/>
  </r>
  <r>
    <n v="575"/>
    <n v="28"/>
    <n v="50898"/>
    <n v="707"/>
    <n v="193524"/>
    <s v="Home"/>
    <n v="4247"/>
    <x v="0"/>
    <x v="0"/>
    <s v="Employed"/>
    <s v="Married"/>
    <s v="Male"/>
    <s v="Bachelor"/>
    <n v="0"/>
    <n v="4"/>
    <n v="114452"/>
    <s v="West"/>
    <n v="11"/>
    <s v="Delhi"/>
    <m/>
    <m/>
    <m/>
    <s v="&lt;30"/>
    <m/>
    <m/>
  </r>
  <r>
    <n v="576"/>
    <n v="35"/>
    <n v="62408"/>
    <n v="677"/>
    <n v="360797"/>
    <s v="Education"/>
    <n v="5455"/>
    <x v="0"/>
    <x v="1"/>
    <s v="Employed"/>
    <s v="Married"/>
    <s v="Female"/>
    <s v="High School"/>
    <n v="0"/>
    <n v="2"/>
    <n v="74324"/>
    <s v="South"/>
    <n v="17"/>
    <s v="Hyderabad"/>
    <m/>
    <m/>
    <m/>
    <s v="30-40"/>
    <m/>
    <m/>
  </r>
  <r>
    <n v="577"/>
    <n v="39"/>
    <n v="61893"/>
    <n v="619"/>
    <n v="224419"/>
    <s v="Car"/>
    <n v="5614"/>
    <x v="0"/>
    <x v="0"/>
    <s v="Employed"/>
    <s v="Married"/>
    <s v="Female"/>
    <s v="PhD"/>
    <n v="3"/>
    <n v="3"/>
    <n v="116864"/>
    <s v="West"/>
    <n v="3"/>
    <s v="Hyderabad"/>
    <m/>
    <m/>
    <m/>
    <s v="30-40"/>
    <m/>
    <m/>
  </r>
  <r>
    <n v="578"/>
    <n v="31"/>
    <n v="14940"/>
    <n v="678"/>
    <n v="142927"/>
    <s v="Home"/>
    <n v="5358"/>
    <x v="0"/>
    <x v="1"/>
    <s v="Employed"/>
    <s v="Married"/>
    <s v="Male"/>
    <s v="Master"/>
    <n v="5"/>
    <n v="2"/>
    <n v="126449"/>
    <s v="East"/>
    <n v="9"/>
    <s v="Pune"/>
    <m/>
    <m/>
    <m/>
    <s v="30-40"/>
    <m/>
    <m/>
  </r>
  <r>
    <n v="579"/>
    <n v="40"/>
    <n v="60174"/>
    <n v="593"/>
    <n v="287610"/>
    <s v="Personal"/>
    <n v="4590"/>
    <x v="0"/>
    <x v="0"/>
    <s v="Unemployed"/>
    <s v="Single"/>
    <s v="Male"/>
    <s v="Master"/>
    <n v="1"/>
    <n v="3"/>
    <n v="130589"/>
    <s v="West"/>
    <n v="18"/>
    <s v="Pune"/>
    <m/>
    <m/>
    <m/>
    <s v="30-40"/>
    <m/>
    <m/>
  </r>
  <r>
    <n v="580"/>
    <n v="56"/>
    <n v="53094"/>
    <n v="678"/>
    <n v="252149"/>
    <s v="Education"/>
    <n v="5059"/>
    <x v="0"/>
    <x v="1"/>
    <s v="Employed"/>
    <s v="Divorced"/>
    <s v="Female"/>
    <s v="Bachelor"/>
    <n v="0"/>
    <n v="2"/>
    <n v="95172"/>
    <s v="East"/>
    <n v="6"/>
    <s v="Delhi"/>
    <m/>
    <m/>
    <m/>
    <s v="51-60"/>
    <m/>
    <m/>
  </r>
  <r>
    <n v="581"/>
    <n v="38"/>
    <n v="41596"/>
    <n v="737"/>
    <n v="202248"/>
    <s v="Car"/>
    <n v="4684"/>
    <x v="0"/>
    <x v="0"/>
    <s v="Employed"/>
    <s v="Married"/>
    <s v="Female"/>
    <s v="PhD"/>
    <n v="4"/>
    <n v="3"/>
    <n v="87586"/>
    <s v="West"/>
    <n v="3"/>
    <s v="Kolkata"/>
    <m/>
    <m/>
    <m/>
    <s v="30-40"/>
    <m/>
    <m/>
  </r>
  <r>
    <n v="582"/>
    <n v="34"/>
    <n v="36793"/>
    <n v="691"/>
    <n v="178133"/>
    <s v="Car"/>
    <n v="3553"/>
    <x v="0"/>
    <x v="0"/>
    <s v="Employed"/>
    <s v="Single"/>
    <s v="Female"/>
    <s v="PhD"/>
    <n v="0"/>
    <n v="1"/>
    <n v="81233"/>
    <s v="South"/>
    <n v="6"/>
    <s v="Ahmedabad"/>
    <m/>
    <m/>
    <m/>
    <s v="30-40"/>
    <m/>
    <m/>
  </r>
  <r>
    <n v="583"/>
    <n v="58"/>
    <n v="49063"/>
    <n v="709"/>
    <n v="133681"/>
    <s v="Personal"/>
    <n v="4887"/>
    <x v="0"/>
    <x v="0"/>
    <s v="Unemployed"/>
    <s v="Married"/>
    <s v="Male"/>
    <s v="PhD"/>
    <n v="2"/>
    <n v="1"/>
    <n v="78323"/>
    <s v="South"/>
    <n v="11"/>
    <s v="Bangalore"/>
    <m/>
    <m/>
    <m/>
    <s v="51-60"/>
    <m/>
    <m/>
  </r>
  <r>
    <n v="584"/>
    <n v="45"/>
    <n v="53458"/>
    <n v="631"/>
    <n v="221526"/>
    <s v="Personal"/>
    <n v="7636"/>
    <x v="0"/>
    <x v="1"/>
    <s v="Employed"/>
    <s v="Divorced"/>
    <s v="Female"/>
    <s v="Master"/>
    <n v="2"/>
    <n v="4"/>
    <n v="99483"/>
    <s v="South"/>
    <n v="11"/>
    <s v="Delhi"/>
    <m/>
    <m/>
    <m/>
    <s v="41-50"/>
    <m/>
    <m/>
  </r>
  <r>
    <n v="585"/>
    <n v="36"/>
    <n v="55668"/>
    <n v="674"/>
    <n v="166242"/>
    <s v="Home"/>
    <n v="3970"/>
    <x v="1"/>
    <x v="1"/>
    <s v="Unemployed"/>
    <s v="Married"/>
    <s v="Female"/>
    <s v="High School"/>
    <n v="5"/>
    <n v="4"/>
    <n v="93719"/>
    <s v="West"/>
    <n v="7"/>
    <s v="Bangalore"/>
    <m/>
    <m/>
    <m/>
    <s v="30-40"/>
    <m/>
    <m/>
  </r>
  <r>
    <n v="586"/>
    <n v="38"/>
    <n v="47040"/>
    <n v="684"/>
    <n v="156001"/>
    <s v="Home"/>
    <n v="3145"/>
    <x v="0"/>
    <x v="0"/>
    <s v="Employed"/>
    <s v="Divorced"/>
    <s v="Male"/>
    <s v="PhD"/>
    <n v="3"/>
    <n v="3"/>
    <n v="75240"/>
    <s v="West"/>
    <n v="13"/>
    <s v="Hyderabad"/>
    <m/>
    <m/>
    <m/>
    <s v="30-40"/>
    <m/>
    <m/>
  </r>
  <r>
    <n v="587"/>
    <n v="21"/>
    <n v="12136"/>
    <n v="634"/>
    <n v="238770"/>
    <s v="Home"/>
    <n v="6423"/>
    <x v="0"/>
    <x v="1"/>
    <s v="Employed"/>
    <s v="Divorced"/>
    <s v="Female"/>
    <s v="Master"/>
    <n v="2"/>
    <n v="2"/>
    <n v="65686"/>
    <s v="South"/>
    <n v="13"/>
    <s v="Bangalore"/>
    <m/>
    <m/>
    <m/>
    <s v="&lt;30"/>
    <m/>
    <m/>
  </r>
  <r>
    <n v="588"/>
    <n v="60"/>
    <n v="42570"/>
    <n v="684"/>
    <n v="277245"/>
    <s v="Medical"/>
    <n v="5448"/>
    <x v="0"/>
    <x v="1"/>
    <s v="Employed"/>
    <s v="Single"/>
    <s v="Male"/>
    <s v="Bachelor"/>
    <n v="4"/>
    <n v="3"/>
    <n v="96737"/>
    <s v="East"/>
    <n v="7"/>
    <s v="Pune"/>
    <m/>
    <m/>
    <m/>
    <s v="51-60"/>
    <m/>
    <m/>
  </r>
  <r>
    <n v="589"/>
    <n v="21"/>
    <n v="32244"/>
    <n v="672"/>
    <n v="176186"/>
    <s v="Education"/>
    <n v="5297"/>
    <x v="0"/>
    <x v="0"/>
    <s v="Employed"/>
    <s v="Married"/>
    <s v="Female"/>
    <s v="PhD"/>
    <n v="0"/>
    <n v="1"/>
    <n v="86974"/>
    <s v="West"/>
    <n v="14"/>
    <s v="Mumbai"/>
    <m/>
    <m/>
    <m/>
    <s v="&lt;30"/>
    <m/>
    <m/>
  </r>
  <r>
    <n v="590"/>
    <n v="21"/>
    <n v="80828"/>
    <n v="684"/>
    <n v="240294"/>
    <s v="Car"/>
    <n v="4641"/>
    <x v="0"/>
    <x v="0"/>
    <s v="Employed"/>
    <s v="Married"/>
    <s v="Male"/>
    <s v="Bachelor"/>
    <n v="2"/>
    <n v="1"/>
    <n v="65758"/>
    <s v="East"/>
    <n v="2"/>
    <s v="Bangalore"/>
    <m/>
    <m/>
    <m/>
    <s v="&lt;30"/>
    <m/>
    <m/>
  </r>
  <r>
    <n v="591"/>
    <n v="41"/>
    <n v="50889"/>
    <n v="598"/>
    <n v="210610"/>
    <s v="Education"/>
    <n v="5226"/>
    <x v="0"/>
    <x v="0"/>
    <s v="Employed"/>
    <s v="Divorced"/>
    <s v="Female"/>
    <s v="PhD"/>
    <n v="2"/>
    <n v="3"/>
    <n v="124917"/>
    <s v="West"/>
    <n v="3"/>
    <s v="Pune"/>
    <m/>
    <m/>
    <m/>
    <s v="41-50"/>
    <m/>
    <m/>
  </r>
  <r>
    <n v="592"/>
    <n v="45"/>
    <n v="61116"/>
    <n v="713"/>
    <n v="217941"/>
    <s v="Personal"/>
    <n v="5051"/>
    <x v="0"/>
    <x v="0"/>
    <s v="Employed"/>
    <s v="Married"/>
    <s v="Female"/>
    <s v="Bachelor"/>
    <n v="3"/>
    <n v="1"/>
    <n v="153162"/>
    <s v="South"/>
    <n v="4"/>
    <s v="Bangalore"/>
    <m/>
    <m/>
    <m/>
    <s v="41-50"/>
    <m/>
    <m/>
  </r>
  <r>
    <n v="593"/>
    <n v="47"/>
    <n v="59526"/>
    <n v="672"/>
    <n v="159068"/>
    <s v="Education"/>
    <n v="6310"/>
    <x v="0"/>
    <x v="1"/>
    <s v="Employed"/>
    <s v="Divorced"/>
    <s v="Male"/>
    <s v="Master"/>
    <n v="2"/>
    <n v="4"/>
    <n v="128877"/>
    <s v="East"/>
    <n v="8"/>
    <s v="Hyderabad"/>
    <m/>
    <m/>
    <m/>
    <s v="41-50"/>
    <m/>
    <m/>
  </r>
  <r>
    <n v="594"/>
    <n v="30"/>
    <n v="54654"/>
    <n v="644"/>
    <n v="189382"/>
    <s v="Education"/>
    <n v="5916"/>
    <x v="0"/>
    <x v="1"/>
    <s v="Employed"/>
    <s v="Single"/>
    <s v="Male"/>
    <s v="Bachelor"/>
    <n v="0"/>
    <n v="3"/>
    <n v="78394"/>
    <s v="North"/>
    <n v="1"/>
    <s v="Kolkata"/>
    <m/>
    <m/>
    <m/>
    <s v="30-40"/>
    <m/>
    <m/>
  </r>
  <r>
    <n v="595"/>
    <n v="32"/>
    <n v="43756"/>
    <n v="645"/>
    <n v="145168"/>
    <s v="Home"/>
    <n v="5602"/>
    <x v="0"/>
    <x v="1"/>
    <s v="Employed"/>
    <s v="Married"/>
    <s v="Female"/>
    <s v="Master"/>
    <n v="5"/>
    <n v="4"/>
    <n v="98493"/>
    <s v="West"/>
    <n v="9"/>
    <s v="Kolkata"/>
    <m/>
    <m/>
    <m/>
    <s v="30-40"/>
    <m/>
    <m/>
  </r>
  <r>
    <n v="596"/>
    <n v="48"/>
    <n v="41842"/>
    <n v="648"/>
    <n v="138870"/>
    <s v="Personal"/>
    <n v="4317"/>
    <x v="0"/>
    <x v="1"/>
    <s v="Employed"/>
    <s v="Divorced"/>
    <s v="Male"/>
    <s v="Bachelor"/>
    <n v="5"/>
    <n v="4"/>
    <n v="146212"/>
    <s v="East"/>
    <n v="17"/>
    <s v="Ahmedabad"/>
    <m/>
    <m/>
    <m/>
    <s v="41-50"/>
    <m/>
    <m/>
  </r>
  <r>
    <n v="597"/>
    <n v="52"/>
    <n v="19691"/>
    <n v="608"/>
    <n v="225913"/>
    <s v="Education"/>
    <n v="5228"/>
    <x v="1"/>
    <x v="0"/>
    <s v="Employed"/>
    <s v="Married"/>
    <s v="Male"/>
    <s v="Bachelor"/>
    <n v="5"/>
    <n v="4"/>
    <n v="64789"/>
    <s v="South"/>
    <n v="18"/>
    <s v="Bangalore"/>
    <m/>
    <m/>
    <m/>
    <s v="51-60"/>
    <m/>
    <m/>
  </r>
  <r>
    <n v="598"/>
    <n v="53"/>
    <n v="52132"/>
    <n v="709"/>
    <n v="173785"/>
    <s v="Car"/>
    <n v="4384"/>
    <x v="0"/>
    <x v="0"/>
    <s v="Employed"/>
    <s v="Married"/>
    <s v="Male"/>
    <s v="Bachelor"/>
    <n v="1"/>
    <n v="1"/>
    <n v="123477"/>
    <s v="East"/>
    <n v="7"/>
    <s v="Kolkata"/>
    <m/>
    <m/>
    <m/>
    <s v="51-60"/>
    <m/>
    <m/>
  </r>
  <r>
    <n v="599"/>
    <n v="28"/>
    <n v="54505"/>
    <n v="698"/>
    <n v="154245"/>
    <s v="Home"/>
    <n v="6228"/>
    <x v="0"/>
    <x v="1"/>
    <s v="Employed"/>
    <s v="Single"/>
    <s v="Female"/>
    <s v="PhD"/>
    <n v="0"/>
    <n v="2"/>
    <n v="56557"/>
    <s v="North"/>
    <n v="3"/>
    <s v="Hyderabad"/>
    <m/>
    <m/>
    <m/>
    <s v="&lt;30"/>
    <m/>
    <m/>
  </r>
  <r>
    <n v="600"/>
    <n v="62"/>
    <n v="49282"/>
    <n v="701"/>
    <n v="139524"/>
    <s v="Education"/>
    <n v="4285"/>
    <x v="1"/>
    <x v="1"/>
    <s v="Employed"/>
    <s v="Divorced"/>
    <s v="Female"/>
    <s v="High School"/>
    <n v="2"/>
    <n v="2"/>
    <n v="150521"/>
    <s v="North"/>
    <n v="16"/>
    <s v="Mumbai"/>
    <m/>
    <m/>
    <m/>
    <s v="&gt;60"/>
    <m/>
    <m/>
  </r>
  <r>
    <n v="601"/>
    <n v="46"/>
    <n v="52151"/>
    <n v="725"/>
    <n v="124313"/>
    <s v="Personal"/>
    <n v="4865"/>
    <x v="0"/>
    <x v="0"/>
    <s v="Employed"/>
    <s v="Single"/>
    <s v="Male"/>
    <s v="High School"/>
    <n v="2"/>
    <n v="2"/>
    <n v="87090"/>
    <s v="East"/>
    <n v="8"/>
    <s v="Bangalore"/>
    <m/>
    <m/>
    <m/>
    <s v="41-50"/>
    <m/>
    <m/>
  </r>
  <r>
    <n v="602"/>
    <n v="62"/>
    <n v="31903"/>
    <n v="659"/>
    <n v="102179"/>
    <s v="Car"/>
    <n v="3913"/>
    <x v="0"/>
    <x v="0"/>
    <s v="Employed"/>
    <s v="Single"/>
    <s v="Male"/>
    <s v="PhD"/>
    <n v="2"/>
    <n v="4"/>
    <n v="166871"/>
    <s v="North"/>
    <n v="5"/>
    <s v="Bangalore"/>
    <m/>
    <m/>
    <m/>
    <s v="&gt;60"/>
    <m/>
    <m/>
  </r>
  <r>
    <n v="603"/>
    <n v="61"/>
    <n v="45589"/>
    <n v="567"/>
    <n v="205547"/>
    <s v="Personal"/>
    <n v="4501"/>
    <x v="0"/>
    <x v="1"/>
    <s v="Employed"/>
    <s v="Single"/>
    <s v="Male"/>
    <s v="Bachelor"/>
    <n v="3"/>
    <n v="3"/>
    <n v="151841"/>
    <s v="West"/>
    <n v="17"/>
    <s v="Mumbai"/>
    <m/>
    <m/>
    <m/>
    <s v="&gt;60"/>
    <m/>
    <m/>
  </r>
  <r>
    <n v="604"/>
    <n v="22"/>
    <n v="40252"/>
    <n v="681"/>
    <n v="68628"/>
    <s v="Personal"/>
    <n v="4490"/>
    <x v="1"/>
    <x v="1"/>
    <s v="Employed"/>
    <s v="Divorced"/>
    <s v="Female"/>
    <s v="Bachelor"/>
    <n v="4"/>
    <n v="4"/>
    <n v="96807"/>
    <s v="North"/>
    <n v="19"/>
    <s v="Pune"/>
    <m/>
    <m/>
    <m/>
    <s v="&lt;30"/>
    <m/>
    <m/>
  </r>
  <r>
    <n v="605"/>
    <n v="55"/>
    <n v="59975"/>
    <n v="679"/>
    <n v="223565"/>
    <s v="Personal"/>
    <n v="4847"/>
    <x v="0"/>
    <x v="1"/>
    <s v="Employed"/>
    <s v="Divorced"/>
    <s v="Male"/>
    <s v="PhD"/>
    <n v="0"/>
    <n v="4"/>
    <n v="78417"/>
    <s v="East"/>
    <n v="18"/>
    <s v="Kolkata"/>
    <m/>
    <m/>
    <m/>
    <s v="51-60"/>
    <m/>
    <m/>
  </r>
  <r>
    <n v="606"/>
    <n v="54"/>
    <n v="50614"/>
    <n v="727"/>
    <n v="223213"/>
    <s v="Medical"/>
    <n v="4100"/>
    <x v="0"/>
    <x v="0"/>
    <s v="Unemployed"/>
    <s v="Married"/>
    <s v="Male"/>
    <s v="Master"/>
    <n v="5"/>
    <n v="3"/>
    <n v="105843"/>
    <s v="East"/>
    <n v="5"/>
    <s v="Pune"/>
    <m/>
    <m/>
    <m/>
    <s v="51-60"/>
    <m/>
    <m/>
  </r>
  <r>
    <n v="607"/>
    <n v="26"/>
    <n v="40402"/>
    <n v="704"/>
    <n v="195043"/>
    <s v="Car"/>
    <n v="6215"/>
    <x v="1"/>
    <x v="0"/>
    <s v="Employed"/>
    <s v="Divorced"/>
    <s v="Female"/>
    <s v="Master"/>
    <n v="2"/>
    <n v="2"/>
    <n v="94595"/>
    <s v="West"/>
    <n v="7"/>
    <s v="Pune"/>
    <m/>
    <m/>
    <m/>
    <s v="&lt;30"/>
    <m/>
    <m/>
  </r>
  <r>
    <n v="608"/>
    <n v="51"/>
    <n v="47600"/>
    <n v="656"/>
    <n v="203706"/>
    <s v="Personal"/>
    <n v="4812"/>
    <x v="0"/>
    <x v="1"/>
    <s v="Employed"/>
    <s v="Single"/>
    <s v="Male"/>
    <s v="PhD"/>
    <n v="1"/>
    <n v="2"/>
    <n v="87952"/>
    <s v="West"/>
    <n v="18"/>
    <s v="Delhi"/>
    <m/>
    <m/>
    <m/>
    <s v="51-60"/>
    <m/>
    <m/>
  </r>
  <r>
    <n v="609"/>
    <n v="43"/>
    <n v="34407"/>
    <n v="642"/>
    <n v="185731"/>
    <s v="Medical"/>
    <n v="4466"/>
    <x v="0"/>
    <x v="0"/>
    <s v="Employed"/>
    <s v="Divorced"/>
    <s v="Female"/>
    <s v="High School"/>
    <n v="3"/>
    <n v="2"/>
    <n v="50256"/>
    <s v="East"/>
    <n v="13"/>
    <s v="Ahmedabad"/>
    <m/>
    <m/>
    <m/>
    <s v="41-50"/>
    <m/>
    <m/>
  </r>
  <r>
    <n v="610"/>
    <n v="32"/>
    <n v="45077"/>
    <n v="700"/>
    <n v="211259"/>
    <s v="Home"/>
    <n v="5769"/>
    <x v="0"/>
    <x v="1"/>
    <s v="Employed"/>
    <s v="Married"/>
    <s v="Female"/>
    <s v="Master"/>
    <n v="4"/>
    <n v="4"/>
    <n v="84563"/>
    <s v="South"/>
    <n v="11"/>
    <s v="Mumbai"/>
    <m/>
    <m/>
    <m/>
    <s v="30-40"/>
    <m/>
    <m/>
  </r>
  <r>
    <n v="611"/>
    <n v="48"/>
    <n v="58740"/>
    <n v="517"/>
    <n v="210678"/>
    <s v="Medical"/>
    <n v="7162"/>
    <x v="0"/>
    <x v="1"/>
    <s v="Employed"/>
    <s v="Single"/>
    <s v="Male"/>
    <s v="PhD"/>
    <n v="2"/>
    <n v="4"/>
    <n v="66685"/>
    <s v="West"/>
    <n v="5"/>
    <s v="Kolkata"/>
    <m/>
    <m/>
    <m/>
    <s v="41-50"/>
    <m/>
    <m/>
  </r>
  <r>
    <n v="612"/>
    <n v="35"/>
    <n v="30015"/>
    <n v="662"/>
    <n v="265075"/>
    <s v="Home"/>
    <n v="4595"/>
    <x v="1"/>
    <x v="0"/>
    <s v="Employed"/>
    <s v="Married"/>
    <s v="Female"/>
    <s v="Master"/>
    <n v="5"/>
    <n v="1"/>
    <n v="116549"/>
    <s v="South"/>
    <n v="15"/>
    <s v="Pune"/>
    <m/>
    <m/>
    <m/>
    <s v="30-40"/>
    <m/>
    <m/>
  </r>
  <r>
    <n v="613"/>
    <n v="39"/>
    <n v="49082"/>
    <n v="697"/>
    <n v="276641"/>
    <s v="Medical"/>
    <n v="4754"/>
    <x v="0"/>
    <x v="1"/>
    <s v="Employed"/>
    <s v="Divorced"/>
    <s v="Female"/>
    <s v="PhD"/>
    <n v="0"/>
    <n v="2"/>
    <n v="129732"/>
    <s v="North"/>
    <n v="7"/>
    <s v="Mumbai"/>
    <m/>
    <m/>
    <m/>
    <s v="30-40"/>
    <m/>
    <m/>
  </r>
  <r>
    <n v="614"/>
    <n v="32"/>
    <n v="38750"/>
    <n v="643"/>
    <n v="275109"/>
    <s v="Personal"/>
    <n v="4261"/>
    <x v="0"/>
    <x v="0"/>
    <s v="Employed"/>
    <s v="Married"/>
    <s v="Female"/>
    <s v="Master"/>
    <n v="1"/>
    <n v="4"/>
    <n v="122220"/>
    <s v="North"/>
    <n v="5"/>
    <s v="Mumbai"/>
    <m/>
    <m/>
    <m/>
    <s v="30-40"/>
    <m/>
    <m/>
  </r>
  <r>
    <n v="615"/>
    <n v="22"/>
    <n v="30026"/>
    <n v="630"/>
    <n v="160113"/>
    <s v="Medical"/>
    <n v="5662"/>
    <x v="1"/>
    <x v="1"/>
    <s v="Employed"/>
    <s v="Married"/>
    <s v="Female"/>
    <s v="Master"/>
    <n v="5"/>
    <n v="1"/>
    <n v="110271"/>
    <s v="West"/>
    <n v="7"/>
    <s v="Delhi"/>
    <m/>
    <m/>
    <m/>
    <s v="&lt;30"/>
    <m/>
    <m/>
  </r>
  <r>
    <n v="616"/>
    <n v="31"/>
    <n v="77979"/>
    <n v="664"/>
    <n v="237886"/>
    <s v="Medical"/>
    <n v="5955"/>
    <x v="0"/>
    <x v="1"/>
    <s v="Employed"/>
    <s v="Divorced"/>
    <s v="Male"/>
    <s v="PhD"/>
    <n v="3"/>
    <n v="4"/>
    <n v="74412"/>
    <s v="West"/>
    <n v="17"/>
    <s v="Mumbai"/>
    <m/>
    <m/>
    <m/>
    <s v="30-40"/>
    <m/>
    <m/>
  </r>
  <r>
    <n v="617"/>
    <n v="64"/>
    <n v="68806"/>
    <n v="717"/>
    <n v="225303"/>
    <s v="Personal"/>
    <n v="4953"/>
    <x v="0"/>
    <x v="0"/>
    <s v="Employed"/>
    <s v="Married"/>
    <s v="Female"/>
    <s v="High School"/>
    <n v="0"/>
    <n v="4"/>
    <n v="106162"/>
    <s v="East"/>
    <n v="9"/>
    <s v="Delhi"/>
    <m/>
    <m/>
    <m/>
    <s v="&gt;60"/>
    <m/>
    <m/>
  </r>
  <r>
    <n v="618"/>
    <n v="57"/>
    <n v="41029"/>
    <n v="672"/>
    <n v="167552"/>
    <s v="Home"/>
    <n v="4561"/>
    <x v="0"/>
    <x v="1"/>
    <s v="Employed"/>
    <s v="Divorced"/>
    <s v="Male"/>
    <s v="High School"/>
    <n v="0"/>
    <n v="2"/>
    <n v="123782"/>
    <s v="North"/>
    <n v="6"/>
    <s v="Ahmedabad"/>
    <m/>
    <m/>
    <m/>
    <s v="51-60"/>
    <m/>
    <m/>
  </r>
  <r>
    <n v="619"/>
    <n v="58"/>
    <n v="45653"/>
    <n v="616"/>
    <n v="155682"/>
    <s v="Personal"/>
    <n v="5533"/>
    <x v="0"/>
    <x v="0"/>
    <s v="Employed"/>
    <s v="Single"/>
    <s v="Female"/>
    <s v="Master"/>
    <n v="3"/>
    <n v="3"/>
    <n v="82412"/>
    <s v="West"/>
    <n v="9"/>
    <s v="Delhi"/>
    <m/>
    <m/>
    <m/>
    <s v="51-60"/>
    <m/>
    <m/>
  </r>
  <r>
    <n v="620"/>
    <n v="45"/>
    <n v="19666"/>
    <n v="710"/>
    <n v="181164"/>
    <s v="Car"/>
    <n v="5739"/>
    <x v="0"/>
    <x v="0"/>
    <s v="Employed"/>
    <s v="Married"/>
    <s v="Female"/>
    <s v="Master"/>
    <n v="0"/>
    <n v="4"/>
    <n v="103569"/>
    <s v="East"/>
    <n v="17"/>
    <s v="Ahmedabad"/>
    <m/>
    <m/>
    <m/>
    <s v="41-50"/>
    <m/>
    <m/>
  </r>
  <r>
    <n v="621"/>
    <n v="63"/>
    <n v="26112"/>
    <n v="720"/>
    <n v="146955"/>
    <s v="Medical"/>
    <n v="6554"/>
    <x v="1"/>
    <x v="0"/>
    <s v="Employed"/>
    <s v="Single"/>
    <s v="Male"/>
    <s v="High School"/>
    <n v="1"/>
    <n v="4"/>
    <n v="95636"/>
    <s v="South"/>
    <n v="2"/>
    <s v="Ahmedabad"/>
    <m/>
    <m/>
    <m/>
    <s v="&gt;60"/>
    <m/>
    <m/>
  </r>
  <r>
    <n v="622"/>
    <n v="41"/>
    <n v="33079"/>
    <n v="609"/>
    <n v="130535"/>
    <s v="Car"/>
    <n v="4417"/>
    <x v="0"/>
    <x v="0"/>
    <s v="Employed"/>
    <s v="Divorced"/>
    <s v="Female"/>
    <s v="PhD"/>
    <n v="1"/>
    <n v="4"/>
    <n v="149871"/>
    <s v="East"/>
    <n v="13"/>
    <s v="Ahmedabad"/>
    <m/>
    <m/>
    <m/>
    <s v="41-50"/>
    <m/>
    <m/>
  </r>
  <r>
    <n v="623"/>
    <n v="62"/>
    <n v="49496"/>
    <n v="789"/>
    <n v="224869"/>
    <s v="Personal"/>
    <n v="5852"/>
    <x v="1"/>
    <x v="1"/>
    <s v="Employed"/>
    <s v="Divorced"/>
    <s v="Male"/>
    <s v="Bachelor"/>
    <n v="0"/>
    <n v="2"/>
    <n v="125546"/>
    <s v="North"/>
    <n v="17"/>
    <s v="Hyderabad"/>
    <m/>
    <m/>
    <m/>
    <s v="&gt;60"/>
    <m/>
    <m/>
  </r>
  <r>
    <n v="624"/>
    <n v="56"/>
    <n v="48279"/>
    <n v="649"/>
    <n v="201636"/>
    <s v="Personal"/>
    <n v="5105"/>
    <x v="0"/>
    <x v="0"/>
    <s v="Employed"/>
    <s v="Married"/>
    <s v="Female"/>
    <s v="Master"/>
    <n v="2"/>
    <n v="4"/>
    <n v="118274"/>
    <s v="East"/>
    <n v="6"/>
    <s v="Ahmedabad"/>
    <m/>
    <m/>
    <m/>
    <s v="51-60"/>
    <m/>
    <m/>
  </r>
  <r>
    <n v="625"/>
    <n v="29"/>
    <n v="54975"/>
    <n v="697"/>
    <n v="201379"/>
    <s v="Education"/>
    <n v="3265"/>
    <x v="1"/>
    <x v="1"/>
    <s v="Employed"/>
    <s v="Married"/>
    <s v="Female"/>
    <s v="Bachelor"/>
    <n v="0"/>
    <n v="1"/>
    <n v="48499"/>
    <s v="East"/>
    <n v="19"/>
    <s v="Delhi"/>
    <m/>
    <m/>
    <m/>
    <s v="&lt;30"/>
    <m/>
    <m/>
  </r>
  <r>
    <n v="626"/>
    <n v="32"/>
    <n v="60179"/>
    <n v="686"/>
    <n v="246334"/>
    <s v="Car"/>
    <n v="6522"/>
    <x v="1"/>
    <x v="1"/>
    <s v="Employed"/>
    <s v="Divorced"/>
    <s v="Male"/>
    <s v="Master"/>
    <n v="2"/>
    <n v="2"/>
    <n v="105185"/>
    <s v="West"/>
    <n v="6"/>
    <s v="Hyderabad"/>
    <m/>
    <m/>
    <m/>
    <s v="30-40"/>
    <m/>
    <m/>
  </r>
  <r>
    <n v="627"/>
    <n v="30"/>
    <n v="54170"/>
    <n v="615"/>
    <n v="190206"/>
    <s v="Education"/>
    <n v="5297"/>
    <x v="0"/>
    <x v="0"/>
    <s v="Employed"/>
    <s v="Divorced"/>
    <s v="Female"/>
    <s v="High School"/>
    <n v="0"/>
    <n v="1"/>
    <n v="95349"/>
    <s v="East"/>
    <n v="2"/>
    <s v="Kolkata"/>
    <m/>
    <m/>
    <m/>
    <s v="30-40"/>
    <m/>
    <m/>
  </r>
  <r>
    <n v="628"/>
    <n v="25"/>
    <n v="33778"/>
    <n v="627"/>
    <n v="241518"/>
    <s v="Car"/>
    <n v="5606"/>
    <x v="1"/>
    <x v="0"/>
    <s v="Employed"/>
    <s v="Single"/>
    <s v="Female"/>
    <s v="PhD"/>
    <n v="5"/>
    <n v="2"/>
    <n v="95090"/>
    <s v="North"/>
    <n v="13"/>
    <s v="Kolkata"/>
    <m/>
    <m/>
    <m/>
    <s v="&lt;30"/>
    <m/>
    <m/>
  </r>
  <r>
    <n v="629"/>
    <n v="53"/>
    <n v="54860"/>
    <n v="653"/>
    <n v="163051"/>
    <s v="Education"/>
    <n v="5946"/>
    <x v="0"/>
    <x v="0"/>
    <s v="Employed"/>
    <s v="Single"/>
    <s v="Male"/>
    <s v="Master"/>
    <n v="4"/>
    <n v="4"/>
    <n v="53097"/>
    <s v="East"/>
    <n v="10"/>
    <s v="Mumbai"/>
    <m/>
    <m/>
    <m/>
    <s v="51-60"/>
    <m/>
    <m/>
  </r>
  <r>
    <n v="630"/>
    <n v="25"/>
    <n v="59530"/>
    <n v="556"/>
    <n v="162739"/>
    <s v="Education"/>
    <n v="5596"/>
    <x v="0"/>
    <x v="0"/>
    <s v="Employed"/>
    <s v="Married"/>
    <s v="Female"/>
    <s v="Bachelor"/>
    <n v="1"/>
    <n v="4"/>
    <n v="67366"/>
    <s v="East"/>
    <n v="9"/>
    <s v="Kolkata"/>
    <m/>
    <m/>
    <m/>
    <s v="&lt;30"/>
    <m/>
    <m/>
  </r>
  <r>
    <n v="631"/>
    <n v="36"/>
    <n v="43590"/>
    <n v="691"/>
    <n v="200699"/>
    <s v="Car"/>
    <n v="4033"/>
    <x v="0"/>
    <x v="0"/>
    <s v="Employed"/>
    <s v="Married"/>
    <s v="Female"/>
    <s v="High School"/>
    <n v="0"/>
    <n v="1"/>
    <n v="97959"/>
    <s v="North"/>
    <n v="13"/>
    <s v="Mumbai"/>
    <m/>
    <m/>
    <m/>
    <s v="30-40"/>
    <m/>
    <m/>
  </r>
  <r>
    <n v="632"/>
    <n v="57"/>
    <n v="22303"/>
    <n v="555"/>
    <n v="306065"/>
    <s v="Personal"/>
    <n v="5674"/>
    <x v="0"/>
    <x v="1"/>
    <s v="Employed"/>
    <s v="Married"/>
    <s v="Female"/>
    <s v="Master"/>
    <n v="1"/>
    <n v="1"/>
    <n v="133430"/>
    <s v="South"/>
    <n v="7"/>
    <s v="Bangalore"/>
    <m/>
    <m/>
    <m/>
    <s v="51-60"/>
    <m/>
    <m/>
  </r>
  <r>
    <n v="633"/>
    <n v="57"/>
    <n v="67761"/>
    <n v="650"/>
    <n v="264270"/>
    <s v="Home"/>
    <n v="5496"/>
    <x v="0"/>
    <x v="0"/>
    <s v="Employed"/>
    <s v="Married"/>
    <s v="Female"/>
    <s v="PhD"/>
    <n v="3"/>
    <n v="2"/>
    <n v="82284"/>
    <s v="South"/>
    <n v="18"/>
    <s v="Ahmedabad"/>
    <m/>
    <m/>
    <m/>
    <s v="51-60"/>
    <m/>
    <m/>
  </r>
  <r>
    <n v="634"/>
    <n v="49"/>
    <n v="51324"/>
    <n v="616"/>
    <n v="254901"/>
    <s v="Personal"/>
    <n v="3330"/>
    <x v="0"/>
    <x v="1"/>
    <s v="Employed"/>
    <s v="Married"/>
    <s v="Female"/>
    <s v="Master"/>
    <n v="4"/>
    <n v="2"/>
    <n v="88001"/>
    <s v="North"/>
    <n v="14"/>
    <s v="Kolkata"/>
    <m/>
    <m/>
    <m/>
    <s v="41-50"/>
    <m/>
    <m/>
  </r>
  <r>
    <n v="635"/>
    <n v="38"/>
    <n v="8407"/>
    <n v="678"/>
    <n v="131402"/>
    <s v="Home"/>
    <n v="6666"/>
    <x v="0"/>
    <x v="0"/>
    <s v="Employed"/>
    <s v="Married"/>
    <s v="Male"/>
    <s v="PhD"/>
    <n v="2"/>
    <n v="3"/>
    <n v="153432"/>
    <s v="South"/>
    <n v="4"/>
    <s v="Bangalore"/>
    <m/>
    <m/>
    <m/>
    <s v="30-40"/>
    <m/>
    <m/>
  </r>
  <r>
    <n v="636"/>
    <n v="49"/>
    <n v="81053"/>
    <n v="539"/>
    <n v="207255"/>
    <s v="Car"/>
    <n v="4622"/>
    <x v="0"/>
    <x v="0"/>
    <s v="Employed"/>
    <s v="Married"/>
    <s v="Male"/>
    <s v="PhD"/>
    <n v="3"/>
    <n v="3"/>
    <n v="91095"/>
    <s v="East"/>
    <n v="8"/>
    <s v="Ahmedabad"/>
    <m/>
    <m/>
    <m/>
    <s v="41-50"/>
    <m/>
    <m/>
  </r>
  <r>
    <n v="637"/>
    <n v="26"/>
    <n v="42818"/>
    <n v="566"/>
    <n v="241055"/>
    <s v="Medical"/>
    <n v="5995"/>
    <x v="0"/>
    <x v="0"/>
    <s v="Employed"/>
    <s v="Married"/>
    <s v="Female"/>
    <s v="High School"/>
    <n v="4"/>
    <n v="3"/>
    <n v="96136"/>
    <s v="West"/>
    <n v="12"/>
    <s v="Kolkata"/>
    <m/>
    <m/>
    <m/>
    <s v="&lt;30"/>
    <m/>
    <m/>
  </r>
  <r>
    <n v="638"/>
    <n v="38"/>
    <n v="86585"/>
    <n v="620"/>
    <n v="304266"/>
    <s v="Personal"/>
    <n v="4663"/>
    <x v="1"/>
    <x v="0"/>
    <s v="Unemployed"/>
    <s v="Single"/>
    <s v="Female"/>
    <s v="Master"/>
    <n v="3"/>
    <n v="4"/>
    <n v="96542"/>
    <s v="North"/>
    <n v="8"/>
    <s v="Ahmedabad"/>
    <m/>
    <m/>
    <m/>
    <s v="30-40"/>
    <m/>
    <m/>
  </r>
  <r>
    <n v="639"/>
    <n v="52"/>
    <n v="55660"/>
    <n v="675"/>
    <n v="115813"/>
    <s v="Education"/>
    <n v="4466"/>
    <x v="0"/>
    <x v="0"/>
    <s v="Employed"/>
    <s v="Divorced"/>
    <s v="Female"/>
    <s v="PhD"/>
    <n v="1"/>
    <n v="1"/>
    <n v="59634"/>
    <s v="East"/>
    <n v="16"/>
    <s v="Kolkata"/>
    <m/>
    <m/>
    <m/>
    <s v="51-60"/>
    <m/>
    <m/>
  </r>
  <r>
    <n v="640"/>
    <n v="62"/>
    <n v="46959"/>
    <n v="661"/>
    <n v="236547"/>
    <s v="Personal"/>
    <n v="4921"/>
    <x v="0"/>
    <x v="1"/>
    <s v="Employed"/>
    <s v="Divorced"/>
    <s v="Male"/>
    <s v="High School"/>
    <n v="5"/>
    <n v="1"/>
    <n v="117153"/>
    <s v="West"/>
    <n v="1"/>
    <s v="Pune"/>
    <m/>
    <m/>
    <m/>
    <s v="&gt;60"/>
    <m/>
    <m/>
  </r>
  <r>
    <n v="641"/>
    <n v="51"/>
    <n v="52753"/>
    <n v="702"/>
    <n v="253218"/>
    <s v="Car"/>
    <n v="7121"/>
    <x v="0"/>
    <x v="1"/>
    <s v="Employed"/>
    <s v="Married"/>
    <s v="Female"/>
    <s v="Master"/>
    <n v="4"/>
    <n v="3"/>
    <n v="80413"/>
    <s v="East"/>
    <n v="10"/>
    <s v="Delhi"/>
    <m/>
    <m/>
    <m/>
    <s v="51-60"/>
    <m/>
    <m/>
  </r>
  <r>
    <n v="642"/>
    <n v="31"/>
    <n v="39360"/>
    <n v="655"/>
    <n v="222587"/>
    <s v="Medical"/>
    <n v="7012"/>
    <x v="1"/>
    <x v="0"/>
    <s v="Employed"/>
    <s v="Divorced"/>
    <s v="Female"/>
    <s v="PhD"/>
    <n v="3"/>
    <n v="3"/>
    <n v="99097"/>
    <s v="North"/>
    <n v="7"/>
    <s v="Delhi"/>
    <m/>
    <m/>
    <m/>
    <s v="30-40"/>
    <m/>
    <m/>
  </r>
  <r>
    <n v="643"/>
    <n v="46"/>
    <n v="50919"/>
    <n v="649"/>
    <n v="132484"/>
    <s v="Medical"/>
    <n v="4465"/>
    <x v="0"/>
    <x v="1"/>
    <s v="Employed"/>
    <s v="Married"/>
    <s v="Female"/>
    <s v="High School"/>
    <n v="2"/>
    <n v="2"/>
    <n v="113331"/>
    <s v="East"/>
    <n v="14"/>
    <s v="Mumbai"/>
    <m/>
    <m/>
    <m/>
    <s v="41-50"/>
    <m/>
    <m/>
  </r>
  <r>
    <n v="644"/>
    <n v="48"/>
    <n v="80159"/>
    <n v="596"/>
    <n v="212662"/>
    <s v="Personal"/>
    <n v="6247"/>
    <x v="0"/>
    <x v="0"/>
    <s v="Unemployed"/>
    <s v="Single"/>
    <s v="Female"/>
    <s v="Master"/>
    <n v="4"/>
    <n v="3"/>
    <n v="158276"/>
    <s v="North"/>
    <n v="17"/>
    <s v="Hyderabad"/>
    <m/>
    <m/>
    <m/>
    <s v="41-50"/>
    <m/>
    <m/>
  </r>
  <r>
    <n v="645"/>
    <n v="47"/>
    <n v="36520"/>
    <n v="638"/>
    <n v="221441"/>
    <s v="Personal"/>
    <n v="5023"/>
    <x v="0"/>
    <x v="0"/>
    <s v="Employed"/>
    <s v="Married"/>
    <s v="Male"/>
    <s v="PhD"/>
    <n v="4"/>
    <n v="1"/>
    <n v="60466"/>
    <s v="East"/>
    <n v="19"/>
    <s v="Mumbai"/>
    <m/>
    <m/>
    <m/>
    <s v="41-50"/>
    <m/>
    <m/>
  </r>
  <r>
    <n v="646"/>
    <n v="39"/>
    <n v="58000"/>
    <n v="649"/>
    <n v="208889"/>
    <s v="Personal"/>
    <n v="7018"/>
    <x v="0"/>
    <x v="1"/>
    <s v="Employed"/>
    <s v="Single"/>
    <s v="Female"/>
    <s v="High School"/>
    <n v="3"/>
    <n v="2"/>
    <n v="125949"/>
    <s v="West"/>
    <n v="5"/>
    <s v="Ahmedabad"/>
    <m/>
    <m/>
    <m/>
    <s v="30-40"/>
    <m/>
    <m/>
  </r>
  <r>
    <n v="647"/>
    <n v="47"/>
    <n v="39203"/>
    <n v="547"/>
    <n v="165751"/>
    <s v="Car"/>
    <n v="6152"/>
    <x v="0"/>
    <x v="1"/>
    <s v="Employed"/>
    <s v="Single"/>
    <s v="Female"/>
    <s v="High School"/>
    <n v="5"/>
    <n v="3"/>
    <n v="126061"/>
    <s v="West"/>
    <n v="19"/>
    <s v="Pune"/>
    <m/>
    <m/>
    <m/>
    <s v="41-50"/>
    <m/>
    <m/>
  </r>
  <r>
    <n v="648"/>
    <n v="40"/>
    <n v="47478"/>
    <n v="605"/>
    <n v="159557"/>
    <s v="Home"/>
    <n v="5279"/>
    <x v="0"/>
    <x v="1"/>
    <s v="Employed"/>
    <s v="Single"/>
    <s v="Female"/>
    <s v="Master"/>
    <n v="0"/>
    <n v="4"/>
    <n v="80853"/>
    <s v="West"/>
    <n v="3"/>
    <s v="Hyderabad"/>
    <m/>
    <m/>
    <m/>
    <s v="30-40"/>
    <m/>
    <m/>
  </r>
  <r>
    <n v="649"/>
    <n v="23"/>
    <n v="79649"/>
    <n v="673"/>
    <n v="222808"/>
    <s v="Home"/>
    <n v="5081"/>
    <x v="0"/>
    <x v="0"/>
    <s v="Employed"/>
    <s v="Married"/>
    <s v="Female"/>
    <s v="High School"/>
    <n v="2"/>
    <n v="3"/>
    <n v="117985"/>
    <s v="South"/>
    <n v="1"/>
    <s v="Bangalore"/>
    <m/>
    <m/>
    <m/>
    <s v="&lt;30"/>
    <m/>
    <m/>
  </r>
  <r>
    <n v="650"/>
    <n v="36"/>
    <n v="57896"/>
    <n v="658"/>
    <n v="166181"/>
    <s v="Education"/>
    <n v="5608"/>
    <x v="1"/>
    <x v="1"/>
    <s v="Employed"/>
    <s v="Single"/>
    <s v="Female"/>
    <s v="Master"/>
    <n v="2"/>
    <n v="4"/>
    <n v="149303"/>
    <s v="East"/>
    <n v="8"/>
    <s v="Ahmedabad"/>
    <m/>
    <m/>
    <m/>
    <s v="30-40"/>
    <m/>
    <m/>
  </r>
  <r>
    <n v="651"/>
    <n v="59"/>
    <n v="61185"/>
    <n v="637"/>
    <n v="167322"/>
    <s v="Car"/>
    <n v="5483"/>
    <x v="0"/>
    <x v="1"/>
    <s v="Employed"/>
    <s v="Married"/>
    <s v="Female"/>
    <s v="Master"/>
    <n v="3"/>
    <n v="3"/>
    <n v="77050"/>
    <s v="East"/>
    <n v="9"/>
    <s v="Delhi"/>
    <m/>
    <m/>
    <m/>
    <s v="51-60"/>
    <m/>
    <m/>
  </r>
  <r>
    <n v="652"/>
    <n v="64"/>
    <n v="51062"/>
    <n v="619"/>
    <n v="193017"/>
    <s v="Medical"/>
    <n v="3897"/>
    <x v="0"/>
    <x v="1"/>
    <s v="Employed"/>
    <s v="Single"/>
    <s v="Female"/>
    <s v="PhD"/>
    <n v="5"/>
    <n v="2"/>
    <n v="107244"/>
    <s v="West"/>
    <n v="5"/>
    <s v="Mumbai"/>
    <m/>
    <m/>
    <m/>
    <s v="&gt;60"/>
    <m/>
    <m/>
  </r>
  <r>
    <n v="653"/>
    <n v="49"/>
    <n v="90432"/>
    <n v="562"/>
    <n v="207988"/>
    <s v="Education"/>
    <n v="5207"/>
    <x v="0"/>
    <x v="1"/>
    <s v="Employed"/>
    <s v="Single"/>
    <s v="Male"/>
    <s v="Master"/>
    <n v="1"/>
    <n v="4"/>
    <n v="112144"/>
    <s v="North"/>
    <n v="1"/>
    <s v="Mumbai"/>
    <m/>
    <m/>
    <m/>
    <s v="41-50"/>
    <m/>
    <m/>
  </r>
  <r>
    <n v="654"/>
    <n v="35"/>
    <n v="35755"/>
    <n v="541"/>
    <n v="251936"/>
    <s v="Medical"/>
    <n v="4348"/>
    <x v="0"/>
    <x v="1"/>
    <s v="Employed"/>
    <s v="Divorced"/>
    <s v="Female"/>
    <s v="High School"/>
    <n v="1"/>
    <n v="4"/>
    <n v="116025"/>
    <s v="South"/>
    <n v="17"/>
    <s v="Bangalore"/>
    <m/>
    <m/>
    <m/>
    <s v="30-40"/>
    <m/>
    <m/>
  </r>
  <r>
    <n v="655"/>
    <n v="50"/>
    <n v="26309"/>
    <n v="634"/>
    <n v="140197"/>
    <s v="Medical"/>
    <n v="4470"/>
    <x v="0"/>
    <x v="1"/>
    <s v="Employed"/>
    <s v="Married"/>
    <s v="Male"/>
    <s v="Master"/>
    <n v="0"/>
    <n v="2"/>
    <n v="123078"/>
    <s v="East"/>
    <n v="14"/>
    <s v="Mumbai"/>
    <m/>
    <m/>
    <m/>
    <s v="41-50"/>
    <m/>
    <m/>
  </r>
  <r>
    <n v="656"/>
    <n v="60"/>
    <n v="75290"/>
    <n v="724"/>
    <n v="135256"/>
    <s v="Personal"/>
    <n v="6114"/>
    <x v="0"/>
    <x v="1"/>
    <s v="Employed"/>
    <s v="Divorced"/>
    <s v="Male"/>
    <s v="PhD"/>
    <n v="0"/>
    <n v="4"/>
    <n v="104989"/>
    <s v="East"/>
    <n v="17"/>
    <s v="Mumbai"/>
    <m/>
    <m/>
    <m/>
    <s v="51-60"/>
    <m/>
    <m/>
  </r>
  <r>
    <n v="657"/>
    <n v="21"/>
    <n v="44276"/>
    <n v="651"/>
    <n v="180895"/>
    <s v="Medical"/>
    <n v="5203"/>
    <x v="0"/>
    <x v="0"/>
    <s v="Employed"/>
    <s v="Single"/>
    <s v="Female"/>
    <s v="High School"/>
    <n v="3"/>
    <n v="2"/>
    <n v="115403"/>
    <s v="South"/>
    <n v="9"/>
    <s v="Kolkata"/>
    <m/>
    <m/>
    <m/>
    <s v="&lt;30"/>
    <m/>
    <m/>
  </r>
  <r>
    <n v="658"/>
    <n v="49"/>
    <n v="56153"/>
    <n v="701"/>
    <n v="109990"/>
    <s v="Medical"/>
    <n v="4545"/>
    <x v="0"/>
    <x v="1"/>
    <s v="Employed"/>
    <s v="Divorced"/>
    <s v="Female"/>
    <s v="PhD"/>
    <n v="5"/>
    <n v="3"/>
    <n v="72655"/>
    <s v="South"/>
    <n v="3"/>
    <s v="Hyderabad"/>
    <m/>
    <m/>
    <m/>
    <s v="41-50"/>
    <m/>
    <m/>
  </r>
  <r>
    <n v="659"/>
    <n v="50"/>
    <n v="75745"/>
    <n v="591"/>
    <n v="229327"/>
    <s v="Car"/>
    <n v="3788"/>
    <x v="0"/>
    <x v="0"/>
    <s v="Employed"/>
    <s v="Single"/>
    <s v="Female"/>
    <s v="Bachelor"/>
    <n v="1"/>
    <n v="2"/>
    <n v="104920"/>
    <s v="West"/>
    <n v="3"/>
    <s v="Ahmedabad"/>
    <m/>
    <m/>
    <m/>
    <s v="41-50"/>
    <m/>
    <m/>
  </r>
  <r>
    <n v="660"/>
    <n v="60"/>
    <n v="56353"/>
    <n v="664"/>
    <n v="100321"/>
    <s v="Personal"/>
    <n v="4223"/>
    <x v="0"/>
    <x v="1"/>
    <s v="Employed"/>
    <s v="Divorced"/>
    <s v="Male"/>
    <s v="PhD"/>
    <n v="2"/>
    <n v="2"/>
    <n v="85709"/>
    <s v="South"/>
    <n v="13"/>
    <s v="Hyderabad"/>
    <m/>
    <m/>
    <m/>
    <s v="51-60"/>
    <m/>
    <m/>
  </r>
  <r>
    <n v="661"/>
    <n v="52"/>
    <n v="83462"/>
    <n v="614"/>
    <n v="235368"/>
    <s v="Personal"/>
    <n v="4940"/>
    <x v="0"/>
    <x v="1"/>
    <s v="Unemployed"/>
    <s v="Divorced"/>
    <s v="Male"/>
    <s v="Bachelor"/>
    <n v="5"/>
    <n v="2"/>
    <n v="63105"/>
    <s v="West"/>
    <n v="5"/>
    <s v="Hyderabad"/>
    <m/>
    <m/>
    <m/>
    <s v="51-60"/>
    <m/>
    <m/>
  </r>
  <r>
    <n v="662"/>
    <n v="30"/>
    <n v="52042"/>
    <n v="612"/>
    <n v="255450"/>
    <s v="Education"/>
    <n v="6685"/>
    <x v="0"/>
    <x v="1"/>
    <s v="Employed"/>
    <s v="Married"/>
    <s v="Male"/>
    <s v="Bachelor"/>
    <n v="1"/>
    <n v="2"/>
    <n v="84725"/>
    <s v="South"/>
    <n v="6"/>
    <s v="Mumbai"/>
    <m/>
    <m/>
    <m/>
    <s v="30-40"/>
    <m/>
    <m/>
  </r>
  <r>
    <n v="663"/>
    <n v="47"/>
    <n v="39378"/>
    <n v="687"/>
    <n v="212985"/>
    <s v="Personal"/>
    <n v="3950"/>
    <x v="0"/>
    <x v="1"/>
    <s v="Employed"/>
    <s v="Married"/>
    <s v="Female"/>
    <s v="Master"/>
    <n v="5"/>
    <n v="1"/>
    <n v="108083"/>
    <s v="South"/>
    <n v="14"/>
    <s v="Kolkata"/>
    <m/>
    <m/>
    <m/>
    <s v="41-50"/>
    <m/>
    <m/>
  </r>
  <r>
    <n v="664"/>
    <n v="28"/>
    <n v="14697"/>
    <n v="643"/>
    <n v="107134"/>
    <s v="Home"/>
    <n v="5294"/>
    <x v="0"/>
    <x v="1"/>
    <s v="Employed"/>
    <s v="Divorced"/>
    <s v="Female"/>
    <s v="High School"/>
    <n v="3"/>
    <n v="4"/>
    <n v="113073"/>
    <s v="East"/>
    <n v="6"/>
    <s v="Ahmedabad"/>
    <m/>
    <m/>
    <m/>
    <s v="&lt;30"/>
    <m/>
    <m/>
  </r>
  <r>
    <n v="665"/>
    <n v="56"/>
    <n v="54508"/>
    <n v="580"/>
    <n v="205306"/>
    <s v="Car"/>
    <n v="5407"/>
    <x v="0"/>
    <x v="0"/>
    <s v="Employed"/>
    <s v="Divorced"/>
    <s v="Male"/>
    <s v="Master"/>
    <n v="1"/>
    <n v="3"/>
    <n v="61946"/>
    <s v="West"/>
    <n v="17"/>
    <s v="Mumbai"/>
    <m/>
    <m/>
    <m/>
    <s v="51-60"/>
    <m/>
    <m/>
  </r>
  <r>
    <n v="666"/>
    <n v="62"/>
    <n v="16453"/>
    <n v="654"/>
    <n v="160162"/>
    <s v="Education"/>
    <n v="6222"/>
    <x v="0"/>
    <x v="1"/>
    <s v="Employed"/>
    <s v="Married"/>
    <s v="Male"/>
    <s v="High School"/>
    <n v="4"/>
    <n v="2"/>
    <n v="71869"/>
    <s v="South"/>
    <n v="9"/>
    <s v="Pune"/>
    <m/>
    <m/>
    <m/>
    <s v="&gt;60"/>
    <m/>
    <m/>
  </r>
  <r>
    <n v="667"/>
    <n v="55"/>
    <n v="54869"/>
    <n v="614"/>
    <n v="139899"/>
    <s v="Home"/>
    <n v="5124"/>
    <x v="0"/>
    <x v="1"/>
    <s v="Employed"/>
    <s v="Single"/>
    <s v="Female"/>
    <s v="PhD"/>
    <n v="3"/>
    <n v="1"/>
    <n v="121739"/>
    <s v="South"/>
    <n v="4"/>
    <s v="Kolkata"/>
    <m/>
    <m/>
    <m/>
    <s v="51-60"/>
    <m/>
    <m/>
  </r>
  <r>
    <n v="668"/>
    <n v="56"/>
    <n v="71893"/>
    <n v="577"/>
    <n v="228971"/>
    <s v="Medical"/>
    <n v="5407"/>
    <x v="0"/>
    <x v="0"/>
    <s v="Employed"/>
    <s v="Single"/>
    <s v="Male"/>
    <s v="Bachelor"/>
    <n v="4"/>
    <n v="1"/>
    <n v="115244"/>
    <s v="East"/>
    <n v="15"/>
    <s v="Pune"/>
    <m/>
    <m/>
    <m/>
    <s v="51-60"/>
    <m/>
    <m/>
  </r>
  <r>
    <n v="669"/>
    <n v="56"/>
    <n v="49744"/>
    <n v="600"/>
    <n v="238343"/>
    <s v="Home"/>
    <n v="6182"/>
    <x v="0"/>
    <x v="0"/>
    <s v="Employed"/>
    <s v="Single"/>
    <s v="Male"/>
    <s v="Bachelor"/>
    <n v="5"/>
    <n v="3"/>
    <n v="126613"/>
    <s v="North"/>
    <n v="18"/>
    <s v="Kolkata"/>
    <m/>
    <m/>
    <m/>
    <s v="51-60"/>
    <m/>
    <m/>
  </r>
  <r>
    <n v="670"/>
    <n v="45"/>
    <n v="52851"/>
    <n v="752"/>
    <n v="264284"/>
    <s v="Education"/>
    <n v="4222"/>
    <x v="0"/>
    <x v="1"/>
    <s v="Employed"/>
    <s v="Single"/>
    <s v="Male"/>
    <s v="Bachelor"/>
    <n v="3"/>
    <n v="4"/>
    <n v="141034"/>
    <s v="East"/>
    <n v="15"/>
    <s v="Mumbai"/>
    <m/>
    <m/>
    <m/>
    <s v="41-50"/>
    <m/>
    <m/>
  </r>
  <r>
    <n v="671"/>
    <n v="40"/>
    <n v="63734"/>
    <n v="710"/>
    <n v="185760"/>
    <s v="Personal"/>
    <n v="5791"/>
    <x v="0"/>
    <x v="0"/>
    <s v="Employed"/>
    <s v="Divorced"/>
    <s v="Male"/>
    <s v="PhD"/>
    <n v="2"/>
    <n v="3"/>
    <n v="116136"/>
    <s v="West"/>
    <n v="18"/>
    <s v="Hyderabad"/>
    <m/>
    <m/>
    <m/>
    <s v="30-40"/>
    <m/>
    <m/>
  </r>
  <r>
    <n v="672"/>
    <n v="37"/>
    <n v="60043"/>
    <n v="549"/>
    <n v="208597"/>
    <s v="Car"/>
    <n v="3606"/>
    <x v="0"/>
    <x v="0"/>
    <s v="Employed"/>
    <s v="Single"/>
    <s v="Male"/>
    <s v="PhD"/>
    <n v="3"/>
    <n v="2"/>
    <n v="87555"/>
    <s v="North"/>
    <n v="7"/>
    <s v="Pune"/>
    <m/>
    <m/>
    <m/>
    <s v="30-40"/>
    <m/>
    <m/>
  </r>
  <r>
    <n v="673"/>
    <n v="43"/>
    <n v="67407"/>
    <n v="640"/>
    <n v="283267"/>
    <s v="Education"/>
    <n v="5064"/>
    <x v="0"/>
    <x v="0"/>
    <s v="Employed"/>
    <s v="Divorced"/>
    <s v="Male"/>
    <s v="Master"/>
    <n v="3"/>
    <n v="4"/>
    <n v="103445"/>
    <s v="South"/>
    <n v="15"/>
    <s v="Delhi"/>
    <m/>
    <m/>
    <m/>
    <s v="41-50"/>
    <m/>
    <m/>
  </r>
  <r>
    <n v="674"/>
    <n v="45"/>
    <n v="49712"/>
    <n v="644"/>
    <n v="304764"/>
    <s v="Home"/>
    <n v="4762"/>
    <x v="1"/>
    <x v="0"/>
    <s v="Employed"/>
    <s v="Divorced"/>
    <s v="Male"/>
    <s v="Master"/>
    <n v="3"/>
    <n v="4"/>
    <n v="149796"/>
    <s v="West"/>
    <n v="5"/>
    <s v="Pune"/>
    <m/>
    <m/>
    <m/>
    <s v="41-50"/>
    <m/>
    <m/>
  </r>
  <r>
    <n v="675"/>
    <n v="51"/>
    <n v="16232"/>
    <n v="636"/>
    <n v="254018"/>
    <s v="Home"/>
    <n v="4277"/>
    <x v="0"/>
    <x v="1"/>
    <s v="Employed"/>
    <s v="Single"/>
    <s v="Female"/>
    <s v="High School"/>
    <n v="3"/>
    <n v="3"/>
    <n v="182933"/>
    <s v="North"/>
    <n v="11"/>
    <s v="Delhi"/>
    <m/>
    <m/>
    <m/>
    <s v="51-60"/>
    <m/>
    <m/>
  </r>
  <r>
    <n v="676"/>
    <n v="26"/>
    <n v="67640"/>
    <n v="616"/>
    <n v="182502"/>
    <s v="Education"/>
    <n v="5972"/>
    <x v="0"/>
    <x v="1"/>
    <s v="Employed"/>
    <s v="Single"/>
    <s v="Male"/>
    <s v="High School"/>
    <n v="0"/>
    <n v="3"/>
    <n v="113892"/>
    <s v="West"/>
    <n v="14"/>
    <s v="Kolkata"/>
    <m/>
    <m/>
    <m/>
    <s v="&lt;30"/>
    <m/>
    <m/>
  </r>
  <r>
    <n v="677"/>
    <n v="55"/>
    <n v="46417"/>
    <n v="687"/>
    <n v="200362"/>
    <s v="Education"/>
    <n v="6028"/>
    <x v="0"/>
    <x v="1"/>
    <s v="Employed"/>
    <s v="Single"/>
    <s v="Female"/>
    <s v="Bachelor"/>
    <n v="4"/>
    <n v="4"/>
    <n v="116066"/>
    <s v="East"/>
    <n v="8"/>
    <s v="Hyderabad"/>
    <m/>
    <m/>
    <m/>
    <s v="51-60"/>
    <m/>
    <m/>
  </r>
  <r>
    <n v="678"/>
    <n v="24"/>
    <n v="36820"/>
    <n v="697"/>
    <n v="191090"/>
    <s v="Education"/>
    <n v="6069"/>
    <x v="0"/>
    <x v="0"/>
    <s v="Employed"/>
    <s v="Married"/>
    <s v="Female"/>
    <s v="PhD"/>
    <n v="3"/>
    <n v="3"/>
    <n v="121771"/>
    <s v="North"/>
    <n v="4"/>
    <s v="Hyderabad"/>
    <m/>
    <m/>
    <m/>
    <s v="&lt;30"/>
    <m/>
    <m/>
  </r>
  <r>
    <n v="679"/>
    <n v="60"/>
    <n v="55039"/>
    <n v="702"/>
    <n v="235281"/>
    <s v="Personal"/>
    <n v="5379"/>
    <x v="0"/>
    <x v="1"/>
    <s v="Employed"/>
    <s v="Divorced"/>
    <s v="Male"/>
    <s v="PhD"/>
    <n v="3"/>
    <n v="4"/>
    <n v="100713"/>
    <s v="North"/>
    <n v="10"/>
    <s v="Mumbai"/>
    <m/>
    <m/>
    <m/>
    <s v="51-60"/>
    <m/>
    <m/>
  </r>
  <r>
    <n v="680"/>
    <n v="40"/>
    <n v="52798"/>
    <n v="666"/>
    <n v="159017"/>
    <s v="Education"/>
    <n v="3767"/>
    <x v="0"/>
    <x v="1"/>
    <s v="Employed"/>
    <s v="Single"/>
    <s v="Female"/>
    <s v="Master"/>
    <n v="5"/>
    <n v="3"/>
    <n v="134915"/>
    <s v="North"/>
    <n v="7"/>
    <s v="Ahmedabad"/>
    <m/>
    <m/>
    <m/>
    <s v="30-40"/>
    <m/>
    <m/>
  </r>
  <r>
    <n v="681"/>
    <n v="61"/>
    <n v="38758"/>
    <n v="680"/>
    <n v="216066"/>
    <s v="Medical"/>
    <n v="4671"/>
    <x v="1"/>
    <x v="1"/>
    <s v="Employed"/>
    <s v="Married"/>
    <s v="Male"/>
    <s v="Master"/>
    <n v="0"/>
    <n v="4"/>
    <n v="130241"/>
    <s v="South"/>
    <n v="1"/>
    <s v="Pune"/>
    <m/>
    <m/>
    <m/>
    <s v="&gt;60"/>
    <m/>
    <m/>
  </r>
  <r>
    <n v="682"/>
    <n v="21"/>
    <n v="30716"/>
    <n v="632"/>
    <n v="216318"/>
    <s v="Car"/>
    <n v="6005"/>
    <x v="0"/>
    <x v="1"/>
    <s v="Employed"/>
    <s v="Divorced"/>
    <s v="Female"/>
    <s v="High School"/>
    <n v="1"/>
    <n v="2"/>
    <n v="110631"/>
    <s v="East"/>
    <n v="12"/>
    <s v="Mumbai"/>
    <m/>
    <m/>
    <m/>
    <s v="&lt;30"/>
    <m/>
    <m/>
  </r>
  <r>
    <n v="683"/>
    <n v="46"/>
    <n v="57026"/>
    <n v="571"/>
    <n v="219187"/>
    <s v="Car"/>
    <n v="5992"/>
    <x v="0"/>
    <x v="0"/>
    <s v="Employed"/>
    <s v="Divorced"/>
    <s v="Female"/>
    <s v="High School"/>
    <n v="5"/>
    <n v="1"/>
    <n v="90459"/>
    <s v="North"/>
    <n v="13"/>
    <s v="Mumbai"/>
    <m/>
    <m/>
    <m/>
    <s v="41-50"/>
    <m/>
    <m/>
  </r>
  <r>
    <n v="684"/>
    <n v="54"/>
    <n v="37251"/>
    <n v="569"/>
    <n v="148880"/>
    <s v="Medical"/>
    <n v="6196"/>
    <x v="0"/>
    <x v="1"/>
    <s v="Employed"/>
    <s v="Divorced"/>
    <s v="Male"/>
    <s v="Master"/>
    <n v="5"/>
    <n v="3"/>
    <n v="54379"/>
    <s v="West"/>
    <n v="16"/>
    <s v="Bangalore"/>
    <m/>
    <m/>
    <m/>
    <s v="51-60"/>
    <m/>
    <m/>
  </r>
  <r>
    <n v="685"/>
    <n v="30"/>
    <n v="51715"/>
    <n v="607"/>
    <n v="212360"/>
    <s v="Home"/>
    <n v="5314"/>
    <x v="1"/>
    <x v="1"/>
    <s v="Employed"/>
    <s v="Single"/>
    <s v="Female"/>
    <s v="Master"/>
    <n v="0"/>
    <n v="4"/>
    <n v="121972"/>
    <s v="South"/>
    <n v="14"/>
    <s v="Mumbai"/>
    <m/>
    <m/>
    <m/>
    <s v="30-40"/>
    <m/>
    <m/>
  </r>
  <r>
    <n v="686"/>
    <n v="43"/>
    <n v="55601"/>
    <n v="639"/>
    <n v="288464"/>
    <s v="Home"/>
    <n v="4818"/>
    <x v="0"/>
    <x v="1"/>
    <s v="Employed"/>
    <s v="Single"/>
    <s v="Male"/>
    <s v="PhD"/>
    <n v="0"/>
    <n v="1"/>
    <n v="106385"/>
    <s v="East"/>
    <n v="13"/>
    <s v="Ahmedabad"/>
    <m/>
    <m/>
    <m/>
    <s v="41-50"/>
    <m/>
    <m/>
  </r>
  <r>
    <n v="687"/>
    <n v="44"/>
    <n v="64522"/>
    <n v="585"/>
    <n v="177152"/>
    <s v="Home"/>
    <n v="3034"/>
    <x v="0"/>
    <x v="1"/>
    <s v="Employed"/>
    <s v="Divorced"/>
    <s v="Female"/>
    <s v="High School"/>
    <n v="0"/>
    <n v="1"/>
    <n v="77866"/>
    <s v="East"/>
    <n v="5"/>
    <s v="Mumbai"/>
    <m/>
    <m/>
    <m/>
    <s v="41-50"/>
    <m/>
    <m/>
  </r>
  <r>
    <n v="688"/>
    <n v="33"/>
    <n v="81786"/>
    <n v="593"/>
    <n v="212986"/>
    <s v="Home"/>
    <n v="5862"/>
    <x v="0"/>
    <x v="0"/>
    <s v="Employed"/>
    <s v="Divorced"/>
    <s v="Male"/>
    <s v="Master"/>
    <n v="5"/>
    <n v="1"/>
    <n v="66102"/>
    <s v="East"/>
    <n v="14"/>
    <s v="Hyderabad"/>
    <m/>
    <m/>
    <m/>
    <s v="30-40"/>
    <m/>
    <m/>
  </r>
  <r>
    <n v="689"/>
    <n v="49"/>
    <n v="53558"/>
    <n v="631"/>
    <n v="107898"/>
    <s v="Personal"/>
    <n v="4900"/>
    <x v="0"/>
    <x v="1"/>
    <s v="Employed"/>
    <s v="Married"/>
    <s v="Male"/>
    <s v="Master"/>
    <n v="5"/>
    <n v="3"/>
    <n v="119842"/>
    <s v="East"/>
    <n v="13"/>
    <s v="Ahmedabad"/>
    <m/>
    <m/>
    <m/>
    <s v="41-50"/>
    <m/>
    <m/>
  </r>
  <r>
    <n v="690"/>
    <n v="47"/>
    <n v="43619"/>
    <n v="693"/>
    <n v="212644"/>
    <s v="Medical"/>
    <n v="3746"/>
    <x v="0"/>
    <x v="1"/>
    <s v="Employed"/>
    <s v="Married"/>
    <s v="Female"/>
    <s v="Bachelor"/>
    <n v="3"/>
    <n v="3"/>
    <n v="51962"/>
    <s v="South"/>
    <n v="14"/>
    <s v="Pune"/>
    <m/>
    <m/>
    <m/>
    <s v="41-50"/>
    <m/>
    <m/>
  </r>
  <r>
    <n v="691"/>
    <n v="51"/>
    <n v="74876"/>
    <n v="666"/>
    <n v="210828"/>
    <s v="Car"/>
    <n v="5762"/>
    <x v="0"/>
    <x v="0"/>
    <s v="Employed"/>
    <s v="Divorced"/>
    <s v="Male"/>
    <s v="Master"/>
    <n v="0"/>
    <n v="2"/>
    <n v="108989"/>
    <s v="East"/>
    <n v="12"/>
    <s v="Hyderabad"/>
    <m/>
    <m/>
    <m/>
    <s v="51-60"/>
    <m/>
    <m/>
  </r>
  <r>
    <n v="692"/>
    <n v="63"/>
    <n v="65721"/>
    <n v="606"/>
    <n v="205823"/>
    <s v="Medical"/>
    <n v="6419"/>
    <x v="0"/>
    <x v="1"/>
    <s v="Unemployed"/>
    <s v="Married"/>
    <s v="Male"/>
    <s v="Master"/>
    <n v="0"/>
    <n v="3"/>
    <n v="125306"/>
    <s v="West"/>
    <n v="15"/>
    <s v="Kolkata"/>
    <m/>
    <m/>
    <m/>
    <s v="&gt;60"/>
    <m/>
    <m/>
  </r>
  <r>
    <n v="693"/>
    <n v="30"/>
    <n v="52525"/>
    <n v="652"/>
    <n v="236518"/>
    <s v="Car"/>
    <n v="5867"/>
    <x v="0"/>
    <x v="0"/>
    <s v="Employed"/>
    <s v="Divorced"/>
    <s v="Female"/>
    <s v="PhD"/>
    <n v="5"/>
    <n v="3"/>
    <n v="116496"/>
    <s v="West"/>
    <n v="19"/>
    <s v="Bangalore"/>
    <m/>
    <m/>
    <m/>
    <s v="30-40"/>
    <m/>
    <m/>
  </r>
  <r>
    <n v="694"/>
    <n v="51"/>
    <n v="53547"/>
    <n v="583"/>
    <n v="186048"/>
    <s v="Home"/>
    <n v="5674"/>
    <x v="1"/>
    <x v="0"/>
    <s v="Employed"/>
    <s v="Married"/>
    <s v="Male"/>
    <s v="Master"/>
    <n v="5"/>
    <n v="3"/>
    <n v="88277"/>
    <s v="West"/>
    <n v="11"/>
    <s v="Bangalore"/>
    <m/>
    <m/>
    <m/>
    <s v="51-60"/>
    <m/>
    <m/>
  </r>
  <r>
    <n v="695"/>
    <n v="59"/>
    <n v="50403"/>
    <n v="606"/>
    <n v="258820"/>
    <s v="Personal"/>
    <n v="5933"/>
    <x v="1"/>
    <x v="0"/>
    <s v="Employed"/>
    <s v="Divorced"/>
    <s v="Female"/>
    <s v="High School"/>
    <n v="0"/>
    <n v="1"/>
    <n v="62518"/>
    <s v="North"/>
    <n v="15"/>
    <s v="Ahmedabad"/>
    <m/>
    <m/>
    <m/>
    <s v="51-60"/>
    <m/>
    <m/>
  </r>
  <r>
    <n v="696"/>
    <n v="30"/>
    <n v="52433"/>
    <n v="567"/>
    <n v="155843"/>
    <s v="Education"/>
    <n v="2269"/>
    <x v="0"/>
    <x v="0"/>
    <s v="Employed"/>
    <s v="Single"/>
    <s v="Female"/>
    <s v="Bachelor"/>
    <n v="3"/>
    <n v="2"/>
    <n v="117610"/>
    <s v="East"/>
    <n v="12"/>
    <s v="Pune"/>
    <m/>
    <m/>
    <m/>
    <s v="30-40"/>
    <m/>
    <m/>
  </r>
  <r>
    <n v="697"/>
    <n v="44"/>
    <n v="48472"/>
    <n v="671"/>
    <n v="272164"/>
    <s v="Education"/>
    <n v="6721"/>
    <x v="0"/>
    <x v="0"/>
    <s v="Employed"/>
    <s v="Divorced"/>
    <s v="Female"/>
    <s v="PhD"/>
    <n v="2"/>
    <n v="1"/>
    <n v="136015"/>
    <s v="West"/>
    <n v="19"/>
    <s v="Kolkata"/>
    <m/>
    <m/>
    <m/>
    <s v="41-50"/>
    <m/>
    <m/>
  </r>
  <r>
    <n v="698"/>
    <n v="53"/>
    <n v="35377"/>
    <n v="635"/>
    <n v="210632"/>
    <s v="Home"/>
    <n v="4208"/>
    <x v="0"/>
    <x v="1"/>
    <s v="Unemployed"/>
    <s v="Single"/>
    <s v="Male"/>
    <s v="High School"/>
    <n v="2"/>
    <n v="2"/>
    <n v="82817"/>
    <s v="East"/>
    <n v="16"/>
    <s v="Delhi"/>
    <m/>
    <m/>
    <m/>
    <s v="51-60"/>
    <m/>
    <m/>
  </r>
  <r>
    <n v="699"/>
    <n v="34"/>
    <n v="50133"/>
    <n v="642"/>
    <n v="196417"/>
    <s v="Home"/>
    <n v="4296"/>
    <x v="0"/>
    <x v="0"/>
    <s v="Employed"/>
    <s v="Divorced"/>
    <s v="Female"/>
    <s v="Bachelor"/>
    <n v="1"/>
    <n v="3"/>
    <n v="115207"/>
    <s v="South"/>
    <n v="4"/>
    <s v="Kolkata"/>
    <m/>
    <m/>
    <m/>
    <s v="30-40"/>
    <m/>
    <m/>
  </r>
  <r>
    <n v="700"/>
    <n v="55"/>
    <n v="76359"/>
    <n v="690"/>
    <n v="128409"/>
    <s v="Medical"/>
    <n v="4528"/>
    <x v="0"/>
    <x v="1"/>
    <s v="Employed"/>
    <s v="Single"/>
    <s v="Male"/>
    <s v="Bachelor"/>
    <n v="3"/>
    <n v="4"/>
    <n v="147445"/>
    <s v="West"/>
    <n v="18"/>
    <s v="Delhi"/>
    <m/>
    <m/>
    <m/>
    <s v="51-60"/>
    <m/>
    <m/>
  </r>
  <r>
    <n v="701"/>
    <n v="54"/>
    <n v="37759"/>
    <n v="600"/>
    <n v="144515"/>
    <s v="Personal"/>
    <n v="4643"/>
    <x v="0"/>
    <x v="1"/>
    <s v="Employed"/>
    <s v="Married"/>
    <s v="Female"/>
    <s v="Master"/>
    <n v="5"/>
    <n v="3"/>
    <n v="110165"/>
    <s v="North"/>
    <n v="9"/>
    <s v="Ahmedabad"/>
    <m/>
    <m/>
    <m/>
    <s v="51-60"/>
    <m/>
    <m/>
  </r>
  <r>
    <n v="702"/>
    <n v="37"/>
    <n v="45930"/>
    <n v="673"/>
    <n v="217541"/>
    <s v="Personal"/>
    <n v="6500"/>
    <x v="0"/>
    <x v="0"/>
    <s v="Employed"/>
    <s v="Single"/>
    <s v="Female"/>
    <s v="Bachelor"/>
    <n v="0"/>
    <n v="1"/>
    <n v="88093"/>
    <s v="North"/>
    <n v="16"/>
    <s v="Ahmedabad"/>
    <m/>
    <m/>
    <m/>
    <s v="30-40"/>
    <m/>
    <m/>
  </r>
  <r>
    <n v="703"/>
    <n v="41"/>
    <n v="36621"/>
    <n v="749"/>
    <n v="164159"/>
    <s v="Medical"/>
    <n v="5543"/>
    <x v="0"/>
    <x v="1"/>
    <s v="Unemployed"/>
    <s v="Married"/>
    <s v="Female"/>
    <s v="Bachelor"/>
    <n v="0"/>
    <n v="1"/>
    <n v="131225"/>
    <s v="South"/>
    <n v="7"/>
    <s v="Kolkata"/>
    <m/>
    <m/>
    <m/>
    <s v="41-50"/>
    <m/>
    <m/>
  </r>
  <r>
    <n v="704"/>
    <n v="52"/>
    <n v="67359"/>
    <n v="600"/>
    <n v="249752"/>
    <s v="Personal"/>
    <n v="4321"/>
    <x v="0"/>
    <x v="1"/>
    <s v="Unemployed"/>
    <s v="Divorced"/>
    <s v="Male"/>
    <s v="Master"/>
    <n v="0"/>
    <n v="1"/>
    <n v="77873"/>
    <s v="West"/>
    <n v="19"/>
    <s v="Kolkata"/>
    <m/>
    <m/>
    <m/>
    <s v="51-60"/>
    <m/>
    <m/>
  </r>
  <r>
    <n v="705"/>
    <n v="23"/>
    <n v="62445"/>
    <n v="571"/>
    <n v="214371"/>
    <s v="Personal"/>
    <n v="4472"/>
    <x v="0"/>
    <x v="1"/>
    <s v="Employed"/>
    <s v="Married"/>
    <s v="Female"/>
    <s v="PhD"/>
    <n v="2"/>
    <n v="2"/>
    <n v="61054"/>
    <s v="South"/>
    <n v="11"/>
    <s v="Hyderabad"/>
    <m/>
    <m/>
    <m/>
    <s v="&lt;30"/>
    <m/>
    <m/>
  </r>
  <r>
    <n v="706"/>
    <n v="35"/>
    <n v="30825"/>
    <n v="587"/>
    <n v="128749"/>
    <s v="Education"/>
    <n v="7494"/>
    <x v="0"/>
    <x v="1"/>
    <s v="Employed"/>
    <s v="Married"/>
    <s v="Male"/>
    <s v="Master"/>
    <n v="5"/>
    <n v="1"/>
    <n v="124369"/>
    <s v="North"/>
    <n v="17"/>
    <s v="Bangalore"/>
    <m/>
    <m/>
    <m/>
    <s v="30-40"/>
    <m/>
    <m/>
  </r>
  <r>
    <n v="707"/>
    <n v="28"/>
    <n v="19723"/>
    <n v="669"/>
    <n v="238054"/>
    <s v="Personal"/>
    <n v="5353"/>
    <x v="0"/>
    <x v="1"/>
    <s v="Employed"/>
    <s v="Married"/>
    <s v="Male"/>
    <s v="PhD"/>
    <n v="0"/>
    <n v="4"/>
    <n v="87815"/>
    <s v="North"/>
    <n v="5"/>
    <s v="Ahmedabad"/>
    <m/>
    <m/>
    <m/>
    <s v="&lt;30"/>
    <m/>
    <m/>
  </r>
  <r>
    <n v="708"/>
    <n v="52"/>
    <n v="62985"/>
    <n v="737"/>
    <n v="191879"/>
    <s v="Home"/>
    <n v="4568"/>
    <x v="1"/>
    <x v="1"/>
    <s v="Employed"/>
    <s v="Divorced"/>
    <s v="Male"/>
    <s v="Bachelor"/>
    <n v="0"/>
    <n v="4"/>
    <n v="90504"/>
    <s v="East"/>
    <n v="12"/>
    <s v="Mumbai"/>
    <m/>
    <m/>
    <m/>
    <s v="51-60"/>
    <m/>
    <m/>
  </r>
  <r>
    <n v="709"/>
    <n v="58"/>
    <n v="29910"/>
    <n v="735"/>
    <n v="197712"/>
    <s v="Education"/>
    <n v="3378"/>
    <x v="0"/>
    <x v="0"/>
    <s v="Employed"/>
    <s v="Single"/>
    <s v="Male"/>
    <s v="High School"/>
    <n v="2"/>
    <n v="3"/>
    <n v="81191"/>
    <s v="South"/>
    <n v="19"/>
    <s v="Hyderabad"/>
    <m/>
    <m/>
    <m/>
    <s v="51-60"/>
    <m/>
    <m/>
  </r>
  <r>
    <n v="710"/>
    <n v="46"/>
    <n v="62423"/>
    <n v="692"/>
    <n v="252229"/>
    <s v="Home"/>
    <n v="3324"/>
    <x v="0"/>
    <x v="1"/>
    <s v="Employed"/>
    <s v="Married"/>
    <s v="Male"/>
    <s v="PhD"/>
    <n v="0"/>
    <n v="2"/>
    <n v="85815"/>
    <s v="North"/>
    <n v="2"/>
    <s v="Bangalore"/>
    <m/>
    <m/>
    <m/>
    <s v="41-50"/>
    <m/>
    <m/>
  </r>
  <r>
    <n v="711"/>
    <n v="50"/>
    <n v="40428"/>
    <n v="693"/>
    <n v="130285"/>
    <s v="Home"/>
    <n v="3883"/>
    <x v="0"/>
    <x v="1"/>
    <s v="Employed"/>
    <s v="Divorced"/>
    <s v="Female"/>
    <s v="PhD"/>
    <n v="1"/>
    <n v="2"/>
    <n v="142091"/>
    <s v="West"/>
    <n v="1"/>
    <s v="Hyderabad"/>
    <m/>
    <m/>
    <m/>
    <s v="41-50"/>
    <m/>
    <m/>
  </r>
  <r>
    <n v="712"/>
    <n v="29"/>
    <n v="60424"/>
    <n v="673"/>
    <n v="143768"/>
    <s v="Medical"/>
    <n v="5095"/>
    <x v="0"/>
    <x v="1"/>
    <s v="Employed"/>
    <s v="Married"/>
    <s v="Male"/>
    <s v="PhD"/>
    <n v="5"/>
    <n v="3"/>
    <n v="149874"/>
    <s v="West"/>
    <n v="4"/>
    <s v="Bangalore"/>
    <m/>
    <m/>
    <m/>
    <s v="&lt;30"/>
    <m/>
    <m/>
  </r>
  <r>
    <n v="713"/>
    <n v="52"/>
    <n v="56661"/>
    <n v="686"/>
    <n v="216278"/>
    <s v="Personal"/>
    <n v="6109"/>
    <x v="0"/>
    <x v="0"/>
    <s v="Employed"/>
    <s v="Single"/>
    <s v="Female"/>
    <s v="PhD"/>
    <n v="4"/>
    <n v="1"/>
    <n v="153849"/>
    <s v="North"/>
    <n v="11"/>
    <s v="Mumbai"/>
    <m/>
    <m/>
    <m/>
    <s v="51-60"/>
    <m/>
    <m/>
  </r>
  <r>
    <n v="714"/>
    <n v="31"/>
    <n v="41953"/>
    <n v="665"/>
    <n v="115061"/>
    <s v="Personal"/>
    <n v="5616"/>
    <x v="0"/>
    <x v="1"/>
    <s v="Employed"/>
    <s v="Married"/>
    <s v="Female"/>
    <s v="Bachelor"/>
    <n v="1"/>
    <n v="1"/>
    <n v="132703"/>
    <s v="South"/>
    <n v="18"/>
    <s v="Bangalore"/>
    <m/>
    <m/>
    <m/>
    <s v="30-40"/>
    <m/>
    <m/>
  </r>
  <r>
    <n v="715"/>
    <n v="42"/>
    <n v="36815"/>
    <n v="610"/>
    <n v="169642"/>
    <s v="Personal"/>
    <n v="6174"/>
    <x v="0"/>
    <x v="0"/>
    <s v="Employed"/>
    <s v="Married"/>
    <s v="Male"/>
    <s v="High School"/>
    <n v="3"/>
    <n v="3"/>
    <n v="113988"/>
    <s v="South"/>
    <n v="16"/>
    <s v="Hyderabad"/>
    <m/>
    <m/>
    <m/>
    <s v="41-50"/>
    <m/>
    <m/>
  </r>
  <r>
    <n v="716"/>
    <n v="54"/>
    <n v="58636"/>
    <n v="735"/>
    <n v="248922"/>
    <s v="Personal"/>
    <n v="5565"/>
    <x v="1"/>
    <x v="1"/>
    <s v="Employed"/>
    <s v="Married"/>
    <s v="Female"/>
    <s v="PhD"/>
    <n v="1"/>
    <n v="3"/>
    <n v="57031"/>
    <s v="West"/>
    <n v="10"/>
    <s v="Kolkata"/>
    <m/>
    <m/>
    <m/>
    <s v="51-60"/>
    <m/>
    <m/>
  </r>
  <r>
    <n v="717"/>
    <n v="61"/>
    <n v="39611"/>
    <n v="716"/>
    <n v="194563"/>
    <s v="Education"/>
    <n v="3774"/>
    <x v="1"/>
    <x v="1"/>
    <s v="Employed"/>
    <s v="Single"/>
    <s v="Female"/>
    <s v="High School"/>
    <n v="1"/>
    <n v="3"/>
    <n v="94374"/>
    <s v="North"/>
    <n v="12"/>
    <s v="Bangalore"/>
    <m/>
    <m/>
    <m/>
    <s v="&gt;60"/>
    <m/>
    <m/>
  </r>
  <r>
    <n v="718"/>
    <n v="38"/>
    <n v="66634"/>
    <n v="611"/>
    <n v="131278"/>
    <s v="Car"/>
    <n v="5424"/>
    <x v="0"/>
    <x v="1"/>
    <s v="Employed"/>
    <s v="Single"/>
    <s v="Male"/>
    <s v="Bachelor"/>
    <n v="2"/>
    <n v="3"/>
    <n v="164702"/>
    <s v="West"/>
    <n v="2"/>
    <s v="Hyderabad"/>
    <m/>
    <m/>
    <m/>
    <s v="30-40"/>
    <m/>
    <m/>
  </r>
  <r>
    <n v="719"/>
    <n v="39"/>
    <n v="37514"/>
    <n v="682"/>
    <n v="209454"/>
    <s v="Home"/>
    <n v="5467"/>
    <x v="0"/>
    <x v="1"/>
    <s v="Employed"/>
    <s v="Divorced"/>
    <s v="Male"/>
    <s v="PhD"/>
    <n v="3"/>
    <n v="2"/>
    <n v="86931"/>
    <s v="South"/>
    <n v="1"/>
    <s v="Ahmedabad"/>
    <m/>
    <m/>
    <m/>
    <s v="30-40"/>
    <m/>
    <m/>
  </r>
  <r>
    <n v="720"/>
    <n v="38"/>
    <n v="55255"/>
    <n v="723"/>
    <n v="179755"/>
    <s v="Car"/>
    <n v="4879"/>
    <x v="0"/>
    <x v="1"/>
    <s v="Employed"/>
    <s v="Married"/>
    <s v="Female"/>
    <s v="High School"/>
    <n v="5"/>
    <n v="2"/>
    <n v="145424"/>
    <s v="North"/>
    <n v="10"/>
    <s v="Mumbai"/>
    <m/>
    <m/>
    <m/>
    <s v="30-40"/>
    <m/>
    <m/>
  </r>
  <r>
    <n v="721"/>
    <n v="57"/>
    <n v="44146"/>
    <n v="670"/>
    <n v="164885"/>
    <s v="Car"/>
    <n v="4694"/>
    <x v="0"/>
    <x v="1"/>
    <s v="Unemployed"/>
    <s v="Married"/>
    <s v="Male"/>
    <s v="PhD"/>
    <n v="5"/>
    <n v="1"/>
    <n v="101651"/>
    <s v="West"/>
    <n v="10"/>
    <s v="Hyderabad"/>
    <m/>
    <m/>
    <m/>
    <s v="51-60"/>
    <m/>
    <m/>
  </r>
  <r>
    <n v="722"/>
    <n v="38"/>
    <n v="50085"/>
    <n v="639"/>
    <n v="377822"/>
    <s v="Car"/>
    <n v="4851"/>
    <x v="0"/>
    <x v="1"/>
    <s v="Employed"/>
    <s v="Married"/>
    <s v="Male"/>
    <s v="PhD"/>
    <n v="1"/>
    <n v="2"/>
    <n v="19655"/>
    <s v="North"/>
    <n v="10"/>
    <s v="Delhi"/>
    <m/>
    <m/>
    <m/>
    <s v="30-40"/>
    <m/>
    <m/>
  </r>
  <r>
    <n v="723"/>
    <n v="32"/>
    <n v="39492"/>
    <n v="721"/>
    <n v="228741"/>
    <s v="Education"/>
    <n v="3453"/>
    <x v="0"/>
    <x v="1"/>
    <s v="Employed"/>
    <s v="Married"/>
    <s v="Female"/>
    <s v="Bachelor"/>
    <n v="4"/>
    <n v="2"/>
    <n v="119214"/>
    <s v="East"/>
    <n v="2"/>
    <s v="Delhi"/>
    <m/>
    <m/>
    <m/>
    <s v="30-40"/>
    <m/>
    <m/>
  </r>
  <r>
    <n v="724"/>
    <n v="24"/>
    <n v="47320"/>
    <n v="662"/>
    <n v="185826"/>
    <s v="Car"/>
    <n v="3667"/>
    <x v="0"/>
    <x v="1"/>
    <s v="Employed"/>
    <s v="Single"/>
    <s v="Male"/>
    <s v="PhD"/>
    <n v="1"/>
    <n v="2"/>
    <n v="137987"/>
    <s v="West"/>
    <n v="3"/>
    <s v="Pune"/>
    <m/>
    <m/>
    <m/>
    <s v="&lt;30"/>
    <m/>
    <m/>
  </r>
  <r>
    <n v="725"/>
    <n v="63"/>
    <n v="11573"/>
    <n v="618"/>
    <n v="244915"/>
    <s v="Education"/>
    <n v="7541"/>
    <x v="0"/>
    <x v="0"/>
    <s v="Employed"/>
    <s v="Single"/>
    <s v="Male"/>
    <s v="High School"/>
    <n v="0"/>
    <n v="3"/>
    <n v="98530"/>
    <s v="West"/>
    <n v="1"/>
    <s v="Pune"/>
    <m/>
    <m/>
    <m/>
    <s v="&gt;60"/>
    <m/>
    <m/>
  </r>
  <r>
    <n v="726"/>
    <n v="47"/>
    <n v="37806"/>
    <n v="592"/>
    <n v="185450"/>
    <s v="Medical"/>
    <n v="3748"/>
    <x v="0"/>
    <x v="0"/>
    <s v="Employed"/>
    <s v="Married"/>
    <s v="Male"/>
    <s v="High School"/>
    <n v="2"/>
    <n v="2"/>
    <n v="136991"/>
    <s v="East"/>
    <n v="18"/>
    <s v="Bangalore"/>
    <m/>
    <m/>
    <m/>
    <s v="41-50"/>
    <m/>
    <m/>
  </r>
  <r>
    <n v="727"/>
    <n v="25"/>
    <n v="41185"/>
    <n v="503"/>
    <n v="174093"/>
    <s v="Medical"/>
    <n v="3233"/>
    <x v="0"/>
    <x v="1"/>
    <s v="Unemployed"/>
    <s v="Married"/>
    <s v="Male"/>
    <s v="Bachelor"/>
    <n v="0"/>
    <n v="1"/>
    <n v="49965"/>
    <s v="South"/>
    <n v="11"/>
    <s v="Ahmedabad"/>
    <m/>
    <m/>
    <m/>
    <s v="&lt;30"/>
    <m/>
    <m/>
  </r>
  <r>
    <n v="728"/>
    <n v="26"/>
    <n v="48921"/>
    <n v="748"/>
    <n v="214972"/>
    <s v="Medical"/>
    <n v="4279"/>
    <x v="0"/>
    <x v="0"/>
    <s v="Employed"/>
    <s v="Married"/>
    <s v="Male"/>
    <s v="Master"/>
    <n v="3"/>
    <n v="2"/>
    <n v="58433"/>
    <s v="West"/>
    <n v="12"/>
    <s v="Ahmedabad"/>
    <m/>
    <m/>
    <m/>
    <s v="&lt;30"/>
    <m/>
    <m/>
  </r>
  <r>
    <n v="729"/>
    <n v="33"/>
    <n v="69397"/>
    <n v="608"/>
    <n v="225434"/>
    <s v="Education"/>
    <n v="5459"/>
    <x v="0"/>
    <x v="1"/>
    <s v="Employed"/>
    <s v="Married"/>
    <s v="Male"/>
    <s v="Master"/>
    <n v="3"/>
    <n v="3"/>
    <n v="106145"/>
    <s v="West"/>
    <n v="1"/>
    <s v="Delhi"/>
    <m/>
    <m/>
    <m/>
    <s v="30-40"/>
    <m/>
    <m/>
  </r>
  <r>
    <n v="730"/>
    <n v="43"/>
    <n v="39534"/>
    <n v="698"/>
    <n v="246287"/>
    <s v="Education"/>
    <n v="5561"/>
    <x v="0"/>
    <x v="0"/>
    <s v="Employed"/>
    <s v="Divorced"/>
    <s v="Female"/>
    <s v="Bachelor"/>
    <n v="2"/>
    <n v="2"/>
    <n v="114313"/>
    <s v="South"/>
    <n v="6"/>
    <s v="Bangalore"/>
    <m/>
    <m/>
    <m/>
    <s v="41-50"/>
    <m/>
    <m/>
  </r>
  <r>
    <n v="731"/>
    <n v="62"/>
    <n v="71209"/>
    <n v="603"/>
    <n v="271183"/>
    <s v="Home"/>
    <n v="3976"/>
    <x v="0"/>
    <x v="1"/>
    <s v="Employed"/>
    <s v="Divorced"/>
    <s v="Male"/>
    <s v="Bachelor"/>
    <n v="1"/>
    <n v="4"/>
    <n v="140697"/>
    <s v="North"/>
    <n v="16"/>
    <s v="Ahmedabad"/>
    <m/>
    <m/>
    <m/>
    <s v="&gt;60"/>
    <m/>
    <m/>
  </r>
  <r>
    <n v="732"/>
    <n v="45"/>
    <n v="37078"/>
    <n v="658"/>
    <n v="259375"/>
    <s v="Car"/>
    <n v="5096"/>
    <x v="0"/>
    <x v="0"/>
    <s v="Employed"/>
    <s v="Married"/>
    <s v="Female"/>
    <s v="Master"/>
    <n v="3"/>
    <n v="1"/>
    <n v="119167"/>
    <s v="East"/>
    <n v="3"/>
    <s v="Ahmedabad"/>
    <m/>
    <m/>
    <m/>
    <s v="41-50"/>
    <m/>
    <m/>
  </r>
  <r>
    <n v="733"/>
    <n v="24"/>
    <n v="33378"/>
    <n v="672"/>
    <n v="242828"/>
    <s v="Personal"/>
    <n v="4455"/>
    <x v="0"/>
    <x v="1"/>
    <s v="Employed"/>
    <s v="Married"/>
    <s v="Female"/>
    <s v="Master"/>
    <n v="4"/>
    <n v="2"/>
    <n v="64191"/>
    <s v="South"/>
    <n v="17"/>
    <s v="Kolkata"/>
    <m/>
    <m/>
    <m/>
    <s v="&lt;30"/>
    <m/>
    <m/>
  </r>
  <r>
    <n v="734"/>
    <n v="52"/>
    <n v="21736"/>
    <n v="588"/>
    <n v="247963"/>
    <s v="Personal"/>
    <n v="5190"/>
    <x v="0"/>
    <x v="0"/>
    <s v="Employed"/>
    <s v="Married"/>
    <s v="Female"/>
    <s v="High School"/>
    <n v="2"/>
    <n v="1"/>
    <n v="106391"/>
    <s v="North"/>
    <n v="16"/>
    <s v="Bangalore"/>
    <m/>
    <m/>
    <m/>
    <s v="51-60"/>
    <m/>
    <m/>
  </r>
  <r>
    <n v="735"/>
    <n v="64"/>
    <n v="59101"/>
    <n v="697"/>
    <n v="259235"/>
    <s v="Car"/>
    <n v="4706"/>
    <x v="0"/>
    <x v="1"/>
    <s v="Employed"/>
    <s v="Divorced"/>
    <s v="Female"/>
    <s v="High School"/>
    <n v="0"/>
    <n v="3"/>
    <n v="118021"/>
    <s v="East"/>
    <n v="11"/>
    <s v="Hyderabad"/>
    <m/>
    <m/>
    <m/>
    <s v="&gt;60"/>
    <m/>
    <m/>
  </r>
  <r>
    <n v="736"/>
    <n v="35"/>
    <n v="51290"/>
    <n v="640"/>
    <n v="235491"/>
    <s v="Personal"/>
    <n v="4305"/>
    <x v="0"/>
    <x v="1"/>
    <s v="Employed"/>
    <s v="Single"/>
    <s v="Male"/>
    <s v="High School"/>
    <n v="4"/>
    <n v="1"/>
    <n v="43772"/>
    <s v="North"/>
    <n v="16"/>
    <s v="Delhi"/>
    <m/>
    <m/>
    <m/>
    <s v="30-40"/>
    <m/>
    <m/>
  </r>
  <r>
    <n v="737"/>
    <n v="46"/>
    <n v="58213"/>
    <n v="677"/>
    <n v="120729"/>
    <s v="Personal"/>
    <n v="4350"/>
    <x v="0"/>
    <x v="1"/>
    <s v="Employed"/>
    <s v="Divorced"/>
    <s v="Female"/>
    <s v="Master"/>
    <n v="5"/>
    <n v="4"/>
    <n v="98690"/>
    <s v="West"/>
    <n v="12"/>
    <s v="Pune"/>
    <m/>
    <m/>
    <m/>
    <s v="41-50"/>
    <m/>
    <m/>
  </r>
  <r>
    <n v="738"/>
    <n v="62"/>
    <n v="51974"/>
    <n v="722"/>
    <n v="224882"/>
    <s v="Personal"/>
    <n v="2800"/>
    <x v="0"/>
    <x v="1"/>
    <s v="Employed"/>
    <s v="Divorced"/>
    <s v="Male"/>
    <s v="Bachelor"/>
    <n v="2"/>
    <n v="4"/>
    <n v="89932"/>
    <s v="East"/>
    <n v="1"/>
    <s v="Kolkata"/>
    <m/>
    <m/>
    <m/>
    <s v="&gt;60"/>
    <m/>
    <m/>
  </r>
  <r>
    <n v="739"/>
    <n v="31"/>
    <n v="49862"/>
    <n v="686"/>
    <n v="268848"/>
    <s v="Education"/>
    <n v="4778"/>
    <x v="0"/>
    <x v="1"/>
    <s v="Employed"/>
    <s v="Married"/>
    <s v="Female"/>
    <s v="PhD"/>
    <n v="4"/>
    <n v="1"/>
    <n v="80359"/>
    <s v="North"/>
    <n v="11"/>
    <s v="Ahmedabad"/>
    <m/>
    <m/>
    <m/>
    <s v="30-40"/>
    <m/>
    <m/>
  </r>
  <r>
    <n v="740"/>
    <n v="29"/>
    <n v="54266"/>
    <n v="645"/>
    <n v="159859"/>
    <s v="Education"/>
    <n v="4923"/>
    <x v="0"/>
    <x v="1"/>
    <s v="Employed"/>
    <s v="Married"/>
    <s v="Female"/>
    <s v="High School"/>
    <n v="2"/>
    <n v="3"/>
    <n v="114963"/>
    <s v="East"/>
    <n v="6"/>
    <s v="Kolkata"/>
    <m/>
    <m/>
    <m/>
    <s v="&lt;30"/>
    <m/>
    <m/>
  </r>
  <r>
    <n v="741"/>
    <n v="31"/>
    <n v="82287"/>
    <n v="747"/>
    <n v="180397"/>
    <s v="Education"/>
    <n v="3591"/>
    <x v="0"/>
    <x v="0"/>
    <s v="Employed"/>
    <s v="Single"/>
    <s v="Male"/>
    <s v="PhD"/>
    <n v="0"/>
    <n v="1"/>
    <n v="65509"/>
    <s v="North"/>
    <n v="19"/>
    <s v="Kolkata"/>
    <m/>
    <m/>
    <m/>
    <s v="30-40"/>
    <m/>
    <m/>
  </r>
  <r>
    <n v="742"/>
    <n v="22"/>
    <n v="42890"/>
    <n v="647"/>
    <n v="196994"/>
    <s v="Car"/>
    <n v="4663"/>
    <x v="0"/>
    <x v="0"/>
    <s v="Employed"/>
    <s v="Married"/>
    <s v="Male"/>
    <s v="Bachelor"/>
    <n v="1"/>
    <n v="2"/>
    <n v="112506"/>
    <s v="North"/>
    <n v="12"/>
    <s v="Hyderabad"/>
    <m/>
    <m/>
    <m/>
    <s v="&lt;30"/>
    <m/>
    <m/>
  </r>
  <r>
    <n v="743"/>
    <n v="47"/>
    <n v="80814"/>
    <n v="654"/>
    <n v="209505"/>
    <s v="Medical"/>
    <n v="4744"/>
    <x v="0"/>
    <x v="0"/>
    <s v="Employed"/>
    <s v="Married"/>
    <s v="Female"/>
    <s v="Master"/>
    <n v="2"/>
    <n v="2"/>
    <n v="116784"/>
    <s v="West"/>
    <n v="2"/>
    <s v="Hyderabad"/>
    <m/>
    <m/>
    <m/>
    <s v="41-50"/>
    <m/>
    <m/>
  </r>
  <r>
    <n v="744"/>
    <n v="46"/>
    <n v="62785"/>
    <n v="641"/>
    <n v="172244"/>
    <s v="Personal"/>
    <n v="3146"/>
    <x v="0"/>
    <x v="0"/>
    <s v="Employed"/>
    <s v="Single"/>
    <s v="Male"/>
    <s v="High School"/>
    <n v="3"/>
    <n v="1"/>
    <n v="132512"/>
    <s v="South"/>
    <n v="10"/>
    <s v="Hyderabad"/>
    <m/>
    <m/>
    <m/>
    <s v="41-50"/>
    <m/>
    <m/>
  </r>
  <r>
    <n v="745"/>
    <n v="28"/>
    <n v="55477"/>
    <n v="588"/>
    <n v="202863"/>
    <s v="Home"/>
    <n v="4228"/>
    <x v="1"/>
    <x v="1"/>
    <s v="Employed"/>
    <s v="Married"/>
    <s v="Female"/>
    <s v="Master"/>
    <n v="0"/>
    <n v="2"/>
    <n v="66297"/>
    <s v="East"/>
    <n v="19"/>
    <s v="Hyderabad"/>
    <m/>
    <m/>
    <m/>
    <s v="&lt;30"/>
    <m/>
    <m/>
  </r>
  <r>
    <n v="746"/>
    <n v="41"/>
    <n v="58317"/>
    <n v="583"/>
    <n v="225662"/>
    <s v="Education"/>
    <n v="4196"/>
    <x v="0"/>
    <x v="1"/>
    <s v="Employed"/>
    <s v="Married"/>
    <s v="Male"/>
    <s v="Bachelor"/>
    <n v="0"/>
    <n v="2"/>
    <n v="54842"/>
    <s v="West"/>
    <n v="15"/>
    <s v="Mumbai"/>
    <m/>
    <m/>
    <m/>
    <s v="41-50"/>
    <m/>
    <m/>
  </r>
  <r>
    <n v="747"/>
    <n v="41"/>
    <n v="2065"/>
    <n v="622"/>
    <n v="99486"/>
    <s v="Home"/>
    <n v="5179"/>
    <x v="0"/>
    <x v="1"/>
    <s v="Employed"/>
    <s v="Married"/>
    <s v="Male"/>
    <s v="High School"/>
    <n v="4"/>
    <n v="3"/>
    <n v="108367"/>
    <s v="East"/>
    <n v="8"/>
    <s v="Mumbai"/>
    <m/>
    <m/>
    <m/>
    <s v="41-50"/>
    <m/>
    <m/>
  </r>
  <r>
    <n v="748"/>
    <n v="28"/>
    <n v="46075"/>
    <n v="599"/>
    <n v="203738"/>
    <s v="Personal"/>
    <n v="6245"/>
    <x v="0"/>
    <x v="1"/>
    <s v="Employed"/>
    <s v="Divorced"/>
    <s v="Female"/>
    <s v="Bachelor"/>
    <n v="3"/>
    <n v="1"/>
    <n v="91411"/>
    <s v="South"/>
    <n v="11"/>
    <s v="Pune"/>
    <m/>
    <m/>
    <m/>
    <s v="&lt;30"/>
    <m/>
    <m/>
  </r>
  <r>
    <n v="749"/>
    <n v="21"/>
    <n v="39946"/>
    <n v="636"/>
    <n v="180871"/>
    <s v="Medical"/>
    <n v="5047"/>
    <x v="0"/>
    <x v="0"/>
    <s v="Employed"/>
    <s v="Married"/>
    <s v="Male"/>
    <s v="Bachelor"/>
    <n v="4"/>
    <n v="2"/>
    <n v="187079"/>
    <s v="West"/>
    <n v="16"/>
    <s v="Bangalore"/>
    <m/>
    <m/>
    <m/>
    <s v="&lt;30"/>
    <m/>
    <m/>
  </r>
  <r>
    <n v="750"/>
    <n v="58"/>
    <n v="81685"/>
    <n v="691"/>
    <n v="114656"/>
    <s v="Home"/>
    <n v="6159"/>
    <x v="0"/>
    <x v="0"/>
    <s v="Unemployed"/>
    <s v="Divorced"/>
    <s v="Female"/>
    <s v="High School"/>
    <n v="5"/>
    <n v="1"/>
    <n v="113754"/>
    <s v="South"/>
    <n v="13"/>
    <s v="Delhi"/>
    <m/>
    <m/>
    <m/>
    <s v="51-60"/>
    <m/>
    <m/>
  </r>
  <r>
    <n v="751"/>
    <n v="33"/>
    <n v="44879"/>
    <n v="629"/>
    <n v="228209"/>
    <s v="Personal"/>
    <n v="4777"/>
    <x v="0"/>
    <x v="1"/>
    <s v="Employed"/>
    <s v="Married"/>
    <s v="Male"/>
    <s v="PhD"/>
    <n v="0"/>
    <n v="1"/>
    <n v="101744"/>
    <s v="West"/>
    <n v="13"/>
    <s v="Bangalore"/>
    <m/>
    <m/>
    <m/>
    <s v="30-40"/>
    <m/>
    <m/>
  </r>
  <r>
    <n v="752"/>
    <n v="29"/>
    <n v="49553"/>
    <n v="660"/>
    <n v="215564"/>
    <s v="Personal"/>
    <n v="5371"/>
    <x v="0"/>
    <x v="0"/>
    <s v="Employed"/>
    <s v="Married"/>
    <s v="Female"/>
    <s v="High School"/>
    <n v="2"/>
    <n v="2"/>
    <n v="94815"/>
    <s v="West"/>
    <n v="5"/>
    <s v="Kolkata"/>
    <m/>
    <m/>
    <m/>
    <s v="&lt;30"/>
    <m/>
    <m/>
  </r>
  <r>
    <n v="753"/>
    <n v="48"/>
    <n v="49309"/>
    <n v="624"/>
    <n v="208246"/>
    <s v="Education"/>
    <n v="5066"/>
    <x v="1"/>
    <x v="1"/>
    <s v="Employed"/>
    <s v="Divorced"/>
    <s v="Female"/>
    <s v="Master"/>
    <n v="5"/>
    <n v="3"/>
    <n v="63458"/>
    <s v="West"/>
    <n v="12"/>
    <s v="Mumbai"/>
    <m/>
    <m/>
    <m/>
    <s v="41-50"/>
    <m/>
    <m/>
  </r>
  <r>
    <n v="754"/>
    <n v="26"/>
    <n v="30402"/>
    <n v="777"/>
    <n v="230524"/>
    <s v="Medical"/>
    <n v="7411"/>
    <x v="0"/>
    <x v="0"/>
    <s v="Unemployed"/>
    <s v="Divorced"/>
    <s v="Female"/>
    <s v="PhD"/>
    <n v="3"/>
    <n v="3"/>
    <n v="116916"/>
    <s v="West"/>
    <n v="10"/>
    <s v="Bangalore"/>
    <m/>
    <m/>
    <m/>
    <s v="&lt;30"/>
    <m/>
    <m/>
  </r>
  <r>
    <n v="755"/>
    <n v="43"/>
    <n v="41596"/>
    <n v="725"/>
    <n v="216062"/>
    <s v="Personal"/>
    <n v="4847"/>
    <x v="0"/>
    <x v="1"/>
    <s v="Employed"/>
    <s v="Married"/>
    <s v="Male"/>
    <s v="High School"/>
    <n v="0"/>
    <n v="4"/>
    <n v="97625"/>
    <s v="North"/>
    <n v="19"/>
    <s v="Bangalore"/>
    <m/>
    <m/>
    <m/>
    <s v="41-50"/>
    <m/>
    <m/>
  </r>
  <r>
    <n v="756"/>
    <n v="56"/>
    <n v="62253"/>
    <n v="637"/>
    <n v="163105"/>
    <s v="Medical"/>
    <n v="5782"/>
    <x v="0"/>
    <x v="1"/>
    <s v="Employed"/>
    <s v="Single"/>
    <s v="Female"/>
    <s v="High School"/>
    <n v="3"/>
    <n v="1"/>
    <n v="97650"/>
    <s v="East"/>
    <n v="17"/>
    <s v="Hyderabad"/>
    <m/>
    <m/>
    <m/>
    <s v="51-60"/>
    <m/>
    <m/>
  </r>
  <r>
    <n v="757"/>
    <n v="37"/>
    <n v="18022"/>
    <n v="663"/>
    <n v="236149"/>
    <s v="Education"/>
    <n v="5202"/>
    <x v="0"/>
    <x v="1"/>
    <s v="Employed"/>
    <s v="Married"/>
    <s v="Female"/>
    <s v="High School"/>
    <n v="5"/>
    <n v="4"/>
    <n v="102833"/>
    <s v="North"/>
    <n v="1"/>
    <s v="Ahmedabad"/>
    <m/>
    <m/>
    <m/>
    <s v="30-40"/>
    <m/>
    <m/>
  </r>
  <r>
    <n v="758"/>
    <n v="29"/>
    <n v="54670"/>
    <n v="582"/>
    <n v="244711"/>
    <s v="Home"/>
    <n v="6125"/>
    <x v="0"/>
    <x v="1"/>
    <s v="Employed"/>
    <s v="Divorced"/>
    <s v="Male"/>
    <s v="High School"/>
    <n v="2"/>
    <n v="3"/>
    <n v="106636"/>
    <s v="North"/>
    <n v="15"/>
    <s v="Mumbai"/>
    <m/>
    <m/>
    <m/>
    <s v="&lt;30"/>
    <m/>
    <m/>
  </r>
  <r>
    <n v="759"/>
    <n v="32"/>
    <n v="36477"/>
    <n v="639"/>
    <n v="145709"/>
    <s v="Car"/>
    <n v="5632"/>
    <x v="0"/>
    <x v="0"/>
    <s v="Employed"/>
    <s v="Married"/>
    <s v="Female"/>
    <s v="High School"/>
    <n v="1"/>
    <n v="2"/>
    <n v="47822"/>
    <s v="North"/>
    <n v="16"/>
    <s v="Mumbai"/>
    <m/>
    <m/>
    <m/>
    <s v="30-40"/>
    <m/>
    <m/>
  </r>
  <r>
    <n v="760"/>
    <n v="42"/>
    <n v="69498"/>
    <n v="619"/>
    <n v="244025"/>
    <s v="Car"/>
    <n v="5340"/>
    <x v="0"/>
    <x v="0"/>
    <s v="Employed"/>
    <s v="Married"/>
    <s v="Female"/>
    <s v="Master"/>
    <n v="4"/>
    <n v="2"/>
    <n v="125110"/>
    <s v="West"/>
    <n v="10"/>
    <s v="Bangalore"/>
    <m/>
    <m/>
    <m/>
    <s v="41-50"/>
    <m/>
    <m/>
  </r>
  <r>
    <n v="761"/>
    <n v="32"/>
    <n v="55923"/>
    <n v="687"/>
    <n v="185823"/>
    <s v="Car"/>
    <n v="3858"/>
    <x v="0"/>
    <x v="0"/>
    <s v="Employed"/>
    <s v="Divorced"/>
    <s v="Female"/>
    <s v="Bachelor"/>
    <n v="4"/>
    <n v="3"/>
    <n v="74606"/>
    <s v="West"/>
    <n v="10"/>
    <s v="Ahmedabad"/>
    <m/>
    <m/>
    <m/>
    <s v="30-40"/>
    <m/>
    <m/>
  </r>
  <r>
    <n v="762"/>
    <n v="26"/>
    <n v="27203"/>
    <n v="603"/>
    <n v="230641"/>
    <s v="Medical"/>
    <n v="3946"/>
    <x v="0"/>
    <x v="0"/>
    <s v="Employed"/>
    <s v="Single"/>
    <s v="Male"/>
    <s v="Master"/>
    <n v="5"/>
    <n v="3"/>
    <n v="95859"/>
    <s v="South"/>
    <n v="17"/>
    <s v="Bangalore"/>
    <m/>
    <m/>
    <m/>
    <s v="&lt;30"/>
    <m/>
    <m/>
  </r>
  <r>
    <n v="763"/>
    <n v="64"/>
    <n v="43757"/>
    <n v="732"/>
    <n v="207597"/>
    <s v="Car"/>
    <n v="4383"/>
    <x v="0"/>
    <x v="1"/>
    <s v="Employed"/>
    <s v="Single"/>
    <s v="Male"/>
    <s v="Bachelor"/>
    <n v="0"/>
    <n v="1"/>
    <n v="138577"/>
    <s v="East"/>
    <n v="17"/>
    <s v="Delhi"/>
    <m/>
    <m/>
    <m/>
    <s v="&gt;60"/>
    <m/>
    <m/>
  </r>
  <r>
    <n v="764"/>
    <n v="29"/>
    <n v="56803"/>
    <n v="646"/>
    <n v="191398"/>
    <s v="Home"/>
    <n v="4707"/>
    <x v="0"/>
    <x v="1"/>
    <s v="Unemployed"/>
    <s v="Divorced"/>
    <s v="Female"/>
    <s v="High School"/>
    <n v="0"/>
    <n v="4"/>
    <n v="153383"/>
    <s v="South"/>
    <n v="2"/>
    <s v="Mumbai"/>
    <m/>
    <m/>
    <m/>
    <s v="&lt;30"/>
    <m/>
    <m/>
  </r>
  <r>
    <n v="765"/>
    <n v="57"/>
    <n v="45440"/>
    <n v="606"/>
    <n v="226960"/>
    <s v="Personal"/>
    <n v="5111"/>
    <x v="0"/>
    <x v="0"/>
    <s v="Employed"/>
    <s v="Divorced"/>
    <s v="Male"/>
    <s v="Master"/>
    <n v="2"/>
    <n v="4"/>
    <n v="48985"/>
    <s v="South"/>
    <n v="9"/>
    <s v="Hyderabad"/>
    <m/>
    <m/>
    <m/>
    <s v="51-60"/>
    <m/>
    <m/>
  </r>
  <r>
    <n v="766"/>
    <n v="23"/>
    <n v="52176"/>
    <n v="651"/>
    <n v="183343"/>
    <s v="Medical"/>
    <n v="4386"/>
    <x v="0"/>
    <x v="1"/>
    <s v="Employed"/>
    <s v="Married"/>
    <s v="Female"/>
    <s v="Bachelor"/>
    <n v="0"/>
    <n v="3"/>
    <n v="100907"/>
    <s v="East"/>
    <n v="4"/>
    <s v="Hyderabad"/>
    <m/>
    <m/>
    <m/>
    <s v="&lt;30"/>
    <m/>
    <m/>
  </r>
  <r>
    <n v="767"/>
    <n v="54"/>
    <n v="49711"/>
    <n v="686"/>
    <n v="254014"/>
    <s v="Home"/>
    <n v="3022"/>
    <x v="0"/>
    <x v="1"/>
    <s v="Unemployed"/>
    <s v="Divorced"/>
    <s v="Male"/>
    <s v="Bachelor"/>
    <n v="0"/>
    <n v="1"/>
    <n v="108187"/>
    <s v="East"/>
    <n v="7"/>
    <s v="Hyderabad"/>
    <m/>
    <m/>
    <m/>
    <s v="51-60"/>
    <m/>
    <m/>
  </r>
  <r>
    <n v="768"/>
    <n v="28"/>
    <n v="63002"/>
    <n v="676"/>
    <n v="262236"/>
    <s v="Medical"/>
    <n v="6027"/>
    <x v="0"/>
    <x v="1"/>
    <s v="Employed"/>
    <s v="Divorced"/>
    <s v="Female"/>
    <s v="High School"/>
    <n v="0"/>
    <n v="2"/>
    <n v="54774"/>
    <s v="South"/>
    <n v="5"/>
    <s v="Pune"/>
    <m/>
    <m/>
    <m/>
    <s v="&lt;30"/>
    <m/>
    <m/>
  </r>
  <r>
    <n v="769"/>
    <n v="30"/>
    <n v="56593"/>
    <n v="657"/>
    <n v="172646"/>
    <s v="Medical"/>
    <n v="5447"/>
    <x v="0"/>
    <x v="1"/>
    <s v="Employed"/>
    <s v="Married"/>
    <s v="Female"/>
    <s v="High School"/>
    <n v="3"/>
    <n v="3"/>
    <n v="124077"/>
    <s v="South"/>
    <n v="19"/>
    <s v="Pune"/>
    <m/>
    <m/>
    <m/>
    <s v="30-40"/>
    <m/>
    <m/>
  </r>
  <r>
    <n v="770"/>
    <n v="61"/>
    <n v="49276"/>
    <n v="693"/>
    <n v="191638"/>
    <s v="Medical"/>
    <n v="5060"/>
    <x v="1"/>
    <x v="1"/>
    <s v="Employed"/>
    <s v="Married"/>
    <s v="Female"/>
    <s v="PhD"/>
    <n v="3"/>
    <n v="4"/>
    <n v="103487"/>
    <s v="South"/>
    <n v="4"/>
    <s v="Mumbai"/>
    <m/>
    <m/>
    <m/>
    <s v="&gt;60"/>
    <m/>
    <m/>
  </r>
  <r>
    <n v="771"/>
    <n v="62"/>
    <n v="50268"/>
    <n v="690"/>
    <n v="181292"/>
    <s v="Education"/>
    <n v="6253"/>
    <x v="0"/>
    <x v="1"/>
    <s v="Employed"/>
    <s v="Married"/>
    <s v="Male"/>
    <s v="PhD"/>
    <n v="1"/>
    <n v="1"/>
    <n v="105824"/>
    <s v="West"/>
    <n v="18"/>
    <s v="Mumbai"/>
    <m/>
    <m/>
    <m/>
    <s v="&gt;60"/>
    <m/>
    <m/>
  </r>
  <r>
    <n v="772"/>
    <n v="63"/>
    <n v="33757"/>
    <n v="691"/>
    <n v="218762"/>
    <s v="Personal"/>
    <n v="4196"/>
    <x v="0"/>
    <x v="1"/>
    <s v="Employed"/>
    <s v="Single"/>
    <s v="Female"/>
    <s v="Bachelor"/>
    <n v="3"/>
    <n v="1"/>
    <n v="72473"/>
    <s v="East"/>
    <n v="3"/>
    <s v="Hyderabad"/>
    <m/>
    <m/>
    <m/>
    <s v="&gt;60"/>
    <m/>
    <m/>
  </r>
  <r>
    <n v="773"/>
    <n v="29"/>
    <n v="72010"/>
    <n v="636"/>
    <n v="265502"/>
    <s v="Car"/>
    <n v="4869"/>
    <x v="0"/>
    <x v="1"/>
    <s v="Employed"/>
    <s v="Single"/>
    <s v="Female"/>
    <s v="PhD"/>
    <n v="4"/>
    <n v="1"/>
    <n v="112386"/>
    <s v="East"/>
    <n v="4"/>
    <s v="Kolkata"/>
    <m/>
    <m/>
    <m/>
    <s v="&lt;30"/>
    <m/>
    <m/>
  </r>
  <r>
    <n v="774"/>
    <n v="34"/>
    <n v="94433"/>
    <n v="635"/>
    <n v="116621"/>
    <s v="Education"/>
    <n v="5159"/>
    <x v="0"/>
    <x v="0"/>
    <s v="Employed"/>
    <s v="Divorced"/>
    <s v="Male"/>
    <s v="Master"/>
    <n v="5"/>
    <n v="4"/>
    <n v="125146"/>
    <s v="North"/>
    <n v="14"/>
    <s v="Mumbai"/>
    <m/>
    <m/>
    <m/>
    <s v="30-40"/>
    <m/>
    <m/>
  </r>
  <r>
    <n v="775"/>
    <n v="57"/>
    <n v="45044"/>
    <n v="639"/>
    <n v="129084"/>
    <s v="Personal"/>
    <n v="4584"/>
    <x v="0"/>
    <x v="0"/>
    <s v="Employed"/>
    <s v="Married"/>
    <s v="Male"/>
    <s v="Bachelor"/>
    <n v="1"/>
    <n v="1"/>
    <n v="103818"/>
    <s v="West"/>
    <n v="14"/>
    <s v="Hyderabad"/>
    <m/>
    <m/>
    <m/>
    <s v="51-60"/>
    <m/>
    <m/>
  </r>
  <r>
    <n v="776"/>
    <n v="47"/>
    <n v="50715"/>
    <n v="625"/>
    <n v="195823"/>
    <s v="Car"/>
    <n v="4204"/>
    <x v="0"/>
    <x v="1"/>
    <s v="Employed"/>
    <s v="Divorced"/>
    <s v="Female"/>
    <s v="Master"/>
    <n v="0"/>
    <n v="2"/>
    <n v="84581"/>
    <s v="West"/>
    <n v="17"/>
    <s v="Delhi"/>
    <m/>
    <m/>
    <m/>
    <s v="41-50"/>
    <m/>
    <m/>
  </r>
  <r>
    <n v="777"/>
    <n v="61"/>
    <n v="65225"/>
    <n v="655"/>
    <n v="209296"/>
    <s v="Education"/>
    <n v="5874"/>
    <x v="0"/>
    <x v="0"/>
    <s v="Employed"/>
    <s v="Divorced"/>
    <s v="Male"/>
    <s v="PhD"/>
    <n v="4"/>
    <n v="4"/>
    <n v="86917"/>
    <s v="East"/>
    <n v="9"/>
    <s v="Delhi"/>
    <m/>
    <m/>
    <m/>
    <s v="&gt;60"/>
    <m/>
    <m/>
  </r>
  <r>
    <n v="778"/>
    <n v="52"/>
    <n v="65142"/>
    <n v="649"/>
    <n v="152935"/>
    <s v="Education"/>
    <n v="5284"/>
    <x v="0"/>
    <x v="1"/>
    <s v="Employed"/>
    <s v="Single"/>
    <s v="Female"/>
    <s v="Master"/>
    <n v="1"/>
    <n v="3"/>
    <n v="106611"/>
    <s v="West"/>
    <n v="19"/>
    <s v="Delhi"/>
    <m/>
    <m/>
    <m/>
    <s v="51-60"/>
    <m/>
    <m/>
  </r>
  <r>
    <n v="779"/>
    <n v="24"/>
    <n v="52674"/>
    <n v="732"/>
    <n v="209037"/>
    <s v="Home"/>
    <n v="5624"/>
    <x v="0"/>
    <x v="1"/>
    <s v="Unemployed"/>
    <s v="Single"/>
    <s v="Male"/>
    <s v="Bachelor"/>
    <n v="5"/>
    <n v="1"/>
    <n v="101463"/>
    <s v="South"/>
    <n v="3"/>
    <s v="Bangalore"/>
    <m/>
    <m/>
    <m/>
    <s v="&lt;30"/>
    <m/>
    <m/>
  </r>
  <r>
    <n v="780"/>
    <n v="22"/>
    <n v="35357"/>
    <n v="624"/>
    <n v="162952"/>
    <s v="Education"/>
    <n v="4176"/>
    <x v="0"/>
    <x v="0"/>
    <s v="Unemployed"/>
    <s v="Divorced"/>
    <s v="Male"/>
    <s v="Master"/>
    <n v="1"/>
    <n v="4"/>
    <n v="127144"/>
    <s v="East"/>
    <n v="15"/>
    <s v="Bangalore"/>
    <m/>
    <m/>
    <m/>
    <s v="&lt;30"/>
    <m/>
    <m/>
  </r>
  <r>
    <n v="781"/>
    <n v="53"/>
    <n v="77272"/>
    <n v="600"/>
    <n v="177661"/>
    <s v="Medical"/>
    <n v="5829"/>
    <x v="0"/>
    <x v="0"/>
    <s v="Employed"/>
    <s v="Married"/>
    <s v="Female"/>
    <s v="Bachelor"/>
    <n v="4"/>
    <n v="3"/>
    <n v="85592"/>
    <s v="East"/>
    <n v="1"/>
    <s v="Ahmedabad"/>
    <m/>
    <m/>
    <m/>
    <s v="51-60"/>
    <m/>
    <m/>
  </r>
  <r>
    <n v="782"/>
    <n v="41"/>
    <n v="60218"/>
    <n v="682"/>
    <n v="263481"/>
    <s v="Education"/>
    <n v="4376"/>
    <x v="0"/>
    <x v="1"/>
    <s v="Unemployed"/>
    <s v="Single"/>
    <s v="Female"/>
    <s v="PhD"/>
    <n v="1"/>
    <n v="3"/>
    <n v="63448"/>
    <s v="West"/>
    <n v="19"/>
    <s v="Ahmedabad"/>
    <m/>
    <m/>
    <m/>
    <s v="41-50"/>
    <m/>
    <m/>
  </r>
  <r>
    <n v="783"/>
    <n v="21"/>
    <n v="53308"/>
    <n v="653"/>
    <n v="182843"/>
    <s v="Medical"/>
    <n v="5247"/>
    <x v="0"/>
    <x v="0"/>
    <s v="Employed"/>
    <s v="Single"/>
    <s v="Female"/>
    <s v="Bachelor"/>
    <n v="4"/>
    <n v="2"/>
    <n v="110781"/>
    <s v="East"/>
    <n v="4"/>
    <s v="Ahmedabad"/>
    <m/>
    <m/>
    <m/>
    <s v="&lt;30"/>
    <m/>
    <m/>
  </r>
  <r>
    <n v="784"/>
    <n v="64"/>
    <n v="39157"/>
    <n v="615"/>
    <n v="181963"/>
    <s v="Personal"/>
    <n v="6979"/>
    <x v="0"/>
    <x v="0"/>
    <s v="Employed"/>
    <s v="Single"/>
    <s v="Male"/>
    <s v="PhD"/>
    <n v="1"/>
    <n v="3"/>
    <n v="85674"/>
    <s v="West"/>
    <n v="14"/>
    <s v="Delhi"/>
    <m/>
    <m/>
    <m/>
    <s v="&gt;60"/>
    <m/>
    <m/>
  </r>
  <r>
    <n v="785"/>
    <n v="31"/>
    <n v="50869"/>
    <n v="689"/>
    <n v="206588"/>
    <s v="Personal"/>
    <n v="5852"/>
    <x v="0"/>
    <x v="1"/>
    <s v="Employed"/>
    <s v="Divorced"/>
    <s v="Female"/>
    <s v="High School"/>
    <n v="1"/>
    <n v="2"/>
    <n v="123510"/>
    <s v="West"/>
    <n v="18"/>
    <s v="Delhi"/>
    <m/>
    <m/>
    <m/>
    <s v="30-40"/>
    <m/>
    <m/>
  </r>
  <r>
    <n v="786"/>
    <n v="21"/>
    <n v="22783"/>
    <n v="636"/>
    <n v="254614"/>
    <s v="Medical"/>
    <n v="5339"/>
    <x v="0"/>
    <x v="0"/>
    <s v="Employed"/>
    <s v="Single"/>
    <s v="Male"/>
    <s v="PhD"/>
    <n v="1"/>
    <n v="4"/>
    <n v="100226"/>
    <s v="West"/>
    <n v="12"/>
    <s v="Delhi"/>
    <m/>
    <m/>
    <m/>
    <s v="&lt;30"/>
    <m/>
    <m/>
  </r>
  <r>
    <n v="787"/>
    <n v="31"/>
    <n v="61113"/>
    <n v="726"/>
    <n v="197848"/>
    <s v="Home"/>
    <n v="6350"/>
    <x v="0"/>
    <x v="1"/>
    <s v="Employed"/>
    <s v="Married"/>
    <s v="Female"/>
    <s v="Bachelor"/>
    <n v="4"/>
    <n v="2"/>
    <n v="119644"/>
    <s v="South"/>
    <n v="6"/>
    <s v="Mumbai"/>
    <m/>
    <m/>
    <m/>
    <s v="30-40"/>
    <m/>
    <m/>
  </r>
  <r>
    <n v="788"/>
    <n v="27"/>
    <n v="64771"/>
    <n v="602"/>
    <n v="172087"/>
    <s v="Home"/>
    <n v="4430"/>
    <x v="0"/>
    <x v="0"/>
    <s v="Employed"/>
    <s v="Single"/>
    <s v="Female"/>
    <s v="Bachelor"/>
    <n v="1"/>
    <n v="4"/>
    <n v="69570"/>
    <s v="West"/>
    <n v="10"/>
    <s v="Mumbai"/>
    <m/>
    <m/>
    <m/>
    <s v="&lt;30"/>
    <m/>
    <m/>
  </r>
  <r>
    <n v="789"/>
    <n v="22"/>
    <n v="53446"/>
    <n v="620"/>
    <n v="228956"/>
    <s v="Personal"/>
    <n v="5490"/>
    <x v="0"/>
    <x v="1"/>
    <s v="Employed"/>
    <s v="Divorced"/>
    <s v="Female"/>
    <s v="High School"/>
    <n v="5"/>
    <n v="4"/>
    <n v="104301"/>
    <s v="West"/>
    <n v="4"/>
    <s v="Delhi"/>
    <m/>
    <m/>
    <m/>
    <s v="&lt;30"/>
    <m/>
    <m/>
  </r>
  <r>
    <n v="790"/>
    <n v="35"/>
    <n v="35596"/>
    <n v="656"/>
    <n v="240636"/>
    <s v="Education"/>
    <n v="4168"/>
    <x v="0"/>
    <x v="1"/>
    <s v="Employed"/>
    <s v="Divorced"/>
    <s v="Male"/>
    <s v="High School"/>
    <n v="5"/>
    <n v="1"/>
    <n v="79022"/>
    <s v="North"/>
    <n v="16"/>
    <s v="Hyderabad"/>
    <m/>
    <m/>
    <m/>
    <s v="30-40"/>
    <m/>
    <m/>
  </r>
  <r>
    <n v="791"/>
    <n v="28"/>
    <n v="56778"/>
    <n v="717"/>
    <n v="257233"/>
    <s v="Personal"/>
    <n v="4638"/>
    <x v="0"/>
    <x v="1"/>
    <s v="Employed"/>
    <s v="Divorced"/>
    <s v="Female"/>
    <s v="PhD"/>
    <n v="3"/>
    <n v="2"/>
    <n v="63388"/>
    <s v="North"/>
    <n v="1"/>
    <s v="Ahmedabad"/>
    <m/>
    <m/>
    <m/>
    <s v="&lt;30"/>
    <m/>
    <m/>
  </r>
  <r>
    <n v="792"/>
    <n v="46"/>
    <n v="61810"/>
    <n v="614"/>
    <n v="198216"/>
    <s v="Personal"/>
    <n v="6590"/>
    <x v="0"/>
    <x v="1"/>
    <s v="Employed"/>
    <s v="Divorced"/>
    <s v="Male"/>
    <s v="Master"/>
    <n v="3"/>
    <n v="4"/>
    <n v="74166"/>
    <s v="South"/>
    <n v="3"/>
    <s v="Bangalore"/>
    <m/>
    <m/>
    <m/>
    <s v="41-50"/>
    <m/>
    <m/>
  </r>
  <r>
    <n v="793"/>
    <n v="60"/>
    <n v="38851"/>
    <n v="668"/>
    <n v="223758"/>
    <s v="Medical"/>
    <n v="5273"/>
    <x v="0"/>
    <x v="1"/>
    <s v="Employed"/>
    <s v="Married"/>
    <s v="Female"/>
    <s v="Master"/>
    <n v="3"/>
    <n v="1"/>
    <n v="83665"/>
    <s v="South"/>
    <n v="7"/>
    <s v="Ahmedabad"/>
    <m/>
    <m/>
    <m/>
    <s v="51-60"/>
    <m/>
    <m/>
  </r>
  <r>
    <n v="794"/>
    <n v="62"/>
    <n v="64009"/>
    <n v="591"/>
    <n v="239519"/>
    <s v="Home"/>
    <n v="6407"/>
    <x v="0"/>
    <x v="0"/>
    <s v="Employed"/>
    <s v="Divorced"/>
    <s v="Female"/>
    <s v="High School"/>
    <n v="3"/>
    <n v="2"/>
    <n v="137340"/>
    <s v="West"/>
    <n v="3"/>
    <s v="Hyderabad"/>
    <m/>
    <m/>
    <m/>
    <s v="&gt;60"/>
    <m/>
    <m/>
  </r>
  <r>
    <n v="795"/>
    <n v="55"/>
    <n v="57867"/>
    <n v="695"/>
    <n v="209093"/>
    <s v="Medical"/>
    <n v="4897"/>
    <x v="0"/>
    <x v="1"/>
    <s v="Employed"/>
    <s v="Single"/>
    <s v="Male"/>
    <s v="PhD"/>
    <n v="3"/>
    <n v="2"/>
    <n v="82871"/>
    <s v="North"/>
    <n v="15"/>
    <s v="Pune"/>
    <m/>
    <m/>
    <m/>
    <s v="51-60"/>
    <m/>
    <m/>
  </r>
  <r>
    <n v="796"/>
    <n v="61"/>
    <n v="45889"/>
    <n v="617"/>
    <n v="265972"/>
    <s v="Personal"/>
    <n v="6220"/>
    <x v="0"/>
    <x v="0"/>
    <s v="Employed"/>
    <s v="Married"/>
    <s v="Male"/>
    <s v="High School"/>
    <n v="5"/>
    <n v="3"/>
    <n v="61853"/>
    <s v="South"/>
    <n v="6"/>
    <s v="Mumbai"/>
    <m/>
    <m/>
    <m/>
    <s v="&gt;60"/>
    <m/>
    <m/>
  </r>
  <r>
    <n v="797"/>
    <n v="61"/>
    <n v="41635"/>
    <n v="680"/>
    <n v="232569"/>
    <s v="Car"/>
    <n v="5051"/>
    <x v="0"/>
    <x v="1"/>
    <s v="Employed"/>
    <s v="Divorced"/>
    <s v="Male"/>
    <s v="High School"/>
    <n v="0"/>
    <n v="1"/>
    <n v="103944"/>
    <s v="East"/>
    <n v="16"/>
    <s v="Kolkata"/>
    <m/>
    <m/>
    <m/>
    <s v="&gt;60"/>
    <m/>
    <m/>
  </r>
  <r>
    <n v="798"/>
    <n v="41"/>
    <n v="47316"/>
    <n v="683"/>
    <n v="294143"/>
    <s v="Education"/>
    <n v="5133"/>
    <x v="0"/>
    <x v="1"/>
    <s v="Employed"/>
    <s v="Divorced"/>
    <s v="Female"/>
    <s v="Bachelor"/>
    <n v="1"/>
    <n v="3"/>
    <n v="100875"/>
    <s v="East"/>
    <n v="17"/>
    <s v="Delhi"/>
    <m/>
    <m/>
    <m/>
    <s v="41-50"/>
    <m/>
    <m/>
  </r>
  <r>
    <n v="799"/>
    <n v="58"/>
    <n v="35439"/>
    <n v="559"/>
    <n v="245885"/>
    <s v="Personal"/>
    <n v="5024"/>
    <x v="1"/>
    <x v="1"/>
    <s v="Employed"/>
    <s v="Married"/>
    <s v="Female"/>
    <s v="Bachelor"/>
    <n v="5"/>
    <n v="4"/>
    <n v="85238"/>
    <s v="West"/>
    <n v="2"/>
    <s v="Mumbai"/>
    <m/>
    <m/>
    <m/>
    <s v="51-60"/>
    <m/>
    <m/>
  </r>
  <r>
    <n v="800"/>
    <n v="28"/>
    <n v="53903"/>
    <n v="660"/>
    <n v="103664"/>
    <s v="Medical"/>
    <n v="5360"/>
    <x v="0"/>
    <x v="0"/>
    <s v="Unemployed"/>
    <s v="Single"/>
    <s v="Male"/>
    <s v="Bachelor"/>
    <n v="5"/>
    <n v="2"/>
    <n v="95163"/>
    <s v="North"/>
    <n v="10"/>
    <s v="Mumbai"/>
    <m/>
    <m/>
    <m/>
    <s v="&lt;30"/>
    <m/>
    <m/>
  </r>
  <r>
    <n v="801"/>
    <n v="63"/>
    <n v="58377"/>
    <n v="624"/>
    <n v="180081"/>
    <s v="Car"/>
    <n v="4741"/>
    <x v="0"/>
    <x v="0"/>
    <s v="Employed"/>
    <s v="Married"/>
    <s v="Female"/>
    <s v="High School"/>
    <n v="2"/>
    <n v="4"/>
    <n v="129286"/>
    <s v="East"/>
    <n v="11"/>
    <s v="Hyderabad"/>
    <m/>
    <m/>
    <m/>
    <s v="&gt;60"/>
    <m/>
    <m/>
  </r>
  <r>
    <n v="802"/>
    <n v="52"/>
    <n v="67528"/>
    <n v="674"/>
    <n v="119107"/>
    <s v="Car"/>
    <n v="3610"/>
    <x v="0"/>
    <x v="1"/>
    <s v="Employed"/>
    <s v="Single"/>
    <s v="Male"/>
    <s v="PhD"/>
    <n v="0"/>
    <n v="1"/>
    <n v="120121"/>
    <s v="North"/>
    <n v="6"/>
    <s v="Mumbai"/>
    <m/>
    <m/>
    <m/>
    <s v="51-60"/>
    <m/>
    <m/>
  </r>
  <r>
    <n v="803"/>
    <n v="28"/>
    <n v="54461"/>
    <n v="606"/>
    <n v="168058"/>
    <s v="Personal"/>
    <n v="4964"/>
    <x v="0"/>
    <x v="1"/>
    <s v="Employed"/>
    <s v="Single"/>
    <s v="Male"/>
    <s v="Master"/>
    <n v="4"/>
    <n v="2"/>
    <n v="117526"/>
    <s v="South"/>
    <n v="18"/>
    <s v="Mumbai"/>
    <m/>
    <m/>
    <m/>
    <s v="&lt;30"/>
    <m/>
    <m/>
  </r>
  <r>
    <n v="804"/>
    <n v="64"/>
    <n v="55869"/>
    <n v="620"/>
    <n v="181431"/>
    <s v="Home"/>
    <n v="5132"/>
    <x v="0"/>
    <x v="1"/>
    <s v="Employed"/>
    <s v="Divorced"/>
    <s v="Female"/>
    <s v="Master"/>
    <n v="0"/>
    <n v="4"/>
    <n v="64489"/>
    <s v="North"/>
    <n v="15"/>
    <s v="Kolkata"/>
    <m/>
    <m/>
    <m/>
    <s v="&gt;60"/>
    <m/>
    <m/>
  </r>
  <r>
    <n v="805"/>
    <n v="30"/>
    <n v="45979"/>
    <n v="709"/>
    <n v="243436"/>
    <s v="Car"/>
    <n v="6634"/>
    <x v="0"/>
    <x v="1"/>
    <s v="Employed"/>
    <s v="Married"/>
    <s v="Male"/>
    <s v="Bachelor"/>
    <n v="2"/>
    <n v="2"/>
    <n v="186596"/>
    <s v="West"/>
    <n v="16"/>
    <s v="Ahmedabad"/>
    <m/>
    <m/>
    <m/>
    <s v="30-40"/>
    <m/>
    <m/>
  </r>
  <r>
    <n v="806"/>
    <n v="43"/>
    <n v="36888"/>
    <n v="706"/>
    <n v="178017"/>
    <s v="Education"/>
    <n v="2739"/>
    <x v="0"/>
    <x v="0"/>
    <s v="Employed"/>
    <s v="Married"/>
    <s v="Female"/>
    <s v="PhD"/>
    <n v="5"/>
    <n v="3"/>
    <n v="131537"/>
    <s v="North"/>
    <n v="13"/>
    <s v="Ahmedabad"/>
    <m/>
    <m/>
    <m/>
    <s v="41-50"/>
    <m/>
    <m/>
  </r>
  <r>
    <n v="807"/>
    <n v="24"/>
    <n v="43551"/>
    <n v="600"/>
    <n v="269710"/>
    <s v="Medical"/>
    <n v="6617"/>
    <x v="0"/>
    <x v="1"/>
    <s v="Employed"/>
    <s v="Divorced"/>
    <s v="Male"/>
    <s v="Bachelor"/>
    <n v="0"/>
    <n v="1"/>
    <n v="115510"/>
    <s v="East"/>
    <n v="16"/>
    <s v="Pune"/>
    <m/>
    <m/>
    <m/>
    <s v="&lt;30"/>
    <m/>
    <m/>
  </r>
  <r>
    <n v="808"/>
    <n v="58"/>
    <n v="71421"/>
    <n v="739"/>
    <n v="166573"/>
    <s v="Medical"/>
    <n v="6048"/>
    <x v="1"/>
    <x v="0"/>
    <s v="Employed"/>
    <s v="Divorced"/>
    <s v="Female"/>
    <s v="PhD"/>
    <n v="1"/>
    <n v="1"/>
    <n v="65070"/>
    <s v="North"/>
    <n v="2"/>
    <s v="Hyderabad"/>
    <m/>
    <m/>
    <m/>
    <s v="51-60"/>
    <m/>
    <m/>
  </r>
  <r>
    <n v="809"/>
    <n v="50"/>
    <n v="59511"/>
    <n v="520"/>
    <n v="185576"/>
    <s v="Medical"/>
    <n v="5685"/>
    <x v="0"/>
    <x v="0"/>
    <s v="Employed"/>
    <s v="Single"/>
    <s v="Male"/>
    <s v="PhD"/>
    <n v="3"/>
    <n v="1"/>
    <n v="128431"/>
    <s v="North"/>
    <n v="12"/>
    <s v="Kolkata"/>
    <m/>
    <m/>
    <m/>
    <s v="41-50"/>
    <m/>
    <m/>
  </r>
  <r>
    <n v="810"/>
    <n v="61"/>
    <n v="56110"/>
    <n v="660"/>
    <n v="138014"/>
    <s v="Personal"/>
    <n v="5154"/>
    <x v="0"/>
    <x v="0"/>
    <s v="Employed"/>
    <s v="Divorced"/>
    <s v="Female"/>
    <s v="PhD"/>
    <n v="1"/>
    <n v="2"/>
    <n v="84966"/>
    <s v="North"/>
    <n v="14"/>
    <s v="Delhi"/>
    <m/>
    <m/>
    <m/>
    <s v="&gt;60"/>
    <m/>
    <m/>
  </r>
  <r>
    <n v="811"/>
    <n v="43"/>
    <n v="22769"/>
    <n v="585"/>
    <n v="272227"/>
    <s v="Medical"/>
    <n v="3979"/>
    <x v="0"/>
    <x v="1"/>
    <s v="Employed"/>
    <s v="Married"/>
    <s v="Male"/>
    <s v="High School"/>
    <n v="0"/>
    <n v="4"/>
    <n v="94171"/>
    <s v="South"/>
    <n v="8"/>
    <s v="Kolkata"/>
    <m/>
    <m/>
    <m/>
    <s v="41-50"/>
    <m/>
    <m/>
  </r>
  <r>
    <n v="812"/>
    <n v="25"/>
    <n v="54692"/>
    <n v="668"/>
    <n v="278916"/>
    <s v="Medical"/>
    <n v="6950"/>
    <x v="0"/>
    <x v="0"/>
    <s v="Employed"/>
    <s v="Divorced"/>
    <s v="Female"/>
    <s v="PhD"/>
    <n v="5"/>
    <n v="4"/>
    <n v="49576"/>
    <s v="West"/>
    <n v="6"/>
    <s v="Ahmedabad"/>
    <m/>
    <m/>
    <m/>
    <s v="&lt;30"/>
    <m/>
    <m/>
  </r>
  <r>
    <n v="813"/>
    <n v="41"/>
    <n v="30054"/>
    <n v="636"/>
    <n v="193393"/>
    <s v="Education"/>
    <n v="6234"/>
    <x v="0"/>
    <x v="1"/>
    <s v="Employed"/>
    <s v="Divorced"/>
    <s v="Female"/>
    <s v="High School"/>
    <n v="5"/>
    <n v="1"/>
    <n v="62755"/>
    <s v="East"/>
    <n v="14"/>
    <s v="Kolkata"/>
    <m/>
    <m/>
    <m/>
    <s v="41-50"/>
    <m/>
    <m/>
  </r>
  <r>
    <n v="814"/>
    <n v="26"/>
    <n v="31124"/>
    <n v="599"/>
    <n v="125966"/>
    <s v="Home"/>
    <n v="5250"/>
    <x v="0"/>
    <x v="0"/>
    <s v="Employed"/>
    <s v="Divorced"/>
    <s v="Female"/>
    <s v="Master"/>
    <n v="2"/>
    <n v="2"/>
    <n v="113156"/>
    <s v="East"/>
    <n v="15"/>
    <s v="Pune"/>
    <m/>
    <m/>
    <m/>
    <s v="&lt;30"/>
    <m/>
    <m/>
  </r>
  <r>
    <n v="815"/>
    <n v="37"/>
    <n v="32804"/>
    <n v="613"/>
    <n v="189590"/>
    <s v="Personal"/>
    <n v="5285"/>
    <x v="0"/>
    <x v="0"/>
    <s v="Employed"/>
    <s v="Divorced"/>
    <s v="Male"/>
    <s v="Master"/>
    <n v="4"/>
    <n v="2"/>
    <n v="130187"/>
    <s v="North"/>
    <n v="3"/>
    <s v="Mumbai"/>
    <m/>
    <m/>
    <m/>
    <s v="30-40"/>
    <m/>
    <m/>
  </r>
  <r>
    <n v="816"/>
    <n v="45"/>
    <n v="38407"/>
    <n v="610"/>
    <n v="211607"/>
    <s v="Personal"/>
    <n v="4891"/>
    <x v="0"/>
    <x v="1"/>
    <s v="Employed"/>
    <s v="Divorced"/>
    <s v="Female"/>
    <s v="High School"/>
    <n v="1"/>
    <n v="2"/>
    <n v="120547"/>
    <s v="North"/>
    <n v="7"/>
    <s v="Pune"/>
    <m/>
    <m/>
    <m/>
    <s v="41-50"/>
    <m/>
    <m/>
  </r>
  <r>
    <n v="817"/>
    <n v="44"/>
    <n v="62500"/>
    <n v="653"/>
    <n v="168256"/>
    <s v="Medical"/>
    <n v="5594"/>
    <x v="0"/>
    <x v="0"/>
    <s v="Employed"/>
    <s v="Single"/>
    <s v="Male"/>
    <s v="Master"/>
    <n v="2"/>
    <n v="4"/>
    <n v="119524"/>
    <s v="South"/>
    <n v="16"/>
    <s v="Pune"/>
    <m/>
    <m/>
    <m/>
    <s v="41-50"/>
    <m/>
    <m/>
  </r>
  <r>
    <n v="818"/>
    <n v="42"/>
    <n v="53398"/>
    <n v="698"/>
    <n v="317542"/>
    <s v="Education"/>
    <n v="4955"/>
    <x v="0"/>
    <x v="1"/>
    <s v="Unemployed"/>
    <s v="Divorced"/>
    <s v="Male"/>
    <s v="Master"/>
    <n v="4"/>
    <n v="1"/>
    <n v="98057"/>
    <s v="West"/>
    <n v="2"/>
    <s v="Bangalore"/>
    <m/>
    <m/>
    <m/>
    <s v="41-50"/>
    <m/>
    <m/>
  </r>
  <r>
    <n v="819"/>
    <n v="33"/>
    <n v="35852"/>
    <n v="747"/>
    <n v="291267"/>
    <s v="Car"/>
    <n v="5307"/>
    <x v="0"/>
    <x v="1"/>
    <s v="Employed"/>
    <s v="Divorced"/>
    <s v="Male"/>
    <s v="Bachelor"/>
    <n v="3"/>
    <n v="4"/>
    <n v="87798"/>
    <s v="East"/>
    <n v="17"/>
    <s v="Ahmedabad"/>
    <m/>
    <m/>
    <m/>
    <s v="30-40"/>
    <m/>
    <m/>
  </r>
  <r>
    <n v="820"/>
    <n v="37"/>
    <n v="41288"/>
    <n v="641"/>
    <n v="112558"/>
    <s v="Medical"/>
    <n v="5437"/>
    <x v="0"/>
    <x v="0"/>
    <s v="Unemployed"/>
    <s v="Married"/>
    <s v="Female"/>
    <s v="High School"/>
    <n v="1"/>
    <n v="3"/>
    <n v="108666"/>
    <s v="West"/>
    <n v="11"/>
    <s v="Pune"/>
    <m/>
    <m/>
    <m/>
    <s v="30-40"/>
    <m/>
    <m/>
  </r>
  <r>
    <n v="821"/>
    <n v="34"/>
    <n v="57474"/>
    <n v="664"/>
    <n v="142309"/>
    <s v="Medical"/>
    <n v="7430"/>
    <x v="0"/>
    <x v="1"/>
    <s v="Employed"/>
    <s v="Divorced"/>
    <s v="Male"/>
    <s v="High School"/>
    <n v="5"/>
    <n v="2"/>
    <n v="124642"/>
    <s v="East"/>
    <n v="3"/>
    <s v="Pune"/>
    <m/>
    <m/>
    <m/>
    <s v="30-40"/>
    <m/>
    <m/>
  </r>
  <r>
    <n v="822"/>
    <n v="54"/>
    <n v="60467"/>
    <n v="709"/>
    <n v="222936"/>
    <s v="Personal"/>
    <n v="4089"/>
    <x v="0"/>
    <x v="1"/>
    <s v="Employed"/>
    <s v="Married"/>
    <s v="Male"/>
    <s v="High School"/>
    <n v="1"/>
    <n v="3"/>
    <n v="100145"/>
    <s v="North"/>
    <n v="8"/>
    <s v="Bangalore"/>
    <m/>
    <m/>
    <m/>
    <s v="51-60"/>
    <m/>
    <m/>
  </r>
  <r>
    <n v="823"/>
    <n v="46"/>
    <n v="52004"/>
    <n v="627"/>
    <n v="146406"/>
    <s v="Personal"/>
    <n v="5159"/>
    <x v="0"/>
    <x v="1"/>
    <s v="Employed"/>
    <s v="Married"/>
    <s v="Female"/>
    <s v="Bachelor"/>
    <n v="5"/>
    <n v="1"/>
    <n v="136307"/>
    <s v="South"/>
    <n v="19"/>
    <s v="Delhi"/>
    <m/>
    <m/>
    <m/>
    <s v="41-50"/>
    <m/>
    <m/>
  </r>
  <r>
    <n v="824"/>
    <n v="39"/>
    <n v="32787"/>
    <n v="610"/>
    <n v="209145"/>
    <s v="Medical"/>
    <n v="6227"/>
    <x v="0"/>
    <x v="1"/>
    <s v="Employed"/>
    <s v="Married"/>
    <s v="Female"/>
    <s v="High School"/>
    <n v="5"/>
    <n v="1"/>
    <n v="93547"/>
    <s v="South"/>
    <n v="18"/>
    <s v="Mumbai"/>
    <m/>
    <m/>
    <m/>
    <s v="30-40"/>
    <m/>
    <m/>
  </r>
  <r>
    <n v="825"/>
    <n v="46"/>
    <n v="43812"/>
    <n v="747"/>
    <n v="200535"/>
    <s v="Personal"/>
    <n v="5826"/>
    <x v="0"/>
    <x v="1"/>
    <s v="Employed"/>
    <s v="Married"/>
    <s v="Female"/>
    <s v="Master"/>
    <n v="3"/>
    <n v="4"/>
    <n v="70591"/>
    <s v="North"/>
    <n v="7"/>
    <s v="Ahmedabad"/>
    <m/>
    <m/>
    <m/>
    <s v="41-50"/>
    <m/>
    <m/>
  </r>
  <r>
    <n v="826"/>
    <n v="23"/>
    <n v="85714"/>
    <n v="641"/>
    <n v="198021"/>
    <s v="Education"/>
    <n v="5677"/>
    <x v="0"/>
    <x v="0"/>
    <s v="Employed"/>
    <s v="Single"/>
    <s v="Female"/>
    <s v="PhD"/>
    <n v="3"/>
    <n v="1"/>
    <n v="99689"/>
    <s v="North"/>
    <n v="16"/>
    <s v="Kolkata"/>
    <m/>
    <m/>
    <m/>
    <s v="&lt;30"/>
    <m/>
    <m/>
  </r>
  <r>
    <n v="827"/>
    <n v="22"/>
    <n v="31836"/>
    <n v="660"/>
    <n v="250939"/>
    <s v="Car"/>
    <n v="8011"/>
    <x v="0"/>
    <x v="0"/>
    <s v="Employed"/>
    <s v="Single"/>
    <s v="Male"/>
    <s v="Bachelor"/>
    <n v="0"/>
    <n v="1"/>
    <n v="103179"/>
    <s v="North"/>
    <n v="14"/>
    <s v="Delhi"/>
    <m/>
    <m/>
    <m/>
    <s v="&lt;30"/>
    <m/>
    <m/>
  </r>
  <r>
    <n v="828"/>
    <n v="48"/>
    <n v="55623"/>
    <n v="569"/>
    <n v="290370"/>
    <s v="Car"/>
    <n v="6087"/>
    <x v="0"/>
    <x v="1"/>
    <s v="Employed"/>
    <s v="Married"/>
    <s v="Male"/>
    <s v="Bachelor"/>
    <n v="4"/>
    <n v="4"/>
    <n v="97539"/>
    <s v="West"/>
    <n v="8"/>
    <s v="Kolkata"/>
    <m/>
    <m/>
    <m/>
    <s v="41-50"/>
    <m/>
    <m/>
  </r>
  <r>
    <n v="829"/>
    <n v="22"/>
    <n v="81812"/>
    <n v="623"/>
    <n v="219803"/>
    <s v="Car"/>
    <n v="4375"/>
    <x v="0"/>
    <x v="0"/>
    <s v="Unemployed"/>
    <s v="Single"/>
    <s v="Male"/>
    <s v="High School"/>
    <n v="2"/>
    <n v="4"/>
    <n v="138419"/>
    <s v="North"/>
    <n v="13"/>
    <s v="Kolkata"/>
    <m/>
    <m/>
    <m/>
    <s v="&lt;30"/>
    <m/>
    <m/>
  </r>
  <r>
    <n v="830"/>
    <n v="42"/>
    <n v="45897"/>
    <n v="744"/>
    <n v="139396"/>
    <s v="Medical"/>
    <n v="4260"/>
    <x v="0"/>
    <x v="0"/>
    <s v="Employed"/>
    <s v="Single"/>
    <s v="Male"/>
    <s v="PhD"/>
    <n v="3"/>
    <n v="4"/>
    <n v="124159"/>
    <s v="West"/>
    <n v="3"/>
    <s v="Hyderabad"/>
    <m/>
    <m/>
    <m/>
    <s v="41-50"/>
    <m/>
    <m/>
  </r>
  <r>
    <n v="831"/>
    <n v="27"/>
    <n v="77507"/>
    <n v="673"/>
    <n v="207194"/>
    <s v="Medical"/>
    <n v="4961"/>
    <x v="0"/>
    <x v="1"/>
    <s v="Employed"/>
    <s v="Divorced"/>
    <s v="Male"/>
    <s v="PhD"/>
    <n v="0"/>
    <n v="4"/>
    <n v="57071"/>
    <s v="North"/>
    <n v="2"/>
    <s v="Delhi"/>
    <m/>
    <m/>
    <m/>
    <s v="&lt;30"/>
    <m/>
    <m/>
  </r>
  <r>
    <n v="832"/>
    <n v="24"/>
    <n v="39684"/>
    <n v="648"/>
    <n v="170792"/>
    <s v="Medical"/>
    <n v="4563"/>
    <x v="0"/>
    <x v="1"/>
    <s v="Employed"/>
    <s v="Single"/>
    <s v="Female"/>
    <s v="PhD"/>
    <n v="4"/>
    <n v="1"/>
    <n v="146031"/>
    <s v="South"/>
    <n v="13"/>
    <s v="Hyderabad"/>
    <m/>
    <m/>
    <m/>
    <s v="&lt;30"/>
    <m/>
    <m/>
  </r>
  <r>
    <n v="833"/>
    <n v="58"/>
    <n v="20376"/>
    <n v="719"/>
    <n v="299613"/>
    <s v="Education"/>
    <n v="5079"/>
    <x v="0"/>
    <x v="0"/>
    <s v="Employed"/>
    <s v="Married"/>
    <s v="Male"/>
    <s v="Master"/>
    <n v="4"/>
    <n v="3"/>
    <n v="17757"/>
    <s v="West"/>
    <n v="3"/>
    <s v="Hyderabad"/>
    <m/>
    <m/>
    <m/>
    <s v="51-60"/>
    <m/>
    <m/>
  </r>
  <r>
    <n v="834"/>
    <n v="59"/>
    <n v="41310"/>
    <n v="567"/>
    <n v="234658"/>
    <s v="Car"/>
    <n v="5337"/>
    <x v="0"/>
    <x v="0"/>
    <s v="Employed"/>
    <s v="Married"/>
    <s v="Female"/>
    <s v="PhD"/>
    <n v="1"/>
    <n v="4"/>
    <n v="164530"/>
    <s v="South"/>
    <n v="1"/>
    <s v="Ahmedabad"/>
    <m/>
    <m/>
    <m/>
    <s v="51-60"/>
    <m/>
    <m/>
  </r>
  <r>
    <n v="835"/>
    <n v="40"/>
    <n v="38634"/>
    <n v="629"/>
    <n v="220125"/>
    <s v="Personal"/>
    <n v="5273"/>
    <x v="0"/>
    <x v="1"/>
    <s v="Employed"/>
    <s v="Married"/>
    <s v="Female"/>
    <s v="High School"/>
    <n v="0"/>
    <n v="1"/>
    <n v="91380"/>
    <s v="North"/>
    <n v="2"/>
    <s v="Bangalore"/>
    <m/>
    <m/>
    <m/>
    <s v="30-40"/>
    <m/>
    <m/>
  </r>
  <r>
    <n v="836"/>
    <n v="26"/>
    <n v="24947"/>
    <n v="763"/>
    <n v="232480"/>
    <s v="Personal"/>
    <n v="2542"/>
    <x v="0"/>
    <x v="0"/>
    <s v="Employed"/>
    <s v="Married"/>
    <s v="Male"/>
    <s v="Master"/>
    <n v="0"/>
    <n v="1"/>
    <n v="94312"/>
    <s v="North"/>
    <n v="10"/>
    <s v="Hyderabad"/>
    <m/>
    <m/>
    <m/>
    <s v="&lt;30"/>
    <m/>
    <m/>
  </r>
  <r>
    <n v="837"/>
    <n v="29"/>
    <n v="43738"/>
    <n v="647"/>
    <n v="198081"/>
    <s v="Home"/>
    <n v="4244"/>
    <x v="0"/>
    <x v="1"/>
    <s v="Employed"/>
    <s v="Divorced"/>
    <s v="Male"/>
    <s v="PhD"/>
    <n v="1"/>
    <n v="1"/>
    <n v="98199"/>
    <s v="East"/>
    <n v="11"/>
    <s v="Mumbai"/>
    <m/>
    <m/>
    <m/>
    <s v="&lt;30"/>
    <m/>
    <m/>
  </r>
  <r>
    <n v="838"/>
    <n v="51"/>
    <n v="64864"/>
    <n v="647"/>
    <n v="262602"/>
    <s v="Home"/>
    <n v="5716"/>
    <x v="0"/>
    <x v="1"/>
    <s v="Employed"/>
    <s v="Single"/>
    <s v="Male"/>
    <s v="High School"/>
    <n v="2"/>
    <n v="1"/>
    <n v="111556"/>
    <s v="West"/>
    <n v="3"/>
    <s v="Ahmedabad"/>
    <m/>
    <m/>
    <m/>
    <s v="51-60"/>
    <m/>
    <m/>
  </r>
  <r>
    <n v="839"/>
    <n v="46"/>
    <n v="41088"/>
    <n v="708"/>
    <n v="171455"/>
    <s v="Personal"/>
    <n v="6643"/>
    <x v="0"/>
    <x v="1"/>
    <s v="Employed"/>
    <s v="Married"/>
    <s v="Female"/>
    <s v="Master"/>
    <n v="3"/>
    <n v="1"/>
    <n v="99992"/>
    <s v="West"/>
    <n v="8"/>
    <s v="Pune"/>
    <m/>
    <m/>
    <m/>
    <s v="41-50"/>
    <m/>
    <m/>
  </r>
  <r>
    <n v="840"/>
    <n v="56"/>
    <n v="44359"/>
    <n v="712"/>
    <n v="248001"/>
    <s v="Car"/>
    <n v="4596"/>
    <x v="1"/>
    <x v="1"/>
    <s v="Employed"/>
    <s v="Divorced"/>
    <s v="Female"/>
    <s v="Master"/>
    <n v="5"/>
    <n v="4"/>
    <n v="95998"/>
    <s v="West"/>
    <n v="15"/>
    <s v="Pune"/>
    <m/>
    <m/>
    <m/>
    <s v="51-60"/>
    <m/>
    <m/>
  </r>
  <r>
    <n v="841"/>
    <n v="46"/>
    <n v="70557"/>
    <n v="584"/>
    <n v="279600"/>
    <s v="Medical"/>
    <n v="4601"/>
    <x v="0"/>
    <x v="0"/>
    <s v="Unemployed"/>
    <s v="Married"/>
    <s v="Female"/>
    <s v="PhD"/>
    <n v="1"/>
    <n v="4"/>
    <n v="139267"/>
    <s v="West"/>
    <n v="5"/>
    <s v="Hyderabad"/>
    <m/>
    <m/>
    <m/>
    <s v="41-50"/>
    <m/>
    <m/>
  </r>
  <r>
    <n v="842"/>
    <n v="48"/>
    <n v="38775"/>
    <n v="671"/>
    <n v="159302"/>
    <s v="Personal"/>
    <n v="4910"/>
    <x v="0"/>
    <x v="0"/>
    <s v="Employed"/>
    <s v="Single"/>
    <s v="Male"/>
    <s v="Master"/>
    <n v="3"/>
    <n v="2"/>
    <n v="116967"/>
    <s v="South"/>
    <n v="8"/>
    <s v="Ahmedabad"/>
    <m/>
    <m/>
    <m/>
    <s v="41-50"/>
    <m/>
    <m/>
  </r>
  <r>
    <n v="843"/>
    <n v="25"/>
    <n v="59283"/>
    <n v="737"/>
    <n v="216882"/>
    <s v="Personal"/>
    <n v="6724"/>
    <x v="0"/>
    <x v="1"/>
    <s v="Employed"/>
    <s v="Divorced"/>
    <s v="Female"/>
    <s v="Bachelor"/>
    <n v="5"/>
    <n v="2"/>
    <n v="71235"/>
    <s v="West"/>
    <n v="18"/>
    <s v="Mumbai"/>
    <m/>
    <m/>
    <m/>
    <s v="&lt;30"/>
    <m/>
    <m/>
  </r>
  <r>
    <n v="844"/>
    <n v="30"/>
    <n v="24388"/>
    <n v="617"/>
    <n v="220827"/>
    <s v="Home"/>
    <n v="5053"/>
    <x v="0"/>
    <x v="1"/>
    <s v="Employed"/>
    <s v="Single"/>
    <s v="Female"/>
    <s v="High School"/>
    <n v="0"/>
    <n v="4"/>
    <n v="122220"/>
    <s v="South"/>
    <n v="18"/>
    <s v="Ahmedabad"/>
    <m/>
    <m/>
    <m/>
    <s v="30-40"/>
    <m/>
    <m/>
  </r>
  <r>
    <n v="845"/>
    <n v="38"/>
    <n v="35507"/>
    <n v="631"/>
    <n v="146274"/>
    <s v="Car"/>
    <n v="2758"/>
    <x v="0"/>
    <x v="0"/>
    <s v="Unemployed"/>
    <s v="Divorced"/>
    <s v="Female"/>
    <s v="PhD"/>
    <n v="1"/>
    <n v="4"/>
    <n v="115723"/>
    <s v="North"/>
    <n v="12"/>
    <s v="Kolkata"/>
    <m/>
    <m/>
    <m/>
    <s v="30-40"/>
    <m/>
    <m/>
  </r>
  <r>
    <n v="846"/>
    <n v="35"/>
    <n v="46798"/>
    <n v="651"/>
    <n v="131550"/>
    <s v="Personal"/>
    <n v="6787"/>
    <x v="0"/>
    <x v="0"/>
    <s v="Unemployed"/>
    <s v="Married"/>
    <s v="Female"/>
    <s v="High School"/>
    <n v="5"/>
    <n v="4"/>
    <n v="83641"/>
    <s v="South"/>
    <n v="4"/>
    <s v="Ahmedabad"/>
    <m/>
    <m/>
    <m/>
    <s v="30-40"/>
    <m/>
    <m/>
  </r>
  <r>
    <n v="847"/>
    <n v="53"/>
    <n v="68136"/>
    <n v="684"/>
    <n v="154200"/>
    <s v="Medical"/>
    <n v="5691"/>
    <x v="0"/>
    <x v="1"/>
    <s v="Employed"/>
    <s v="Married"/>
    <s v="Male"/>
    <s v="High School"/>
    <n v="2"/>
    <n v="3"/>
    <n v="123764"/>
    <s v="West"/>
    <n v="8"/>
    <s v="Kolkata"/>
    <m/>
    <m/>
    <m/>
    <s v="51-60"/>
    <m/>
    <m/>
  </r>
  <r>
    <n v="848"/>
    <n v="25"/>
    <n v="36311"/>
    <n v="578"/>
    <n v="197396"/>
    <s v="Medical"/>
    <n v="3706"/>
    <x v="0"/>
    <x v="0"/>
    <s v="Employed"/>
    <s v="Single"/>
    <s v="Female"/>
    <s v="Bachelor"/>
    <n v="3"/>
    <n v="4"/>
    <n v="95272"/>
    <s v="South"/>
    <n v="2"/>
    <s v="Pune"/>
    <m/>
    <m/>
    <m/>
    <s v="&lt;30"/>
    <m/>
    <m/>
  </r>
  <r>
    <n v="849"/>
    <n v="57"/>
    <n v="36131"/>
    <n v="494"/>
    <n v="220943"/>
    <s v="Education"/>
    <n v="4488"/>
    <x v="0"/>
    <x v="0"/>
    <s v="Employed"/>
    <s v="Single"/>
    <s v="Male"/>
    <s v="Master"/>
    <n v="3"/>
    <n v="1"/>
    <n v="93349"/>
    <s v="West"/>
    <n v="3"/>
    <s v="Hyderabad"/>
    <m/>
    <m/>
    <m/>
    <s v="51-60"/>
    <m/>
    <m/>
  </r>
  <r>
    <n v="850"/>
    <n v="60"/>
    <n v="54085"/>
    <n v="660"/>
    <n v="181518"/>
    <s v="Medical"/>
    <n v="4204"/>
    <x v="0"/>
    <x v="1"/>
    <s v="Employed"/>
    <s v="Divorced"/>
    <s v="Male"/>
    <s v="Bachelor"/>
    <n v="3"/>
    <n v="3"/>
    <n v="92532"/>
    <s v="South"/>
    <n v="8"/>
    <s v="Delhi"/>
    <m/>
    <m/>
    <m/>
    <s v="51-60"/>
    <m/>
    <m/>
  </r>
  <r>
    <n v="851"/>
    <n v="42"/>
    <n v="56493"/>
    <n v="708"/>
    <n v="296532"/>
    <s v="Personal"/>
    <n v="4791"/>
    <x v="1"/>
    <x v="0"/>
    <s v="Employed"/>
    <s v="Single"/>
    <s v="Male"/>
    <s v="Bachelor"/>
    <n v="0"/>
    <n v="3"/>
    <n v="27156"/>
    <s v="East"/>
    <n v="12"/>
    <s v="Ahmedabad"/>
    <m/>
    <m/>
    <m/>
    <s v="41-50"/>
    <m/>
    <m/>
  </r>
  <r>
    <n v="852"/>
    <n v="42"/>
    <n v="34466"/>
    <n v="634"/>
    <n v="251308"/>
    <s v="Personal"/>
    <n v="6487"/>
    <x v="0"/>
    <x v="0"/>
    <s v="Employed"/>
    <s v="Single"/>
    <s v="Male"/>
    <s v="Master"/>
    <n v="5"/>
    <n v="1"/>
    <n v="84199"/>
    <s v="West"/>
    <n v="2"/>
    <s v="Hyderabad"/>
    <m/>
    <m/>
    <m/>
    <s v="41-50"/>
    <m/>
    <m/>
  </r>
  <r>
    <n v="853"/>
    <n v="42"/>
    <n v="42171"/>
    <n v="619"/>
    <n v="222633"/>
    <s v="Medical"/>
    <n v="3132"/>
    <x v="0"/>
    <x v="1"/>
    <s v="Employed"/>
    <s v="Married"/>
    <s v="Female"/>
    <s v="PhD"/>
    <n v="3"/>
    <n v="1"/>
    <n v="121395"/>
    <s v="South"/>
    <n v="17"/>
    <s v="Pune"/>
    <m/>
    <m/>
    <m/>
    <s v="41-50"/>
    <m/>
    <m/>
  </r>
  <r>
    <n v="854"/>
    <n v="35"/>
    <n v="66299"/>
    <n v="641"/>
    <n v="178477"/>
    <s v="Home"/>
    <n v="4656"/>
    <x v="1"/>
    <x v="1"/>
    <s v="Employed"/>
    <s v="Married"/>
    <s v="Male"/>
    <s v="High School"/>
    <n v="4"/>
    <n v="2"/>
    <n v="99327"/>
    <s v="West"/>
    <n v="14"/>
    <s v="Mumbai"/>
    <m/>
    <m/>
    <m/>
    <s v="30-40"/>
    <m/>
    <m/>
  </r>
  <r>
    <n v="855"/>
    <n v="37"/>
    <n v="32299"/>
    <n v="729"/>
    <n v="203491"/>
    <s v="Car"/>
    <n v="5111"/>
    <x v="1"/>
    <x v="0"/>
    <s v="Employed"/>
    <s v="Married"/>
    <s v="Male"/>
    <s v="PhD"/>
    <n v="3"/>
    <n v="1"/>
    <n v="61444"/>
    <s v="North"/>
    <n v="14"/>
    <s v="Kolkata"/>
    <m/>
    <m/>
    <m/>
    <s v="30-40"/>
    <m/>
    <m/>
  </r>
  <r>
    <n v="856"/>
    <n v="48"/>
    <n v="55122"/>
    <n v="616"/>
    <n v="255077"/>
    <s v="Personal"/>
    <n v="4930"/>
    <x v="0"/>
    <x v="1"/>
    <s v="Employed"/>
    <s v="Married"/>
    <s v="Female"/>
    <s v="PhD"/>
    <n v="0"/>
    <n v="4"/>
    <n v="128938"/>
    <s v="South"/>
    <n v="6"/>
    <s v="Mumbai"/>
    <m/>
    <m/>
    <m/>
    <s v="41-50"/>
    <m/>
    <m/>
  </r>
  <r>
    <n v="857"/>
    <n v="42"/>
    <n v="42236"/>
    <n v="678"/>
    <n v="246000"/>
    <s v="Medical"/>
    <n v="4203"/>
    <x v="0"/>
    <x v="1"/>
    <s v="Employed"/>
    <s v="Married"/>
    <s v="Female"/>
    <s v="Bachelor"/>
    <n v="1"/>
    <n v="4"/>
    <n v="91041"/>
    <s v="South"/>
    <n v="8"/>
    <s v="Delhi"/>
    <m/>
    <m/>
    <m/>
    <s v="41-50"/>
    <m/>
    <m/>
  </r>
  <r>
    <n v="858"/>
    <n v="41"/>
    <n v="71038"/>
    <n v="592"/>
    <n v="245459"/>
    <s v="Medical"/>
    <n v="6189"/>
    <x v="0"/>
    <x v="1"/>
    <s v="Employed"/>
    <s v="Married"/>
    <s v="Female"/>
    <s v="Master"/>
    <n v="3"/>
    <n v="2"/>
    <n v="63352"/>
    <s v="East"/>
    <n v="10"/>
    <s v="Mumbai"/>
    <m/>
    <m/>
    <m/>
    <s v="41-50"/>
    <m/>
    <m/>
  </r>
  <r>
    <n v="859"/>
    <n v="62"/>
    <n v="58706"/>
    <n v="594"/>
    <n v="184816"/>
    <s v="Personal"/>
    <n v="4841"/>
    <x v="0"/>
    <x v="0"/>
    <s v="Employed"/>
    <s v="Married"/>
    <s v="Female"/>
    <s v="Master"/>
    <n v="3"/>
    <n v="3"/>
    <n v="166180"/>
    <s v="West"/>
    <n v="18"/>
    <s v="Hyderabad"/>
    <m/>
    <m/>
    <m/>
    <s v="&gt;60"/>
    <m/>
    <m/>
  </r>
  <r>
    <n v="860"/>
    <n v="37"/>
    <n v="63208"/>
    <n v="692"/>
    <n v="173855"/>
    <s v="Education"/>
    <n v="4712"/>
    <x v="0"/>
    <x v="0"/>
    <s v="Employed"/>
    <s v="Divorced"/>
    <s v="Male"/>
    <s v="High School"/>
    <n v="1"/>
    <n v="3"/>
    <n v="68404"/>
    <s v="South"/>
    <n v="1"/>
    <s v="Delhi"/>
    <m/>
    <m/>
    <m/>
    <s v="30-40"/>
    <m/>
    <m/>
  </r>
  <r>
    <n v="861"/>
    <n v="25"/>
    <n v="41936"/>
    <n v="731"/>
    <n v="128631"/>
    <s v="Car"/>
    <n v="5346"/>
    <x v="0"/>
    <x v="1"/>
    <s v="Employed"/>
    <s v="Married"/>
    <s v="Female"/>
    <s v="Master"/>
    <n v="5"/>
    <n v="2"/>
    <n v="126384"/>
    <s v="East"/>
    <n v="7"/>
    <s v="Kolkata"/>
    <m/>
    <m/>
    <m/>
    <s v="&lt;30"/>
    <m/>
    <m/>
  </r>
  <r>
    <n v="862"/>
    <n v="38"/>
    <n v="62367"/>
    <n v="694"/>
    <n v="226427"/>
    <s v="Personal"/>
    <n v="4719"/>
    <x v="0"/>
    <x v="1"/>
    <s v="Employed"/>
    <s v="Married"/>
    <s v="Female"/>
    <s v="PhD"/>
    <n v="5"/>
    <n v="4"/>
    <n v="76920"/>
    <s v="East"/>
    <n v="7"/>
    <s v="Pune"/>
    <m/>
    <m/>
    <m/>
    <s v="30-40"/>
    <m/>
    <m/>
  </r>
  <r>
    <n v="863"/>
    <n v="37"/>
    <n v="61977"/>
    <n v="547"/>
    <n v="124073"/>
    <s v="Medical"/>
    <n v="4446"/>
    <x v="0"/>
    <x v="1"/>
    <s v="Employed"/>
    <s v="Married"/>
    <s v="Male"/>
    <s v="Master"/>
    <n v="4"/>
    <n v="2"/>
    <n v="104074"/>
    <s v="East"/>
    <n v="13"/>
    <s v="Hyderabad"/>
    <m/>
    <m/>
    <m/>
    <s v="30-40"/>
    <m/>
    <m/>
  </r>
  <r>
    <n v="864"/>
    <n v="24"/>
    <n v="57792"/>
    <n v="629"/>
    <n v="199224"/>
    <s v="Education"/>
    <n v="4074"/>
    <x v="0"/>
    <x v="1"/>
    <s v="Employed"/>
    <s v="Married"/>
    <s v="Male"/>
    <s v="Master"/>
    <n v="0"/>
    <n v="4"/>
    <n v="72934"/>
    <s v="West"/>
    <n v="16"/>
    <s v="Pune"/>
    <m/>
    <m/>
    <m/>
    <s v="&lt;30"/>
    <m/>
    <m/>
  </r>
  <r>
    <n v="865"/>
    <n v="27"/>
    <n v="45760"/>
    <n v="661"/>
    <n v="178986"/>
    <s v="Personal"/>
    <n v="7190"/>
    <x v="0"/>
    <x v="1"/>
    <s v="Employed"/>
    <s v="Married"/>
    <s v="Female"/>
    <s v="PhD"/>
    <n v="1"/>
    <n v="4"/>
    <n v="62820"/>
    <s v="West"/>
    <n v="12"/>
    <s v="Pune"/>
    <m/>
    <m/>
    <m/>
    <s v="&lt;30"/>
    <m/>
    <m/>
  </r>
  <r>
    <n v="866"/>
    <n v="45"/>
    <n v="52439"/>
    <n v="652"/>
    <n v="211123"/>
    <s v="Car"/>
    <n v="5793"/>
    <x v="0"/>
    <x v="0"/>
    <s v="Employed"/>
    <s v="Single"/>
    <s v="Male"/>
    <s v="High School"/>
    <n v="0"/>
    <n v="1"/>
    <n v="115666"/>
    <s v="South"/>
    <n v="19"/>
    <s v="Delhi"/>
    <m/>
    <m/>
    <m/>
    <s v="41-50"/>
    <m/>
    <m/>
  </r>
  <r>
    <n v="867"/>
    <n v="57"/>
    <n v="22209"/>
    <n v="554"/>
    <n v="258277"/>
    <s v="Education"/>
    <n v="4617"/>
    <x v="0"/>
    <x v="1"/>
    <s v="Employed"/>
    <s v="Single"/>
    <s v="Female"/>
    <s v="High School"/>
    <n v="5"/>
    <n v="2"/>
    <n v="112158"/>
    <s v="West"/>
    <n v="6"/>
    <s v="Delhi"/>
    <m/>
    <m/>
    <m/>
    <s v="51-60"/>
    <m/>
    <m/>
  </r>
  <r>
    <n v="868"/>
    <n v="60"/>
    <n v="76385"/>
    <n v="585"/>
    <n v="267682"/>
    <s v="Medical"/>
    <n v="6271"/>
    <x v="0"/>
    <x v="1"/>
    <s v="Employed"/>
    <s v="Married"/>
    <s v="Female"/>
    <s v="PhD"/>
    <n v="1"/>
    <n v="2"/>
    <n v="134339"/>
    <s v="West"/>
    <n v="7"/>
    <s v="Hyderabad"/>
    <m/>
    <m/>
    <m/>
    <s v="51-60"/>
    <m/>
    <m/>
  </r>
  <r>
    <n v="869"/>
    <n v="60"/>
    <n v="40941"/>
    <n v="609"/>
    <n v="235119"/>
    <s v="Home"/>
    <n v="5523"/>
    <x v="0"/>
    <x v="1"/>
    <s v="Employed"/>
    <s v="Married"/>
    <s v="Male"/>
    <s v="Master"/>
    <n v="2"/>
    <n v="4"/>
    <n v="98968"/>
    <s v="North"/>
    <n v="17"/>
    <s v="Delhi"/>
    <m/>
    <m/>
    <m/>
    <s v="51-60"/>
    <m/>
    <m/>
  </r>
  <r>
    <n v="870"/>
    <n v="63"/>
    <n v="44977"/>
    <n v="646"/>
    <n v="161787"/>
    <s v="Car"/>
    <n v="5038"/>
    <x v="1"/>
    <x v="0"/>
    <s v="Employed"/>
    <s v="Married"/>
    <s v="Male"/>
    <s v="Master"/>
    <n v="4"/>
    <n v="4"/>
    <n v="166610"/>
    <s v="West"/>
    <n v="19"/>
    <s v="Hyderabad"/>
    <m/>
    <m/>
    <m/>
    <s v="&gt;60"/>
    <m/>
    <m/>
  </r>
  <r>
    <n v="871"/>
    <n v="29"/>
    <n v="30233"/>
    <n v="553"/>
    <n v="198883"/>
    <s v="Education"/>
    <n v="3970"/>
    <x v="0"/>
    <x v="1"/>
    <s v="Employed"/>
    <s v="Divorced"/>
    <s v="Male"/>
    <s v="High School"/>
    <n v="2"/>
    <n v="1"/>
    <n v="108050"/>
    <s v="North"/>
    <n v="5"/>
    <s v="Mumbai"/>
    <m/>
    <m/>
    <m/>
    <s v="&lt;30"/>
    <m/>
    <m/>
  </r>
  <r>
    <n v="872"/>
    <n v="39"/>
    <n v="60093"/>
    <n v="680"/>
    <n v="156311"/>
    <s v="Personal"/>
    <n v="4172"/>
    <x v="1"/>
    <x v="1"/>
    <s v="Employed"/>
    <s v="Married"/>
    <s v="Male"/>
    <s v="High School"/>
    <n v="5"/>
    <n v="4"/>
    <n v="117003"/>
    <s v="South"/>
    <n v="3"/>
    <s v="Kolkata"/>
    <m/>
    <m/>
    <m/>
    <s v="30-40"/>
    <m/>
    <m/>
  </r>
  <r>
    <n v="873"/>
    <n v="29"/>
    <n v="57938"/>
    <n v="645"/>
    <n v="167289"/>
    <s v="Personal"/>
    <n v="5968"/>
    <x v="0"/>
    <x v="0"/>
    <s v="Employed"/>
    <s v="Divorced"/>
    <s v="Female"/>
    <s v="High School"/>
    <n v="1"/>
    <n v="4"/>
    <n v="59247"/>
    <s v="East"/>
    <n v="18"/>
    <s v="Mumbai"/>
    <m/>
    <m/>
    <m/>
    <s v="&lt;30"/>
    <m/>
    <m/>
  </r>
  <r>
    <n v="874"/>
    <n v="43"/>
    <n v="45567"/>
    <n v="597"/>
    <n v="224120"/>
    <s v="Education"/>
    <n v="5752"/>
    <x v="1"/>
    <x v="1"/>
    <s v="Employed"/>
    <s v="Divorced"/>
    <s v="Female"/>
    <s v="Bachelor"/>
    <n v="5"/>
    <n v="3"/>
    <n v="81577"/>
    <s v="North"/>
    <n v="17"/>
    <s v="Kolkata"/>
    <m/>
    <m/>
    <m/>
    <s v="41-50"/>
    <m/>
    <m/>
  </r>
  <r>
    <n v="875"/>
    <n v="51"/>
    <n v="14979"/>
    <n v="659"/>
    <n v="151289"/>
    <s v="Personal"/>
    <n v="3627"/>
    <x v="0"/>
    <x v="1"/>
    <s v="Employed"/>
    <s v="Married"/>
    <s v="Male"/>
    <s v="High School"/>
    <n v="1"/>
    <n v="2"/>
    <n v="115590"/>
    <s v="South"/>
    <n v="11"/>
    <s v="Ahmedabad"/>
    <m/>
    <m/>
    <m/>
    <s v="51-60"/>
    <m/>
    <m/>
  </r>
  <r>
    <n v="876"/>
    <n v="52"/>
    <n v="39326"/>
    <n v="577"/>
    <n v="177279"/>
    <s v="Education"/>
    <n v="4592"/>
    <x v="0"/>
    <x v="1"/>
    <s v="Employed"/>
    <s v="Single"/>
    <s v="Female"/>
    <s v="Master"/>
    <n v="0"/>
    <n v="1"/>
    <n v="97473"/>
    <s v="North"/>
    <n v="9"/>
    <s v="Bangalore"/>
    <m/>
    <m/>
    <m/>
    <s v="51-60"/>
    <m/>
    <m/>
  </r>
  <r>
    <n v="877"/>
    <n v="51"/>
    <n v="56900"/>
    <n v="647"/>
    <n v="146510"/>
    <s v="Car"/>
    <n v="5679"/>
    <x v="0"/>
    <x v="0"/>
    <s v="Employed"/>
    <s v="Married"/>
    <s v="Male"/>
    <s v="High School"/>
    <n v="1"/>
    <n v="1"/>
    <n v="105630"/>
    <s v="West"/>
    <n v="17"/>
    <s v="Bangalore"/>
    <m/>
    <m/>
    <m/>
    <s v="51-60"/>
    <m/>
    <m/>
  </r>
  <r>
    <n v="878"/>
    <n v="37"/>
    <n v="53771"/>
    <n v="559"/>
    <n v="232914"/>
    <s v="Personal"/>
    <n v="6112"/>
    <x v="0"/>
    <x v="0"/>
    <s v="Employed"/>
    <s v="Married"/>
    <s v="Female"/>
    <s v="Master"/>
    <n v="5"/>
    <n v="4"/>
    <n v="75505"/>
    <s v="South"/>
    <n v="19"/>
    <s v="Mumbai"/>
    <m/>
    <m/>
    <m/>
    <s v="30-40"/>
    <m/>
    <m/>
  </r>
  <r>
    <n v="879"/>
    <n v="59"/>
    <n v="49306"/>
    <n v="567"/>
    <n v="181972"/>
    <s v="Car"/>
    <n v="5514"/>
    <x v="0"/>
    <x v="1"/>
    <s v="Employed"/>
    <s v="Single"/>
    <s v="Female"/>
    <s v="Master"/>
    <n v="0"/>
    <n v="2"/>
    <n v="103658"/>
    <s v="East"/>
    <n v="13"/>
    <s v="Ahmedabad"/>
    <m/>
    <m/>
    <m/>
    <s v="51-60"/>
    <m/>
    <m/>
  </r>
  <r>
    <n v="880"/>
    <n v="42"/>
    <n v="43640"/>
    <n v="627"/>
    <n v="89182"/>
    <s v="Medical"/>
    <n v="4543"/>
    <x v="0"/>
    <x v="1"/>
    <s v="Employed"/>
    <s v="Single"/>
    <s v="Female"/>
    <s v="Master"/>
    <n v="0"/>
    <n v="3"/>
    <n v="103556"/>
    <s v="North"/>
    <n v="6"/>
    <s v="Bangalore"/>
    <m/>
    <m/>
    <m/>
    <s v="41-50"/>
    <m/>
    <m/>
  </r>
  <r>
    <n v="881"/>
    <n v="55"/>
    <n v="26320"/>
    <n v="614"/>
    <n v="281682"/>
    <s v="Medical"/>
    <n v="5236"/>
    <x v="0"/>
    <x v="1"/>
    <s v="Employed"/>
    <s v="Married"/>
    <s v="Female"/>
    <s v="High School"/>
    <n v="1"/>
    <n v="1"/>
    <n v="64586"/>
    <s v="West"/>
    <n v="4"/>
    <s v="Hyderabad"/>
    <m/>
    <m/>
    <m/>
    <s v="51-60"/>
    <m/>
    <m/>
  </r>
  <r>
    <n v="882"/>
    <n v="50"/>
    <n v="64458"/>
    <n v="669"/>
    <n v="250668"/>
    <s v="Medical"/>
    <n v="4789"/>
    <x v="1"/>
    <x v="1"/>
    <s v="Employed"/>
    <s v="Married"/>
    <s v="Female"/>
    <s v="High School"/>
    <n v="0"/>
    <n v="4"/>
    <n v="119276"/>
    <s v="South"/>
    <n v="18"/>
    <s v="Hyderabad"/>
    <m/>
    <m/>
    <m/>
    <s v="41-50"/>
    <m/>
    <m/>
  </r>
  <r>
    <n v="883"/>
    <n v="60"/>
    <n v="28398"/>
    <n v="649"/>
    <n v="99234"/>
    <s v="Medical"/>
    <n v="5381"/>
    <x v="0"/>
    <x v="0"/>
    <s v="Employed"/>
    <s v="Divorced"/>
    <s v="Female"/>
    <s v="PhD"/>
    <n v="5"/>
    <n v="2"/>
    <n v="48998"/>
    <s v="West"/>
    <n v="12"/>
    <s v="Delhi"/>
    <m/>
    <m/>
    <m/>
    <s v="51-60"/>
    <m/>
    <m/>
  </r>
  <r>
    <n v="884"/>
    <n v="57"/>
    <n v="46936"/>
    <n v="755"/>
    <n v="236741"/>
    <s v="Personal"/>
    <n v="6478"/>
    <x v="0"/>
    <x v="1"/>
    <s v="Employed"/>
    <s v="Single"/>
    <s v="Male"/>
    <s v="High School"/>
    <n v="4"/>
    <n v="3"/>
    <n v="105527"/>
    <s v="South"/>
    <n v="4"/>
    <s v="Bangalore"/>
    <m/>
    <m/>
    <m/>
    <s v="51-60"/>
    <m/>
    <m/>
  </r>
  <r>
    <n v="885"/>
    <n v="46"/>
    <n v="34476"/>
    <n v="636"/>
    <n v="276134"/>
    <s v="Education"/>
    <n v="4217"/>
    <x v="0"/>
    <x v="1"/>
    <s v="Employed"/>
    <s v="Divorced"/>
    <s v="Male"/>
    <s v="High School"/>
    <n v="2"/>
    <n v="2"/>
    <n v="152967"/>
    <s v="North"/>
    <n v="5"/>
    <s v="Pune"/>
    <m/>
    <m/>
    <m/>
    <s v="41-50"/>
    <m/>
    <m/>
  </r>
  <r>
    <n v="886"/>
    <n v="26"/>
    <n v="64905"/>
    <n v="485"/>
    <n v="190677"/>
    <s v="Personal"/>
    <n v="5280"/>
    <x v="0"/>
    <x v="1"/>
    <s v="Employed"/>
    <s v="Divorced"/>
    <s v="Male"/>
    <s v="High School"/>
    <n v="1"/>
    <n v="1"/>
    <n v="120416"/>
    <s v="South"/>
    <n v="12"/>
    <s v="Hyderabad"/>
    <m/>
    <m/>
    <m/>
    <s v="&lt;30"/>
    <m/>
    <m/>
  </r>
  <r>
    <n v="887"/>
    <n v="54"/>
    <n v="58730"/>
    <n v="548"/>
    <n v="207451"/>
    <s v="Personal"/>
    <n v="4903"/>
    <x v="0"/>
    <x v="1"/>
    <s v="Employed"/>
    <s v="Divorced"/>
    <s v="Female"/>
    <s v="Bachelor"/>
    <n v="0"/>
    <n v="4"/>
    <n v="120228"/>
    <s v="North"/>
    <n v="18"/>
    <s v="Bangalore"/>
    <m/>
    <m/>
    <m/>
    <s v="51-60"/>
    <m/>
    <m/>
  </r>
  <r>
    <n v="888"/>
    <n v="52"/>
    <n v="44641"/>
    <n v="590"/>
    <n v="184064"/>
    <s v="Car"/>
    <n v="4737"/>
    <x v="0"/>
    <x v="1"/>
    <s v="Employed"/>
    <s v="Divorced"/>
    <s v="Male"/>
    <s v="High School"/>
    <n v="0"/>
    <n v="4"/>
    <n v="73077"/>
    <s v="South"/>
    <n v="17"/>
    <s v="Delhi"/>
    <m/>
    <m/>
    <m/>
    <s v="51-60"/>
    <m/>
    <m/>
  </r>
  <r>
    <n v="889"/>
    <n v="45"/>
    <n v="60367"/>
    <n v="819"/>
    <n v="225986"/>
    <s v="Education"/>
    <n v="4860"/>
    <x v="0"/>
    <x v="1"/>
    <s v="Employed"/>
    <s v="Single"/>
    <s v="Female"/>
    <s v="Bachelor"/>
    <n v="5"/>
    <n v="1"/>
    <n v="153071"/>
    <s v="West"/>
    <n v="10"/>
    <s v="Mumbai"/>
    <m/>
    <m/>
    <m/>
    <s v="41-50"/>
    <m/>
    <m/>
  </r>
  <r>
    <n v="890"/>
    <n v="33"/>
    <n v="27623"/>
    <n v="648"/>
    <n v="251658"/>
    <s v="Home"/>
    <n v="6313"/>
    <x v="0"/>
    <x v="0"/>
    <s v="Employed"/>
    <s v="Single"/>
    <s v="Female"/>
    <s v="Master"/>
    <n v="0"/>
    <n v="1"/>
    <n v="141301"/>
    <s v="West"/>
    <n v="6"/>
    <s v="Ahmedabad"/>
    <m/>
    <m/>
    <m/>
    <s v="30-40"/>
    <m/>
    <m/>
  </r>
  <r>
    <n v="891"/>
    <n v="58"/>
    <n v="48807"/>
    <n v="705"/>
    <n v="140445"/>
    <s v="Home"/>
    <n v="5579"/>
    <x v="0"/>
    <x v="0"/>
    <s v="Employed"/>
    <s v="Single"/>
    <s v="Female"/>
    <s v="Master"/>
    <n v="0"/>
    <n v="2"/>
    <n v="74692"/>
    <s v="North"/>
    <n v="17"/>
    <s v="Pune"/>
    <m/>
    <m/>
    <m/>
    <s v="51-60"/>
    <m/>
    <m/>
  </r>
  <r>
    <n v="892"/>
    <n v="58"/>
    <n v="34177"/>
    <n v="700"/>
    <n v="164691"/>
    <s v="Education"/>
    <n v="4520"/>
    <x v="0"/>
    <x v="0"/>
    <s v="Employed"/>
    <s v="Married"/>
    <s v="Male"/>
    <s v="Master"/>
    <n v="4"/>
    <n v="1"/>
    <n v="85757"/>
    <s v="East"/>
    <n v="8"/>
    <s v="Delhi"/>
    <m/>
    <m/>
    <m/>
    <s v="51-60"/>
    <m/>
    <m/>
  </r>
  <r>
    <n v="893"/>
    <n v="22"/>
    <n v="65375"/>
    <n v="586"/>
    <n v="205082"/>
    <s v="Home"/>
    <n v="5649"/>
    <x v="0"/>
    <x v="1"/>
    <s v="Employed"/>
    <s v="Divorced"/>
    <s v="Female"/>
    <s v="Master"/>
    <n v="1"/>
    <n v="2"/>
    <n v="137639"/>
    <s v="North"/>
    <n v="2"/>
    <s v="Delhi"/>
    <m/>
    <m/>
    <m/>
    <s v="&lt;30"/>
    <m/>
    <m/>
  </r>
  <r>
    <n v="894"/>
    <n v="25"/>
    <n v="55614"/>
    <n v="560"/>
    <n v="215510"/>
    <s v="Education"/>
    <n v="4441"/>
    <x v="0"/>
    <x v="0"/>
    <s v="Employed"/>
    <s v="Married"/>
    <s v="Female"/>
    <s v="Bachelor"/>
    <n v="1"/>
    <n v="4"/>
    <n v="153884"/>
    <s v="West"/>
    <n v="12"/>
    <s v="Delhi"/>
    <m/>
    <m/>
    <m/>
    <s v="&lt;30"/>
    <m/>
    <m/>
  </r>
  <r>
    <n v="895"/>
    <n v="31"/>
    <n v="59749"/>
    <n v="682"/>
    <n v="220372"/>
    <s v="Car"/>
    <n v="3210"/>
    <x v="0"/>
    <x v="1"/>
    <s v="Employed"/>
    <s v="Single"/>
    <s v="Male"/>
    <s v="Bachelor"/>
    <n v="5"/>
    <n v="3"/>
    <n v="62059"/>
    <s v="South"/>
    <n v="3"/>
    <s v="Ahmedabad"/>
    <m/>
    <m/>
    <m/>
    <s v="30-40"/>
    <m/>
    <m/>
  </r>
  <r>
    <n v="896"/>
    <n v="31"/>
    <n v="41701"/>
    <n v="538"/>
    <n v="190373"/>
    <s v="Car"/>
    <n v="2695"/>
    <x v="1"/>
    <x v="1"/>
    <s v="Employed"/>
    <s v="Single"/>
    <s v="Male"/>
    <s v="Master"/>
    <n v="4"/>
    <n v="4"/>
    <n v="69888"/>
    <s v="East"/>
    <n v="7"/>
    <s v="Hyderabad"/>
    <m/>
    <m/>
    <m/>
    <s v="30-40"/>
    <m/>
    <m/>
  </r>
  <r>
    <n v="897"/>
    <n v="44"/>
    <n v="61172"/>
    <n v="698"/>
    <n v="155897"/>
    <s v="Personal"/>
    <n v="5500"/>
    <x v="0"/>
    <x v="1"/>
    <s v="Employed"/>
    <s v="Married"/>
    <s v="Male"/>
    <s v="High School"/>
    <n v="4"/>
    <n v="4"/>
    <n v="95686"/>
    <s v="West"/>
    <n v="1"/>
    <s v="Bangalore"/>
    <m/>
    <m/>
    <m/>
    <s v="41-50"/>
    <m/>
    <m/>
  </r>
  <r>
    <n v="898"/>
    <n v="34"/>
    <n v="33245"/>
    <n v="644"/>
    <n v="249263"/>
    <s v="Home"/>
    <n v="4715"/>
    <x v="0"/>
    <x v="0"/>
    <s v="Employed"/>
    <s v="Divorced"/>
    <s v="Female"/>
    <s v="Master"/>
    <n v="4"/>
    <n v="3"/>
    <n v="34867"/>
    <s v="East"/>
    <n v="17"/>
    <s v="Mumbai"/>
    <m/>
    <m/>
    <m/>
    <s v="30-40"/>
    <m/>
    <m/>
  </r>
  <r>
    <n v="899"/>
    <n v="50"/>
    <n v="35397"/>
    <n v="680"/>
    <n v="138917"/>
    <s v="Education"/>
    <n v="5997"/>
    <x v="0"/>
    <x v="1"/>
    <s v="Employed"/>
    <s v="Single"/>
    <s v="Female"/>
    <s v="Master"/>
    <n v="1"/>
    <n v="3"/>
    <n v="100571"/>
    <s v="North"/>
    <n v="8"/>
    <s v="Kolkata"/>
    <m/>
    <m/>
    <m/>
    <s v="41-50"/>
    <m/>
    <m/>
  </r>
  <r>
    <n v="900"/>
    <n v="60"/>
    <n v="47372"/>
    <n v="665"/>
    <n v="175386"/>
    <s v="Car"/>
    <n v="5387"/>
    <x v="0"/>
    <x v="1"/>
    <s v="Employed"/>
    <s v="Divorced"/>
    <s v="Male"/>
    <s v="Bachelor"/>
    <n v="3"/>
    <n v="3"/>
    <n v="135572"/>
    <s v="West"/>
    <n v="10"/>
    <s v="Mumbai"/>
    <m/>
    <m/>
    <m/>
    <s v="51-60"/>
    <m/>
    <m/>
  </r>
  <r>
    <n v="901"/>
    <n v="64"/>
    <n v="35979"/>
    <n v="667"/>
    <n v="200890"/>
    <s v="Personal"/>
    <n v="5260"/>
    <x v="0"/>
    <x v="1"/>
    <s v="Employed"/>
    <s v="Divorced"/>
    <s v="Female"/>
    <s v="Master"/>
    <n v="5"/>
    <n v="4"/>
    <n v="56840"/>
    <s v="North"/>
    <n v="17"/>
    <s v="Pune"/>
    <m/>
    <m/>
    <m/>
    <s v="&gt;60"/>
    <m/>
    <m/>
  </r>
  <r>
    <n v="902"/>
    <n v="55"/>
    <n v="60644"/>
    <n v="655"/>
    <n v="224256"/>
    <s v="Home"/>
    <n v="4549"/>
    <x v="0"/>
    <x v="1"/>
    <s v="Employed"/>
    <s v="Single"/>
    <s v="Female"/>
    <s v="Bachelor"/>
    <n v="5"/>
    <n v="1"/>
    <n v="103813"/>
    <s v="West"/>
    <n v="16"/>
    <s v="Ahmedabad"/>
    <m/>
    <m/>
    <m/>
    <s v="51-60"/>
    <m/>
    <m/>
  </r>
  <r>
    <n v="903"/>
    <n v="41"/>
    <n v="42898"/>
    <n v="664"/>
    <n v="185406"/>
    <s v="Home"/>
    <n v="5521"/>
    <x v="0"/>
    <x v="1"/>
    <s v="Employed"/>
    <s v="Married"/>
    <s v="Female"/>
    <s v="PhD"/>
    <n v="2"/>
    <n v="4"/>
    <n v="82546"/>
    <s v="West"/>
    <n v="10"/>
    <s v="Mumbai"/>
    <m/>
    <m/>
    <m/>
    <s v="41-50"/>
    <m/>
    <m/>
  </r>
  <r>
    <n v="904"/>
    <n v="25"/>
    <n v="33790"/>
    <n v="652"/>
    <n v="237653"/>
    <s v="Home"/>
    <n v="6551"/>
    <x v="0"/>
    <x v="1"/>
    <s v="Employed"/>
    <s v="Divorced"/>
    <s v="Male"/>
    <s v="Bachelor"/>
    <n v="4"/>
    <n v="1"/>
    <n v="149198"/>
    <s v="North"/>
    <n v="15"/>
    <s v="Pune"/>
    <m/>
    <m/>
    <m/>
    <s v="&lt;30"/>
    <m/>
    <m/>
  </r>
  <r>
    <n v="905"/>
    <n v="58"/>
    <n v="31847"/>
    <n v="581"/>
    <n v="262539"/>
    <s v="Car"/>
    <n v="2980"/>
    <x v="1"/>
    <x v="1"/>
    <s v="Employed"/>
    <s v="Married"/>
    <s v="Female"/>
    <s v="Master"/>
    <n v="4"/>
    <n v="2"/>
    <n v="82906"/>
    <s v="West"/>
    <n v="16"/>
    <s v="Pune"/>
    <m/>
    <m/>
    <m/>
    <s v="51-60"/>
    <m/>
    <m/>
  </r>
  <r>
    <n v="906"/>
    <n v="22"/>
    <n v="60460"/>
    <n v="630"/>
    <n v="168858"/>
    <s v="Car"/>
    <n v="4850"/>
    <x v="0"/>
    <x v="1"/>
    <s v="Employed"/>
    <s v="Divorced"/>
    <s v="Male"/>
    <s v="High School"/>
    <n v="1"/>
    <n v="4"/>
    <n v="145569"/>
    <s v="East"/>
    <n v="18"/>
    <s v="Ahmedabad"/>
    <m/>
    <m/>
    <m/>
    <s v="&lt;30"/>
    <m/>
    <m/>
  </r>
  <r>
    <n v="907"/>
    <n v="60"/>
    <n v="11838"/>
    <n v="758"/>
    <n v="219578"/>
    <s v="Home"/>
    <n v="6345"/>
    <x v="0"/>
    <x v="1"/>
    <s v="Employed"/>
    <s v="Divorced"/>
    <s v="Male"/>
    <s v="Bachelor"/>
    <n v="5"/>
    <n v="3"/>
    <n v="82076"/>
    <s v="East"/>
    <n v="4"/>
    <s v="Ahmedabad"/>
    <m/>
    <m/>
    <m/>
    <s v="51-60"/>
    <m/>
    <m/>
  </r>
  <r>
    <n v="908"/>
    <n v="57"/>
    <n v="34834"/>
    <n v="665"/>
    <n v="212308"/>
    <s v="Car"/>
    <n v="3854"/>
    <x v="0"/>
    <x v="1"/>
    <s v="Employed"/>
    <s v="Single"/>
    <s v="Male"/>
    <s v="Bachelor"/>
    <n v="1"/>
    <n v="4"/>
    <n v="123135"/>
    <s v="North"/>
    <n v="7"/>
    <s v="Bangalore"/>
    <m/>
    <m/>
    <m/>
    <s v="51-60"/>
    <m/>
    <m/>
  </r>
  <r>
    <n v="909"/>
    <n v="54"/>
    <n v="71043"/>
    <n v="707"/>
    <n v="182949"/>
    <s v="Home"/>
    <n v="5133"/>
    <x v="0"/>
    <x v="1"/>
    <s v="Employed"/>
    <s v="Married"/>
    <s v="Female"/>
    <s v="Bachelor"/>
    <n v="2"/>
    <n v="4"/>
    <n v="107558"/>
    <s v="South"/>
    <n v="12"/>
    <s v="Bangalore"/>
    <m/>
    <m/>
    <m/>
    <s v="51-60"/>
    <m/>
    <m/>
  </r>
  <r>
    <n v="910"/>
    <n v="31"/>
    <n v="44834"/>
    <n v="600"/>
    <n v="104688"/>
    <s v="Medical"/>
    <n v="4316"/>
    <x v="0"/>
    <x v="1"/>
    <s v="Employed"/>
    <s v="Divorced"/>
    <s v="Female"/>
    <s v="Master"/>
    <n v="0"/>
    <n v="3"/>
    <n v="95851"/>
    <s v="East"/>
    <n v="12"/>
    <s v="Ahmedabad"/>
    <m/>
    <m/>
    <m/>
    <s v="30-40"/>
    <m/>
    <m/>
  </r>
  <r>
    <n v="911"/>
    <n v="56"/>
    <n v="60746"/>
    <n v="599"/>
    <n v="217709"/>
    <s v="Car"/>
    <n v="4732"/>
    <x v="0"/>
    <x v="1"/>
    <s v="Employed"/>
    <s v="Married"/>
    <s v="Female"/>
    <s v="Master"/>
    <n v="1"/>
    <n v="2"/>
    <n v="76284"/>
    <s v="West"/>
    <n v="1"/>
    <s v="Bangalore"/>
    <m/>
    <m/>
    <m/>
    <s v="51-60"/>
    <m/>
    <m/>
  </r>
  <r>
    <n v="912"/>
    <n v="31"/>
    <n v="56412"/>
    <n v="589"/>
    <n v="223203"/>
    <s v="Education"/>
    <n v="3226"/>
    <x v="0"/>
    <x v="0"/>
    <s v="Employed"/>
    <s v="Divorced"/>
    <s v="Male"/>
    <s v="Bachelor"/>
    <n v="2"/>
    <n v="2"/>
    <n v="109692"/>
    <s v="North"/>
    <n v="12"/>
    <s v="Hyderabad"/>
    <m/>
    <m/>
    <m/>
    <s v="30-40"/>
    <m/>
    <m/>
  </r>
  <r>
    <n v="913"/>
    <n v="29"/>
    <n v="47136"/>
    <n v="583"/>
    <n v="254364"/>
    <s v="Car"/>
    <n v="5984"/>
    <x v="0"/>
    <x v="1"/>
    <s v="Employed"/>
    <s v="Married"/>
    <s v="Male"/>
    <s v="High School"/>
    <n v="1"/>
    <n v="2"/>
    <n v="86783"/>
    <s v="South"/>
    <n v="7"/>
    <s v="Delhi"/>
    <m/>
    <m/>
    <m/>
    <s v="&lt;30"/>
    <m/>
    <m/>
  </r>
  <r>
    <n v="914"/>
    <n v="26"/>
    <n v="25116"/>
    <n v="568"/>
    <n v="183248"/>
    <s v="Home"/>
    <n v="5150"/>
    <x v="0"/>
    <x v="1"/>
    <s v="Employed"/>
    <s v="Married"/>
    <s v="Female"/>
    <s v="Master"/>
    <n v="1"/>
    <n v="2"/>
    <n v="79307"/>
    <s v="North"/>
    <n v="15"/>
    <s v="Mumbai"/>
    <m/>
    <m/>
    <m/>
    <s v="&lt;30"/>
    <m/>
    <m/>
  </r>
  <r>
    <n v="915"/>
    <n v="54"/>
    <n v="30111"/>
    <n v="661"/>
    <n v="166646"/>
    <s v="Education"/>
    <n v="3555"/>
    <x v="0"/>
    <x v="1"/>
    <s v="Employed"/>
    <s v="Single"/>
    <s v="Female"/>
    <s v="High School"/>
    <n v="1"/>
    <n v="4"/>
    <n v="144181"/>
    <s v="East"/>
    <n v="2"/>
    <s v="Mumbai"/>
    <m/>
    <m/>
    <m/>
    <s v="51-60"/>
    <m/>
    <m/>
  </r>
  <r>
    <n v="916"/>
    <n v="57"/>
    <n v="29859"/>
    <n v="632"/>
    <n v="154271"/>
    <s v="Personal"/>
    <n v="5418"/>
    <x v="0"/>
    <x v="0"/>
    <s v="Employed"/>
    <s v="Divorced"/>
    <s v="Male"/>
    <s v="PhD"/>
    <n v="3"/>
    <n v="4"/>
    <n v="116425"/>
    <s v="West"/>
    <n v="1"/>
    <s v="Kolkata"/>
    <m/>
    <m/>
    <m/>
    <s v="51-60"/>
    <m/>
    <m/>
  </r>
  <r>
    <n v="917"/>
    <n v="52"/>
    <n v="57230"/>
    <n v="693"/>
    <n v="50089"/>
    <s v="Education"/>
    <n v="5208"/>
    <x v="0"/>
    <x v="1"/>
    <s v="Employed"/>
    <s v="Divorced"/>
    <s v="Female"/>
    <s v="High School"/>
    <n v="3"/>
    <n v="3"/>
    <n v="119309"/>
    <s v="East"/>
    <n v="4"/>
    <s v="Mumbai"/>
    <m/>
    <m/>
    <m/>
    <s v="51-60"/>
    <m/>
    <m/>
  </r>
  <r>
    <n v="918"/>
    <n v="32"/>
    <n v="60043"/>
    <n v="634"/>
    <n v="179764"/>
    <s v="Education"/>
    <n v="4311"/>
    <x v="0"/>
    <x v="1"/>
    <s v="Employed"/>
    <s v="Divorced"/>
    <s v="Male"/>
    <s v="Master"/>
    <n v="4"/>
    <n v="1"/>
    <n v="88252"/>
    <s v="North"/>
    <n v="8"/>
    <s v="Mumbai"/>
    <m/>
    <m/>
    <m/>
    <s v="30-40"/>
    <m/>
    <m/>
  </r>
  <r>
    <n v="919"/>
    <n v="52"/>
    <n v="36817"/>
    <n v="529"/>
    <n v="338324"/>
    <s v="Car"/>
    <n v="6968"/>
    <x v="0"/>
    <x v="1"/>
    <s v="Employed"/>
    <s v="Divorced"/>
    <s v="Male"/>
    <s v="Bachelor"/>
    <n v="3"/>
    <n v="3"/>
    <n v="94420"/>
    <s v="West"/>
    <n v="17"/>
    <s v="Hyderabad"/>
    <m/>
    <m/>
    <m/>
    <s v="51-60"/>
    <m/>
    <m/>
  </r>
  <r>
    <n v="920"/>
    <n v="37"/>
    <n v="48818"/>
    <n v="672"/>
    <n v="263547"/>
    <s v="Education"/>
    <n v="5516"/>
    <x v="1"/>
    <x v="1"/>
    <s v="Employed"/>
    <s v="Single"/>
    <s v="Male"/>
    <s v="PhD"/>
    <n v="2"/>
    <n v="2"/>
    <n v="92542"/>
    <s v="South"/>
    <n v="18"/>
    <s v="Hyderabad"/>
    <m/>
    <m/>
    <m/>
    <s v="30-40"/>
    <m/>
    <m/>
  </r>
  <r>
    <n v="921"/>
    <n v="24"/>
    <n v="50121"/>
    <n v="548"/>
    <n v="150390"/>
    <s v="Education"/>
    <n v="6290"/>
    <x v="0"/>
    <x v="1"/>
    <s v="Employed"/>
    <s v="Single"/>
    <s v="Male"/>
    <s v="High School"/>
    <n v="1"/>
    <n v="1"/>
    <n v="110117"/>
    <s v="East"/>
    <n v="5"/>
    <s v="Delhi"/>
    <m/>
    <m/>
    <m/>
    <s v="&lt;30"/>
    <m/>
    <m/>
  </r>
  <r>
    <n v="922"/>
    <n v="62"/>
    <n v="51172"/>
    <n v="660"/>
    <n v="174265"/>
    <s v="Home"/>
    <n v="4838"/>
    <x v="0"/>
    <x v="1"/>
    <s v="Unemployed"/>
    <s v="Divorced"/>
    <s v="Female"/>
    <s v="Bachelor"/>
    <n v="3"/>
    <n v="3"/>
    <n v="119254"/>
    <s v="North"/>
    <n v="6"/>
    <s v="Ahmedabad"/>
    <m/>
    <m/>
    <m/>
    <s v="&gt;60"/>
    <m/>
    <m/>
  </r>
  <r>
    <n v="923"/>
    <n v="53"/>
    <n v="38570"/>
    <n v="611"/>
    <n v="173948"/>
    <s v="Car"/>
    <n v="3374"/>
    <x v="0"/>
    <x v="1"/>
    <s v="Unemployed"/>
    <s v="Married"/>
    <s v="Male"/>
    <s v="PhD"/>
    <n v="5"/>
    <n v="2"/>
    <n v="99092"/>
    <s v="West"/>
    <n v="12"/>
    <s v="Bangalore"/>
    <m/>
    <m/>
    <m/>
    <s v="51-60"/>
    <m/>
    <m/>
  </r>
  <r>
    <n v="924"/>
    <n v="63"/>
    <n v="74570"/>
    <n v="661"/>
    <n v="269926"/>
    <s v="Home"/>
    <n v="2676"/>
    <x v="0"/>
    <x v="0"/>
    <s v="Employed"/>
    <s v="Single"/>
    <s v="Male"/>
    <s v="High School"/>
    <n v="1"/>
    <n v="1"/>
    <n v="76220"/>
    <s v="North"/>
    <n v="16"/>
    <s v="Delhi"/>
    <m/>
    <m/>
    <m/>
    <s v="&gt;60"/>
    <m/>
    <m/>
  </r>
  <r>
    <n v="925"/>
    <n v="63"/>
    <n v="60168"/>
    <n v="577"/>
    <n v="311226"/>
    <s v="Car"/>
    <n v="3986"/>
    <x v="0"/>
    <x v="1"/>
    <s v="Employed"/>
    <s v="Married"/>
    <s v="Female"/>
    <s v="Bachelor"/>
    <n v="0"/>
    <n v="1"/>
    <n v="122817"/>
    <s v="South"/>
    <n v="9"/>
    <s v="Kolkata"/>
    <m/>
    <m/>
    <m/>
    <s v="&gt;60"/>
    <m/>
    <m/>
  </r>
  <r>
    <n v="926"/>
    <n v="29"/>
    <n v="51096"/>
    <n v="688"/>
    <n v="204489"/>
    <s v="Personal"/>
    <n v="6347"/>
    <x v="0"/>
    <x v="1"/>
    <s v="Employed"/>
    <s v="Married"/>
    <s v="Male"/>
    <s v="PhD"/>
    <n v="4"/>
    <n v="2"/>
    <n v="101002"/>
    <s v="South"/>
    <n v="15"/>
    <s v="Mumbai"/>
    <m/>
    <m/>
    <m/>
    <s v="&lt;30"/>
    <m/>
    <m/>
  </r>
  <r>
    <n v="927"/>
    <n v="54"/>
    <n v="42217"/>
    <n v="651"/>
    <n v="213183"/>
    <s v="Education"/>
    <n v="4490"/>
    <x v="0"/>
    <x v="0"/>
    <s v="Unemployed"/>
    <s v="Married"/>
    <s v="Male"/>
    <s v="Master"/>
    <n v="3"/>
    <n v="1"/>
    <n v="56774"/>
    <s v="East"/>
    <n v="8"/>
    <s v="Bangalore"/>
    <m/>
    <m/>
    <m/>
    <s v="51-60"/>
    <m/>
    <m/>
  </r>
  <r>
    <n v="928"/>
    <n v="59"/>
    <n v="37496"/>
    <n v="632"/>
    <n v="226019"/>
    <s v="Car"/>
    <n v="6041"/>
    <x v="0"/>
    <x v="1"/>
    <s v="Employed"/>
    <s v="Divorced"/>
    <s v="Male"/>
    <s v="High School"/>
    <n v="5"/>
    <n v="3"/>
    <n v="35941"/>
    <s v="South"/>
    <n v="12"/>
    <s v="Kolkata"/>
    <m/>
    <m/>
    <m/>
    <s v="51-60"/>
    <m/>
    <m/>
  </r>
  <r>
    <n v="929"/>
    <n v="50"/>
    <n v="55968"/>
    <n v="565"/>
    <n v="199207"/>
    <s v="Education"/>
    <n v="3833"/>
    <x v="0"/>
    <x v="0"/>
    <s v="Employed"/>
    <s v="Single"/>
    <s v="Male"/>
    <s v="High School"/>
    <n v="5"/>
    <n v="3"/>
    <n v="108936"/>
    <s v="South"/>
    <n v="14"/>
    <s v="Delhi"/>
    <m/>
    <m/>
    <m/>
    <s v="41-50"/>
    <m/>
    <m/>
  </r>
  <r>
    <n v="930"/>
    <n v="40"/>
    <n v="42893"/>
    <n v="740"/>
    <n v="214099"/>
    <s v="Education"/>
    <n v="4337"/>
    <x v="1"/>
    <x v="1"/>
    <s v="Employed"/>
    <s v="Divorced"/>
    <s v="Female"/>
    <s v="PhD"/>
    <n v="1"/>
    <n v="3"/>
    <n v="75115"/>
    <s v="East"/>
    <n v="17"/>
    <s v="Mumbai"/>
    <m/>
    <m/>
    <m/>
    <s v="30-40"/>
    <m/>
    <m/>
  </r>
  <r>
    <n v="931"/>
    <n v="59"/>
    <n v="52005"/>
    <n v="604"/>
    <n v="202408"/>
    <s v="Medical"/>
    <n v="4481"/>
    <x v="0"/>
    <x v="1"/>
    <s v="Employed"/>
    <s v="Married"/>
    <s v="Female"/>
    <s v="High School"/>
    <n v="0"/>
    <n v="1"/>
    <n v="112931"/>
    <s v="North"/>
    <n v="14"/>
    <s v="Delhi"/>
    <m/>
    <m/>
    <m/>
    <s v="51-60"/>
    <m/>
    <m/>
  </r>
  <r>
    <n v="932"/>
    <n v="43"/>
    <n v="21510"/>
    <n v="663"/>
    <n v="223898"/>
    <s v="Home"/>
    <n v="5225"/>
    <x v="0"/>
    <x v="1"/>
    <s v="Employed"/>
    <s v="Divorced"/>
    <s v="Female"/>
    <s v="Bachelor"/>
    <n v="4"/>
    <n v="1"/>
    <n v="76731"/>
    <s v="East"/>
    <n v="5"/>
    <s v="Mumbai"/>
    <m/>
    <m/>
    <m/>
    <s v="41-50"/>
    <m/>
    <m/>
  </r>
  <r>
    <n v="933"/>
    <n v="61"/>
    <n v="42053"/>
    <n v="602"/>
    <n v="99913"/>
    <s v="Car"/>
    <n v="3647"/>
    <x v="0"/>
    <x v="1"/>
    <s v="Employed"/>
    <s v="Married"/>
    <s v="Female"/>
    <s v="High School"/>
    <n v="4"/>
    <n v="2"/>
    <n v="103995"/>
    <s v="East"/>
    <n v="13"/>
    <s v="Pune"/>
    <m/>
    <m/>
    <m/>
    <s v="&gt;60"/>
    <m/>
    <m/>
  </r>
  <r>
    <n v="934"/>
    <n v="64"/>
    <n v="48363"/>
    <n v="838"/>
    <n v="176025"/>
    <s v="Personal"/>
    <n v="4205"/>
    <x v="1"/>
    <x v="1"/>
    <s v="Employed"/>
    <s v="Divorced"/>
    <s v="Male"/>
    <s v="High School"/>
    <n v="0"/>
    <n v="2"/>
    <n v="88647"/>
    <s v="West"/>
    <n v="6"/>
    <s v="Mumbai"/>
    <m/>
    <m/>
    <m/>
    <s v="&gt;60"/>
    <m/>
    <m/>
  </r>
  <r>
    <n v="935"/>
    <n v="55"/>
    <n v="64517"/>
    <n v="657"/>
    <n v="140830"/>
    <s v="Medical"/>
    <n v="4766"/>
    <x v="0"/>
    <x v="1"/>
    <s v="Employed"/>
    <s v="Divorced"/>
    <s v="Male"/>
    <s v="Bachelor"/>
    <n v="3"/>
    <n v="1"/>
    <n v="152557"/>
    <s v="South"/>
    <n v="14"/>
    <s v="Pune"/>
    <m/>
    <m/>
    <m/>
    <s v="51-60"/>
    <m/>
    <m/>
  </r>
  <r>
    <n v="936"/>
    <n v="43"/>
    <n v="36165"/>
    <n v="619"/>
    <n v="234504"/>
    <s v="Home"/>
    <n v="3657"/>
    <x v="1"/>
    <x v="1"/>
    <s v="Employed"/>
    <s v="Single"/>
    <s v="Female"/>
    <s v="Bachelor"/>
    <n v="3"/>
    <n v="3"/>
    <n v="128509"/>
    <s v="South"/>
    <n v="6"/>
    <s v="Hyderabad"/>
    <m/>
    <m/>
    <m/>
    <s v="41-50"/>
    <m/>
    <m/>
  </r>
  <r>
    <n v="937"/>
    <n v="59"/>
    <n v="27712"/>
    <n v="680"/>
    <n v="160719"/>
    <s v="Personal"/>
    <n v="3240"/>
    <x v="0"/>
    <x v="1"/>
    <s v="Employed"/>
    <s v="Single"/>
    <s v="Male"/>
    <s v="Master"/>
    <n v="1"/>
    <n v="1"/>
    <n v="140418"/>
    <s v="North"/>
    <n v="3"/>
    <s v="Mumbai"/>
    <m/>
    <m/>
    <m/>
    <s v="51-60"/>
    <m/>
    <m/>
  </r>
  <r>
    <n v="938"/>
    <n v="43"/>
    <n v="56670"/>
    <n v="687"/>
    <n v="121755"/>
    <s v="Personal"/>
    <n v="5028"/>
    <x v="0"/>
    <x v="0"/>
    <s v="Employed"/>
    <s v="Married"/>
    <s v="Female"/>
    <s v="Bachelor"/>
    <n v="2"/>
    <n v="4"/>
    <n v="100721"/>
    <s v="South"/>
    <n v="16"/>
    <s v="Delhi"/>
    <m/>
    <m/>
    <m/>
    <s v="41-50"/>
    <m/>
    <m/>
  </r>
  <r>
    <n v="939"/>
    <n v="57"/>
    <n v="49039"/>
    <n v="669"/>
    <n v="110580"/>
    <s v="Education"/>
    <n v="3672"/>
    <x v="0"/>
    <x v="1"/>
    <s v="Employed"/>
    <s v="Married"/>
    <s v="Male"/>
    <s v="High School"/>
    <n v="1"/>
    <n v="3"/>
    <n v="124670"/>
    <s v="North"/>
    <n v="12"/>
    <s v="Bangalore"/>
    <m/>
    <m/>
    <m/>
    <s v="51-60"/>
    <m/>
    <m/>
  </r>
  <r>
    <n v="940"/>
    <n v="43"/>
    <n v="24169"/>
    <n v="633"/>
    <n v="222468"/>
    <s v="Home"/>
    <n v="6214"/>
    <x v="0"/>
    <x v="0"/>
    <s v="Employed"/>
    <s v="Married"/>
    <s v="Female"/>
    <s v="PhD"/>
    <n v="1"/>
    <n v="4"/>
    <n v="102749"/>
    <s v="West"/>
    <n v="14"/>
    <s v="Hyderabad"/>
    <m/>
    <m/>
    <m/>
    <s v="41-50"/>
    <m/>
    <m/>
  </r>
  <r>
    <n v="941"/>
    <n v="59"/>
    <n v="24917"/>
    <n v="672"/>
    <n v="153562"/>
    <s v="Medical"/>
    <n v="6242"/>
    <x v="0"/>
    <x v="1"/>
    <s v="Employed"/>
    <s v="Divorced"/>
    <s v="Female"/>
    <s v="High School"/>
    <n v="1"/>
    <n v="2"/>
    <n v="144087"/>
    <s v="North"/>
    <n v="2"/>
    <s v="Pune"/>
    <m/>
    <m/>
    <m/>
    <s v="51-60"/>
    <m/>
    <m/>
  </r>
  <r>
    <n v="942"/>
    <n v="48"/>
    <n v="40296"/>
    <n v="642"/>
    <n v="193090"/>
    <s v="Car"/>
    <n v="4416"/>
    <x v="0"/>
    <x v="0"/>
    <s v="Employed"/>
    <s v="Married"/>
    <s v="Female"/>
    <s v="Master"/>
    <n v="0"/>
    <n v="1"/>
    <n v="97823"/>
    <s v="North"/>
    <n v="18"/>
    <s v="Bangalore"/>
    <m/>
    <m/>
    <m/>
    <s v="41-50"/>
    <m/>
    <m/>
  </r>
  <r>
    <n v="943"/>
    <n v="39"/>
    <n v="48743"/>
    <n v="648"/>
    <n v="279144"/>
    <s v="Car"/>
    <n v="5602"/>
    <x v="0"/>
    <x v="0"/>
    <s v="Employed"/>
    <s v="Single"/>
    <s v="Female"/>
    <s v="PhD"/>
    <n v="4"/>
    <n v="4"/>
    <n v="58075"/>
    <s v="West"/>
    <n v="7"/>
    <s v="Pune"/>
    <m/>
    <m/>
    <m/>
    <s v="30-40"/>
    <m/>
    <m/>
  </r>
  <r>
    <n v="944"/>
    <n v="50"/>
    <n v="70839"/>
    <n v="610"/>
    <n v="218759"/>
    <s v="Medical"/>
    <n v="5069"/>
    <x v="0"/>
    <x v="0"/>
    <s v="Employed"/>
    <s v="Married"/>
    <s v="Male"/>
    <s v="Master"/>
    <n v="4"/>
    <n v="1"/>
    <n v="40041"/>
    <s v="East"/>
    <n v="5"/>
    <s v="Kolkata"/>
    <m/>
    <m/>
    <m/>
    <s v="41-50"/>
    <m/>
    <m/>
  </r>
  <r>
    <n v="945"/>
    <n v="41"/>
    <n v="33782"/>
    <n v="576"/>
    <n v="174493"/>
    <s v="Education"/>
    <n v="6067"/>
    <x v="0"/>
    <x v="0"/>
    <s v="Employed"/>
    <s v="Married"/>
    <s v="Male"/>
    <s v="High School"/>
    <n v="2"/>
    <n v="4"/>
    <n v="150049"/>
    <s v="West"/>
    <n v="12"/>
    <s v="Ahmedabad"/>
    <m/>
    <m/>
    <m/>
    <s v="41-50"/>
    <m/>
    <m/>
  </r>
  <r>
    <n v="946"/>
    <n v="44"/>
    <n v="58081"/>
    <n v="678"/>
    <n v="141241"/>
    <s v="Education"/>
    <n v="4541"/>
    <x v="0"/>
    <x v="1"/>
    <s v="Employed"/>
    <s v="Divorced"/>
    <s v="Male"/>
    <s v="Bachelor"/>
    <n v="3"/>
    <n v="1"/>
    <n v="114355"/>
    <s v="South"/>
    <n v="17"/>
    <s v="Bangalore"/>
    <m/>
    <m/>
    <m/>
    <s v="41-50"/>
    <m/>
    <m/>
  </r>
  <r>
    <n v="947"/>
    <n v="41"/>
    <n v="20587"/>
    <n v="680"/>
    <n v="221748"/>
    <s v="Personal"/>
    <n v="5510"/>
    <x v="0"/>
    <x v="1"/>
    <s v="Employed"/>
    <s v="Single"/>
    <s v="Female"/>
    <s v="PhD"/>
    <n v="1"/>
    <n v="3"/>
    <n v="116327"/>
    <s v="South"/>
    <n v="12"/>
    <s v="Ahmedabad"/>
    <m/>
    <m/>
    <m/>
    <s v="41-50"/>
    <m/>
    <m/>
  </r>
  <r>
    <n v="948"/>
    <n v="46"/>
    <n v="55414"/>
    <n v="714"/>
    <n v="193544"/>
    <s v="Home"/>
    <n v="5311"/>
    <x v="0"/>
    <x v="1"/>
    <s v="Employed"/>
    <s v="Married"/>
    <s v="Female"/>
    <s v="High School"/>
    <n v="0"/>
    <n v="2"/>
    <n v="144689"/>
    <s v="West"/>
    <n v="11"/>
    <s v="Kolkata"/>
    <m/>
    <m/>
    <m/>
    <s v="41-50"/>
    <m/>
    <m/>
  </r>
  <r>
    <n v="949"/>
    <n v="56"/>
    <n v="72598"/>
    <n v="652"/>
    <n v="228929"/>
    <s v="Personal"/>
    <n v="5260"/>
    <x v="1"/>
    <x v="0"/>
    <s v="Employed"/>
    <s v="Single"/>
    <s v="Male"/>
    <s v="PhD"/>
    <n v="0"/>
    <n v="3"/>
    <n v="50447"/>
    <s v="North"/>
    <n v="1"/>
    <s v="Ahmedabad"/>
    <m/>
    <m/>
    <m/>
    <s v="51-60"/>
    <m/>
    <m/>
  </r>
  <r>
    <n v="950"/>
    <n v="46"/>
    <n v="52125"/>
    <n v="639"/>
    <n v="80818"/>
    <s v="Car"/>
    <n v="4384"/>
    <x v="0"/>
    <x v="0"/>
    <s v="Employed"/>
    <s v="Married"/>
    <s v="Male"/>
    <s v="Master"/>
    <n v="1"/>
    <n v="2"/>
    <n v="89241"/>
    <s v="West"/>
    <n v="9"/>
    <s v="Hyderabad"/>
    <m/>
    <m/>
    <m/>
    <s v="41-50"/>
    <m/>
    <m/>
  </r>
  <r>
    <n v="951"/>
    <n v="53"/>
    <n v="39977"/>
    <n v="579"/>
    <n v="256872"/>
    <s v="Medical"/>
    <n v="6185"/>
    <x v="0"/>
    <x v="1"/>
    <s v="Employed"/>
    <s v="Single"/>
    <s v="Male"/>
    <s v="High School"/>
    <n v="0"/>
    <n v="3"/>
    <n v="92917"/>
    <s v="South"/>
    <n v="8"/>
    <s v="Bangalore"/>
    <m/>
    <m/>
    <m/>
    <s v="51-60"/>
    <m/>
    <m/>
  </r>
  <r>
    <n v="952"/>
    <n v="56"/>
    <n v="68488"/>
    <n v="648"/>
    <n v="114359"/>
    <s v="Home"/>
    <n v="4592"/>
    <x v="0"/>
    <x v="0"/>
    <s v="Employed"/>
    <s v="Married"/>
    <s v="Male"/>
    <s v="PhD"/>
    <n v="0"/>
    <n v="2"/>
    <n v="122268"/>
    <s v="West"/>
    <n v="14"/>
    <s v="Pune"/>
    <m/>
    <m/>
    <m/>
    <s v="51-60"/>
    <m/>
    <m/>
  </r>
  <r>
    <n v="953"/>
    <n v="24"/>
    <n v="55233"/>
    <n v="668"/>
    <n v="175791"/>
    <s v="Medical"/>
    <n v="4585"/>
    <x v="0"/>
    <x v="1"/>
    <s v="Employed"/>
    <s v="Married"/>
    <s v="Female"/>
    <s v="High School"/>
    <n v="1"/>
    <n v="3"/>
    <n v="79220"/>
    <s v="North"/>
    <n v="4"/>
    <s v="Mumbai"/>
    <m/>
    <m/>
    <m/>
    <s v="&lt;30"/>
    <m/>
    <m/>
  </r>
  <r>
    <n v="954"/>
    <n v="29"/>
    <n v="52303"/>
    <n v="559"/>
    <n v="269499"/>
    <s v="Home"/>
    <n v="4279"/>
    <x v="0"/>
    <x v="1"/>
    <s v="Employed"/>
    <s v="Divorced"/>
    <s v="Female"/>
    <s v="High School"/>
    <n v="2"/>
    <n v="1"/>
    <n v="63958"/>
    <s v="South"/>
    <n v="11"/>
    <s v="Hyderabad"/>
    <m/>
    <m/>
    <m/>
    <s v="&lt;30"/>
    <m/>
    <m/>
  </r>
  <r>
    <n v="955"/>
    <n v="28"/>
    <n v="34734"/>
    <n v="703"/>
    <n v="88319"/>
    <s v="Car"/>
    <n v="4340"/>
    <x v="0"/>
    <x v="1"/>
    <s v="Employed"/>
    <s v="Divorced"/>
    <s v="Male"/>
    <s v="Master"/>
    <n v="0"/>
    <n v="3"/>
    <n v="63689"/>
    <s v="East"/>
    <n v="17"/>
    <s v="Hyderabad"/>
    <m/>
    <m/>
    <m/>
    <s v="&lt;30"/>
    <m/>
    <m/>
  </r>
  <r>
    <n v="956"/>
    <n v="22"/>
    <n v="55456"/>
    <n v="614"/>
    <n v="195659"/>
    <s v="Car"/>
    <n v="4760"/>
    <x v="0"/>
    <x v="0"/>
    <s v="Unemployed"/>
    <s v="Single"/>
    <s v="Male"/>
    <s v="Master"/>
    <n v="4"/>
    <n v="4"/>
    <n v="134482"/>
    <s v="West"/>
    <n v="8"/>
    <s v="Mumbai"/>
    <m/>
    <m/>
    <m/>
    <s v="&lt;30"/>
    <m/>
    <m/>
  </r>
  <r>
    <n v="957"/>
    <n v="49"/>
    <n v="39729"/>
    <n v="640"/>
    <n v="186261"/>
    <s v="Home"/>
    <n v="5449"/>
    <x v="0"/>
    <x v="0"/>
    <s v="Employed"/>
    <s v="Single"/>
    <s v="Male"/>
    <s v="Master"/>
    <n v="5"/>
    <n v="4"/>
    <n v="77724"/>
    <s v="West"/>
    <n v="1"/>
    <s v="Bangalore"/>
    <m/>
    <m/>
    <m/>
    <s v="41-50"/>
    <m/>
    <m/>
  </r>
  <r>
    <n v="958"/>
    <n v="43"/>
    <n v="54671"/>
    <n v="679"/>
    <n v="198561"/>
    <s v="Education"/>
    <n v="5783"/>
    <x v="0"/>
    <x v="1"/>
    <s v="Employed"/>
    <s v="Single"/>
    <s v="Female"/>
    <s v="Bachelor"/>
    <n v="4"/>
    <n v="1"/>
    <n v="83439"/>
    <s v="West"/>
    <n v="18"/>
    <s v="Pune"/>
    <m/>
    <m/>
    <m/>
    <s v="41-50"/>
    <m/>
    <m/>
  </r>
  <r>
    <n v="959"/>
    <n v="26"/>
    <n v="50728"/>
    <n v="649"/>
    <n v="217810"/>
    <s v="Home"/>
    <n v="5128"/>
    <x v="0"/>
    <x v="1"/>
    <s v="Employed"/>
    <s v="Single"/>
    <s v="Male"/>
    <s v="PhD"/>
    <n v="5"/>
    <n v="1"/>
    <n v="119034"/>
    <s v="West"/>
    <n v="5"/>
    <s v="Hyderabad"/>
    <m/>
    <m/>
    <m/>
    <s v="&lt;30"/>
    <m/>
    <m/>
  </r>
  <r>
    <n v="960"/>
    <n v="63"/>
    <n v="66261"/>
    <n v="720"/>
    <n v="200753"/>
    <s v="Car"/>
    <n v="6416"/>
    <x v="0"/>
    <x v="1"/>
    <s v="Employed"/>
    <s v="Divorced"/>
    <s v="Female"/>
    <s v="Master"/>
    <n v="5"/>
    <n v="1"/>
    <n v="79031"/>
    <s v="South"/>
    <n v="8"/>
    <s v="Ahmedabad"/>
    <m/>
    <m/>
    <m/>
    <s v="&gt;60"/>
    <m/>
    <m/>
  </r>
  <r>
    <n v="961"/>
    <n v="56"/>
    <n v="41359"/>
    <n v="681"/>
    <n v="132999"/>
    <s v="Medical"/>
    <n v="5117"/>
    <x v="0"/>
    <x v="1"/>
    <s v="Employed"/>
    <s v="Single"/>
    <s v="Female"/>
    <s v="Bachelor"/>
    <n v="4"/>
    <n v="4"/>
    <n v="48851"/>
    <s v="North"/>
    <n v="8"/>
    <s v="Mumbai"/>
    <m/>
    <m/>
    <m/>
    <s v="51-60"/>
    <m/>
    <m/>
  </r>
  <r>
    <n v="962"/>
    <n v="41"/>
    <n v="47759"/>
    <n v="642"/>
    <n v="204865"/>
    <s v="Personal"/>
    <n v="3204"/>
    <x v="0"/>
    <x v="1"/>
    <s v="Employed"/>
    <s v="Married"/>
    <s v="Male"/>
    <s v="Bachelor"/>
    <n v="1"/>
    <n v="3"/>
    <n v="52548"/>
    <s v="East"/>
    <n v="9"/>
    <s v="Pune"/>
    <m/>
    <m/>
    <m/>
    <s v="41-50"/>
    <m/>
    <m/>
  </r>
  <r>
    <n v="963"/>
    <n v="42"/>
    <n v="61974"/>
    <n v="493"/>
    <n v="199084"/>
    <s v="Medical"/>
    <n v="3845"/>
    <x v="0"/>
    <x v="1"/>
    <s v="Employed"/>
    <s v="Married"/>
    <s v="Male"/>
    <s v="PhD"/>
    <n v="5"/>
    <n v="1"/>
    <n v="98295"/>
    <s v="West"/>
    <n v="18"/>
    <s v="Delhi"/>
    <m/>
    <m/>
    <m/>
    <s v="41-50"/>
    <m/>
    <m/>
  </r>
  <r>
    <n v="964"/>
    <n v="29"/>
    <n v="46459"/>
    <n v="699"/>
    <n v="196989"/>
    <s v="Car"/>
    <n v="5700"/>
    <x v="0"/>
    <x v="0"/>
    <s v="Employed"/>
    <s v="Married"/>
    <s v="Male"/>
    <s v="PhD"/>
    <n v="4"/>
    <n v="3"/>
    <n v="114919"/>
    <s v="South"/>
    <n v="7"/>
    <s v="Hyderabad"/>
    <m/>
    <m/>
    <m/>
    <s v="&lt;30"/>
    <m/>
    <m/>
  </r>
  <r>
    <n v="965"/>
    <n v="54"/>
    <n v="49677"/>
    <n v="591"/>
    <n v="304300"/>
    <s v="Medical"/>
    <n v="4674"/>
    <x v="0"/>
    <x v="1"/>
    <s v="Employed"/>
    <s v="Divorced"/>
    <s v="Female"/>
    <s v="Master"/>
    <n v="3"/>
    <n v="2"/>
    <n v="93932"/>
    <s v="West"/>
    <n v="10"/>
    <s v="Pune"/>
    <m/>
    <m/>
    <m/>
    <s v="51-60"/>
    <m/>
    <m/>
  </r>
  <r>
    <n v="966"/>
    <n v="46"/>
    <n v="43899"/>
    <n v="692"/>
    <n v="266871"/>
    <s v="Education"/>
    <n v="4606"/>
    <x v="0"/>
    <x v="0"/>
    <s v="Employed"/>
    <s v="Single"/>
    <s v="Male"/>
    <s v="Bachelor"/>
    <n v="0"/>
    <n v="3"/>
    <n v="112913"/>
    <s v="East"/>
    <n v="16"/>
    <s v="Ahmedabad"/>
    <m/>
    <m/>
    <m/>
    <s v="41-50"/>
    <m/>
    <m/>
  </r>
  <r>
    <n v="967"/>
    <n v="21"/>
    <n v="47545"/>
    <n v="674"/>
    <n v="291357"/>
    <s v="Education"/>
    <n v="4035"/>
    <x v="0"/>
    <x v="1"/>
    <s v="Employed"/>
    <s v="Married"/>
    <s v="Male"/>
    <s v="PhD"/>
    <n v="2"/>
    <n v="3"/>
    <n v="51614"/>
    <s v="West"/>
    <n v="3"/>
    <s v="Bangalore"/>
    <m/>
    <m/>
    <m/>
    <s v="&lt;30"/>
    <m/>
    <m/>
  </r>
  <r>
    <n v="968"/>
    <n v="56"/>
    <n v="60064"/>
    <n v="640"/>
    <n v="217204"/>
    <s v="Home"/>
    <n v="4599"/>
    <x v="0"/>
    <x v="1"/>
    <s v="Employed"/>
    <s v="Married"/>
    <s v="Female"/>
    <s v="PhD"/>
    <n v="5"/>
    <n v="4"/>
    <n v="53640"/>
    <s v="North"/>
    <n v="10"/>
    <s v="Bangalore"/>
    <m/>
    <m/>
    <m/>
    <s v="51-60"/>
    <m/>
    <m/>
  </r>
  <r>
    <n v="969"/>
    <n v="64"/>
    <n v="77538"/>
    <n v="697"/>
    <n v="289266"/>
    <s v="Medical"/>
    <n v="4614"/>
    <x v="1"/>
    <x v="1"/>
    <s v="Employed"/>
    <s v="Divorced"/>
    <s v="Female"/>
    <s v="PhD"/>
    <n v="4"/>
    <n v="3"/>
    <n v="167618"/>
    <s v="West"/>
    <n v="8"/>
    <s v="Mumbai"/>
    <m/>
    <m/>
    <m/>
    <s v="&gt;60"/>
    <m/>
    <m/>
  </r>
  <r>
    <n v="970"/>
    <n v="25"/>
    <n v="24822"/>
    <n v="676"/>
    <n v="157199"/>
    <s v="Medical"/>
    <n v="5490"/>
    <x v="0"/>
    <x v="0"/>
    <s v="Employed"/>
    <s v="Divorced"/>
    <s v="Female"/>
    <s v="PhD"/>
    <n v="1"/>
    <n v="4"/>
    <n v="136983"/>
    <s v="West"/>
    <n v="18"/>
    <s v="Ahmedabad"/>
    <m/>
    <m/>
    <m/>
    <s v="&lt;30"/>
    <m/>
    <m/>
  </r>
  <r>
    <n v="971"/>
    <n v="61"/>
    <n v="31024"/>
    <n v="666"/>
    <n v="182038"/>
    <s v="Car"/>
    <n v="4755"/>
    <x v="0"/>
    <x v="1"/>
    <s v="Employed"/>
    <s v="Divorced"/>
    <s v="Male"/>
    <s v="Bachelor"/>
    <n v="5"/>
    <n v="2"/>
    <n v="123069"/>
    <s v="West"/>
    <n v="4"/>
    <s v="Mumbai"/>
    <m/>
    <m/>
    <m/>
    <s v="&gt;60"/>
    <m/>
    <m/>
  </r>
  <r>
    <n v="972"/>
    <n v="42"/>
    <n v="47877"/>
    <n v="564"/>
    <n v="170992"/>
    <s v="Home"/>
    <n v="6276"/>
    <x v="0"/>
    <x v="1"/>
    <s v="Employed"/>
    <s v="Married"/>
    <s v="Female"/>
    <s v="High School"/>
    <n v="2"/>
    <n v="4"/>
    <n v="80208"/>
    <s v="North"/>
    <n v="12"/>
    <s v="Hyderabad"/>
    <m/>
    <m/>
    <m/>
    <s v="41-50"/>
    <m/>
    <m/>
  </r>
  <r>
    <n v="973"/>
    <n v="24"/>
    <n v="50744"/>
    <n v="651"/>
    <n v="175205"/>
    <s v="Home"/>
    <n v="4345"/>
    <x v="1"/>
    <x v="1"/>
    <s v="Employed"/>
    <s v="Divorced"/>
    <s v="Female"/>
    <s v="PhD"/>
    <n v="1"/>
    <n v="2"/>
    <n v="92859"/>
    <s v="South"/>
    <n v="5"/>
    <s v="Mumbai"/>
    <m/>
    <m/>
    <m/>
    <s v="&lt;30"/>
    <m/>
    <m/>
  </r>
  <r>
    <n v="974"/>
    <n v="22"/>
    <n v="46735"/>
    <n v="587"/>
    <n v="202065"/>
    <s v="Medical"/>
    <n v="5204"/>
    <x v="0"/>
    <x v="1"/>
    <s v="Employed"/>
    <s v="Married"/>
    <s v="Female"/>
    <s v="Bachelor"/>
    <n v="2"/>
    <n v="2"/>
    <n v="99949"/>
    <s v="North"/>
    <n v="4"/>
    <s v="Delhi"/>
    <m/>
    <m/>
    <m/>
    <s v="&lt;30"/>
    <m/>
    <m/>
  </r>
  <r>
    <n v="975"/>
    <n v="36"/>
    <n v="41700"/>
    <n v="595"/>
    <n v="210198"/>
    <s v="Personal"/>
    <n v="3344"/>
    <x v="0"/>
    <x v="0"/>
    <s v="Unemployed"/>
    <s v="Single"/>
    <s v="Female"/>
    <s v="PhD"/>
    <n v="2"/>
    <n v="1"/>
    <n v="139430"/>
    <s v="South"/>
    <n v="19"/>
    <s v="Mumbai"/>
    <m/>
    <m/>
    <m/>
    <s v="30-40"/>
    <m/>
    <m/>
  </r>
  <r>
    <n v="976"/>
    <n v="36"/>
    <n v="31514"/>
    <n v="631"/>
    <n v="221549"/>
    <s v="Medical"/>
    <n v="5658"/>
    <x v="1"/>
    <x v="1"/>
    <s v="Employed"/>
    <s v="Married"/>
    <s v="Female"/>
    <s v="Bachelor"/>
    <n v="0"/>
    <n v="3"/>
    <n v="112083"/>
    <s v="North"/>
    <n v="19"/>
    <s v="Mumbai"/>
    <m/>
    <m/>
    <m/>
    <s v="30-40"/>
    <m/>
    <m/>
  </r>
  <r>
    <n v="977"/>
    <n v="42"/>
    <n v="40838"/>
    <n v="723"/>
    <n v="287232"/>
    <s v="Medical"/>
    <n v="3579"/>
    <x v="0"/>
    <x v="1"/>
    <s v="Employed"/>
    <s v="Single"/>
    <s v="Male"/>
    <s v="Master"/>
    <n v="5"/>
    <n v="3"/>
    <n v="115777"/>
    <s v="North"/>
    <n v="5"/>
    <s v="Hyderabad"/>
    <m/>
    <m/>
    <m/>
    <s v="41-50"/>
    <m/>
    <m/>
  </r>
  <r>
    <n v="978"/>
    <n v="63"/>
    <n v="62258"/>
    <n v="668"/>
    <n v="123768"/>
    <s v="Medical"/>
    <n v="5570"/>
    <x v="0"/>
    <x v="0"/>
    <s v="Employed"/>
    <s v="Married"/>
    <s v="Female"/>
    <s v="High School"/>
    <n v="5"/>
    <n v="1"/>
    <n v="94970"/>
    <s v="West"/>
    <n v="15"/>
    <s v="Ahmedabad"/>
    <m/>
    <m/>
    <m/>
    <s v="&gt;60"/>
    <m/>
    <m/>
  </r>
  <r>
    <n v="979"/>
    <n v="21"/>
    <n v="51396"/>
    <n v="671"/>
    <n v="139737"/>
    <s v="Education"/>
    <n v="3159"/>
    <x v="0"/>
    <x v="0"/>
    <s v="Employed"/>
    <s v="Single"/>
    <s v="Female"/>
    <s v="Bachelor"/>
    <n v="5"/>
    <n v="1"/>
    <n v="123779"/>
    <s v="North"/>
    <n v="12"/>
    <s v="Pune"/>
    <m/>
    <m/>
    <m/>
    <s v="&lt;30"/>
    <m/>
    <m/>
  </r>
  <r>
    <n v="980"/>
    <n v="35"/>
    <n v="60133"/>
    <n v="688"/>
    <n v="77904"/>
    <s v="Home"/>
    <n v="3966"/>
    <x v="0"/>
    <x v="1"/>
    <s v="Employed"/>
    <s v="Married"/>
    <s v="Female"/>
    <s v="Bachelor"/>
    <n v="2"/>
    <n v="3"/>
    <n v="109069"/>
    <s v="South"/>
    <n v="13"/>
    <s v="Pune"/>
    <m/>
    <m/>
    <m/>
    <s v="30-40"/>
    <m/>
    <m/>
  </r>
  <r>
    <n v="981"/>
    <n v="44"/>
    <n v="31948"/>
    <n v="606"/>
    <n v="157901"/>
    <s v="Education"/>
    <n v="5837"/>
    <x v="0"/>
    <x v="1"/>
    <s v="Employed"/>
    <s v="Married"/>
    <s v="Male"/>
    <s v="Bachelor"/>
    <n v="3"/>
    <n v="1"/>
    <n v="101320"/>
    <s v="South"/>
    <n v="6"/>
    <s v="Delhi"/>
    <m/>
    <m/>
    <m/>
    <s v="41-50"/>
    <m/>
    <m/>
  </r>
  <r>
    <n v="982"/>
    <n v="24"/>
    <n v="71662"/>
    <n v="571"/>
    <n v="177791"/>
    <s v="Personal"/>
    <n v="6564"/>
    <x v="0"/>
    <x v="0"/>
    <s v="Employed"/>
    <s v="Married"/>
    <s v="Male"/>
    <s v="PhD"/>
    <n v="3"/>
    <n v="1"/>
    <n v="77707"/>
    <s v="South"/>
    <n v="17"/>
    <s v="Mumbai"/>
    <m/>
    <m/>
    <m/>
    <s v="&lt;30"/>
    <m/>
    <m/>
  </r>
  <r>
    <n v="983"/>
    <n v="38"/>
    <n v="41571"/>
    <n v="562"/>
    <n v="165078"/>
    <s v="Car"/>
    <n v="2283"/>
    <x v="0"/>
    <x v="1"/>
    <s v="Employed"/>
    <s v="Married"/>
    <s v="Female"/>
    <s v="Master"/>
    <n v="3"/>
    <n v="2"/>
    <n v="96592"/>
    <s v="South"/>
    <n v="10"/>
    <s v="Hyderabad"/>
    <m/>
    <m/>
    <m/>
    <s v="30-40"/>
    <m/>
    <m/>
  </r>
  <r>
    <n v="984"/>
    <n v="37"/>
    <n v="57128"/>
    <n v="661"/>
    <n v="143052"/>
    <s v="Personal"/>
    <n v="3910"/>
    <x v="1"/>
    <x v="1"/>
    <s v="Employed"/>
    <s v="Divorced"/>
    <s v="Female"/>
    <s v="PhD"/>
    <n v="1"/>
    <n v="1"/>
    <n v="67614"/>
    <s v="North"/>
    <n v="14"/>
    <s v="Hyderabad"/>
    <m/>
    <m/>
    <m/>
    <s v="30-40"/>
    <m/>
    <m/>
  </r>
  <r>
    <n v="985"/>
    <n v="27"/>
    <n v="48123"/>
    <n v="699"/>
    <n v="204453"/>
    <s v="Home"/>
    <n v="6829"/>
    <x v="0"/>
    <x v="1"/>
    <s v="Employed"/>
    <s v="Married"/>
    <s v="Female"/>
    <s v="Master"/>
    <n v="0"/>
    <n v="1"/>
    <n v="98795"/>
    <s v="West"/>
    <n v="15"/>
    <s v="Pune"/>
    <m/>
    <m/>
    <m/>
    <s v="&lt;30"/>
    <m/>
    <m/>
  </r>
  <r>
    <n v="986"/>
    <n v="30"/>
    <n v="41899"/>
    <n v="695"/>
    <n v="180665"/>
    <s v="Car"/>
    <n v="5142"/>
    <x v="0"/>
    <x v="1"/>
    <s v="Employed"/>
    <s v="Married"/>
    <s v="Female"/>
    <s v="High School"/>
    <n v="1"/>
    <n v="4"/>
    <n v="102667"/>
    <s v="East"/>
    <n v="10"/>
    <s v="Hyderabad"/>
    <m/>
    <m/>
    <m/>
    <s v="30-40"/>
    <m/>
    <m/>
  </r>
  <r>
    <n v="987"/>
    <n v="21"/>
    <n v="56492"/>
    <n v="608"/>
    <n v="155763"/>
    <s v="Personal"/>
    <n v="3967"/>
    <x v="0"/>
    <x v="1"/>
    <s v="Employed"/>
    <s v="Divorced"/>
    <s v="Male"/>
    <s v="PhD"/>
    <n v="5"/>
    <n v="3"/>
    <n v="27864"/>
    <s v="South"/>
    <n v="6"/>
    <s v="Ahmedabad"/>
    <m/>
    <m/>
    <m/>
    <s v="&lt;30"/>
    <m/>
    <m/>
  </r>
  <r>
    <n v="988"/>
    <n v="22"/>
    <n v="59007"/>
    <n v="717"/>
    <n v="207552"/>
    <s v="Home"/>
    <n v="6477"/>
    <x v="0"/>
    <x v="0"/>
    <s v="Employed"/>
    <s v="Divorced"/>
    <s v="Male"/>
    <s v="Bachelor"/>
    <n v="5"/>
    <n v="4"/>
    <n v="93089"/>
    <s v="North"/>
    <n v="16"/>
    <s v="Mumbai"/>
    <m/>
    <m/>
    <m/>
    <s v="&lt;30"/>
    <m/>
    <m/>
  </r>
  <r>
    <n v="989"/>
    <n v="42"/>
    <n v="90320"/>
    <n v="752"/>
    <n v="171340"/>
    <s v="Personal"/>
    <n v="5585"/>
    <x v="0"/>
    <x v="1"/>
    <s v="Employed"/>
    <s v="Divorced"/>
    <s v="Male"/>
    <s v="High School"/>
    <n v="4"/>
    <n v="1"/>
    <n v="64723"/>
    <s v="West"/>
    <n v="2"/>
    <s v="Bangalore"/>
    <m/>
    <m/>
    <m/>
    <s v="41-50"/>
    <m/>
    <m/>
  </r>
  <r>
    <n v="990"/>
    <n v="52"/>
    <n v="59589"/>
    <n v="680"/>
    <n v="257826"/>
    <s v="Car"/>
    <n v="5110"/>
    <x v="0"/>
    <x v="1"/>
    <s v="Employed"/>
    <s v="Divorced"/>
    <s v="Female"/>
    <s v="PhD"/>
    <n v="5"/>
    <n v="1"/>
    <n v="114959"/>
    <s v="North"/>
    <n v="10"/>
    <s v="Pune"/>
    <m/>
    <m/>
    <m/>
    <s v="51-60"/>
    <m/>
    <m/>
  </r>
  <r>
    <n v="991"/>
    <n v="49"/>
    <n v="59364"/>
    <n v="724"/>
    <n v="191818"/>
    <s v="Car"/>
    <n v="3082"/>
    <x v="0"/>
    <x v="1"/>
    <s v="Employed"/>
    <s v="Divorced"/>
    <s v="Female"/>
    <s v="Master"/>
    <n v="3"/>
    <n v="4"/>
    <n v="119114"/>
    <s v="South"/>
    <n v="5"/>
    <s v="Kolkata"/>
    <m/>
    <m/>
    <m/>
    <s v="41-50"/>
    <m/>
    <m/>
  </r>
  <r>
    <n v="992"/>
    <n v="55"/>
    <n v="67173"/>
    <n v="693"/>
    <n v="182501"/>
    <s v="Personal"/>
    <n v="7095"/>
    <x v="0"/>
    <x v="0"/>
    <s v="Employed"/>
    <s v="Divorced"/>
    <s v="Male"/>
    <s v="PhD"/>
    <n v="0"/>
    <n v="1"/>
    <n v="87209"/>
    <s v="South"/>
    <n v="9"/>
    <s v="Kolkata"/>
    <m/>
    <m/>
    <m/>
    <s v="51-60"/>
    <m/>
    <m/>
  </r>
  <r>
    <n v="993"/>
    <n v="37"/>
    <n v="57977"/>
    <n v="638"/>
    <n v="213077"/>
    <s v="Education"/>
    <n v="5262"/>
    <x v="1"/>
    <x v="1"/>
    <s v="Employed"/>
    <s v="Divorced"/>
    <s v="Male"/>
    <s v="PhD"/>
    <n v="3"/>
    <n v="2"/>
    <n v="116470"/>
    <s v="West"/>
    <n v="19"/>
    <s v="Pune"/>
    <m/>
    <m/>
    <m/>
    <s v="30-40"/>
    <m/>
    <m/>
  </r>
  <r>
    <n v="994"/>
    <n v="32"/>
    <n v="49419"/>
    <n v="616"/>
    <n v="99709"/>
    <s v="Personal"/>
    <n v="4690"/>
    <x v="0"/>
    <x v="1"/>
    <s v="Employed"/>
    <s v="Divorced"/>
    <s v="Female"/>
    <s v="Bachelor"/>
    <n v="0"/>
    <n v="4"/>
    <n v="117732"/>
    <s v="North"/>
    <n v="19"/>
    <s v="Delhi"/>
    <m/>
    <m/>
    <m/>
    <s v="30-40"/>
    <m/>
    <m/>
  </r>
  <r>
    <n v="995"/>
    <n v="44"/>
    <n v="54885"/>
    <n v="569"/>
    <n v="260677"/>
    <s v="Personal"/>
    <n v="6461"/>
    <x v="0"/>
    <x v="0"/>
    <s v="Employed"/>
    <s v="Divorced"/>
    <s v="Male"/>
    <s v="Bachelor"/>
    <n v="1"/>
    <n v="4"/>
    <n v="93108"/>
    <s v="South"/>
    <n v="9"/>
    <s v="Bangalore"/>
    <m/>
    <m/>
    <m/>
    <s v="41-50"/>
    <m/>
    <m/>
  </r>
  <r>
    <n v="996"/>
    <n v="50"/>
    <n v="62822"/>
    <n v="627"/>
    <n v="239244"/>
    <s v="Personal"/>
    <n v="4083"/>
    <x v="0"/>
    <x v="0"/>
    <s v="Employed"/>
    <s v="Divorced"/>
    <s v="Male"/>
    <s v="High School"/>
    <n v="5"/>
    <n v="3"/>
    <n v="146028"/>
    <s v="South"/>
    <n v="16"/>
    <s v="Ahmedabad"/>
    <m/>
    <m/>
    <m/>
    <s v="41-50"/>
    <m/>
    <m/>
  </r>
  <r>
    <n v="997"/>
    <n v="64"/>
    <n v="70861"/>
    <n v="638"/>
    <n v="160346"/>
    <s v="Education"/>
    <n v="3906"/>
    <x v="1"/>
    <x v="0"/>
    <s v="Employed"/>
    <s v="Divorced"/>
    <s v="Male"/>
    <s v="Bachelor"/>
    <n v="1"/>
    <n v="4"/>
    <n v="78247"/>
    <s v="East"/>
    <n v="19"/>
    <s v="Kolkata"/>
    <m/>
    <m/>
    <m/>
    <s v="&gt;60"/>
    <m/>
    <m/>
  </r>
  <r>
    <n v="998"/>
    <n v="50"/>
    <n v="27339"/>
    <n v="639"/>
    <n v="143467"/>
    <s v="Medical"/>
    <n v="4026"/>
    <x v="0"/>
    <x v="1"/>
    <s v="Employed"/>
    <s v="Single"/>
    <s v="Male"/>
    <s v="PhD"/>
    <n v="3"/>
    <n v="2"/>
    <n v="144140"/>
    <s v="East"/>
    <n v="4"/>
    <s v="Pune"/>
    <m/>
    <m/>
    <m/>
    <s v="41-50"/>
    <m/>
    <m/>
  </r>
  <r>
    <n v="999"/>
    <n v="40"/>
    <n v="21646"/>
    <n v="644"/>
    <n v="149500"/>
    <s v="Car"/>
    <n v="4620"/>
    <x v="1"/>
    <x v="1"/>
    <s v="Employed"/>
    <s v="Married"/>
    <s v="Male"/>
    <s v="PhD"/>
    <n v="2"/>
    <n v="1"/>
    <n v="93244"/>
    <s v="South"/>
    <n v="5"/>
    <s v="Mumbai"/>
    <m/>
    <m/>
    <m/>
    <s v="30-40"/>
    <m/>
    <m/>
  </r>
  <r>
    <n v="1000"/>
    <n v="62"/>
    <n v="70225"/>
    <n v="535"/>
    <n v="129502"/>
    <s v="Home"/>
    <n v="5026"/>
    <x v="0"/>
    <x v="0"/>
    <s v="Employed"/>
    <s v="Married"/>
    <s v="Female"/>
    <s v="Master"/>
    <n v="0"/>
    <n v="4"/>
    <n v="74700"/>
    <s v="East"/>
    <n v="18"/>
    <s v="Bangalore"/>
    <m/>
    <m/>
    <m/>
    <s v="&gt;60"/>
    <m/>
    <m/>
  </r>
  <r>
    <n v="1001"/>
    <n v="27"/>
    <n v="38038"/>
    <n v="688"/>
    <n v="115163"/>
    <s v="Car"/>
    <n v="5640"/>
    <x v="1"/>
    <x v="0"/>
    <s v="Employed"/>
    <s v="Divorced"/>
    <s v="Female"/>
    <s v="PhD"/>
    <n v="5"/>
    <n v="4"/>
    <n v="89453"/>
    <s v="East"/>
    <n v="8"/>
    <s v="Bangalore"/>
    <m/>
    <m/>
    <m/>
    <s v="&lt;30"/>
    <m/>
    <m/>
  </r>
  <r>
    <n v="1002"/>
    <n v="62"/>
    <n v="25131"/>
    <n v="694"/>
    <n v="127879"/>
    <s v="Car"/>
    <n v="3748"/>
    <x v="0"/>
    <x v="1"/>
    <s v="Employed"/>
    <s v="Divorced"/>
    <s v="Female"/>
    <s v="High School"/>
    <n v="4"/>
    <n v="3"/>
    <n v="67018"/>
    <s v="South"/>
    <n v="13"/>
    <s v="Kolkata"/>
    <m/>
    <m/>
    <m/>
    <s v="&gt;60"/>
    <m/>
    <m/>
  </r>
  <r>
    <n v="1003"/>
    <n v="58"/>
    <n v="23720"/>
    <n v="668"/>
    <n v="67644"/>
    <s v="Medical"/>
    <n v="5303"/>
    <x v="0"/>
    <x v="0"/>
    <s v="Employed"/>
    <s v="Single"/>
    <s v="Female"/>
    <s v="High School"/>
    <n v="2"/>
    <n v="3"/>
    <n v="123536"/>
    <s v="North"/>
    <n v="9"/>
    <s v="Pune"/>
    <m/>
    <m/>
    <m/>
    <s v="51-60"/>
    <m/>
    <m/>
  </r>
  <r>
    <n v="1004"/>
    <n v="27"/>
    <n v="77027"/>
    <n v="591"/>
    <n v="181819"/>
    <s v="Car"/>
    <n v="4397"/>
    <x v="0"/>
    <x v="1"/>
    <s v="Unemployed"/>
    <s v="Divorced"/>
    <s v="Male"/>
    <s v="Bachelor"/>
    <n v="1"/>
    <n v="1"/>
    <n v="51916"/>
    <s v="North"/>
    <n v="10"/>
    <s v="Bangalore"/>
    <m/>
    <m/>
    <m/>
    <s v="&lt;30"/>
    <m/>
    <m/>
  </r>
  <r>
    <n v="1005"/>
    <n v="50"/>
    <n v="63164"/>
    <n v="668"/>
    <n v="193172"/>
    <s v="Car"/>
    <n v="4891"/>
    <x v="0"/>
    <x v="1"/>
    <s v="Employed"/>
    <s v="Single"/>
    <s v="Female"/>
    <s v="Master"/>
    <n v="0"/>
    <n v="4"/>
    <n v="141688"/>
    <s v="North"/>
    <n v="4"/>
    <s v="Delhi"/>
    <m/>
    <m/>
    <m/>
    <s v="41-50"/>
    <m/>
    <m/>
  </r>
  <r>
    <n v="1006"/>
    <n v="32"/>
    <n v="38073"/>
    <n v="651"/>
    <n v="264053"/>
    <s v="Education"/>
    <n v="6209"/>
    <x v="1"/>
    <x v="1"/>
    <s v="Employed"/>
    <s v="Married"/>
    <s v="Male"/>
    <s v="PhD"/>
    <n v="2"/>
    <n v="2"/>
    <n v="71923"/>
    <s v="West"/>
    <n v="19"/>
    <s v="Mumbai"/>
    <m/>
    <m/>
    <m/>
    <s v="30-40"/>
    <m/>
    <m/>
  </r>
  <r>
    <n v="1007"/>
    <n v="51"/>
    <n v="38693"/>
    <n v="673"/>
    <n v="249354"/>
    <s v="Education"/>
    <n v="5492"/>
    <x v="0"/>
    <x v="1"/>
    <s v="Employed"/>
    <s v="Married"/>
    <s v="Male"/>
    <s v="Bachelor"/>
    <n v="4"/>
    <n v="1"/>
    <n v="125099"/>
    <s v="North"/>
    <n v="4"/>
    <s v="Hyderabad"/>
    <m/>
    <m/>
    <m/>
    <s v="51-60"/>
    <m/>
    <m/>
  </r>
  <r>
    <n v="1008"/>
    <n v="38"/>
    <n v="50822"/>
    <n v="727"/>
    <n v="163300"/>
    <s v="Education"/>
    <n v="5576"/>
    <x v="0"/>
    <x v="0"/>
    <s v="Employed"/>
    <s v="Divorced"/>
    <s v="Female"/>
    <s v="PhD"/>
    <n v="2"/>
    <n v="2"/>
    <n v="100726"/>
    <s v="West"/>
    <n v="13"/>
    <s v="Mumbai"/>
    <m/>
    <m/>
    <m/>
    <s v="30-40"/>
    <m/>
    <m/>
  </r>
  <r>
    <n v="1009"/>
    <n v="63"/>
    <n v="62890"/>
    <n v="641"/>
    <n v="187617"/>
    <s v="Education"/>
    <n v="4383"/>
    <x v="0"/>
    <x v="0"/>
    <s v="Employed"/>
    <s v="Single"/>
    <s v="Female"/>
    <s v="High School"/>
    <n v="4"/>
    <n v="4"/>
    <n v="108124"/>
    <s v="West"/>
    <n v="17"/>
    <s v="Kolkata"/>
    <m/>
    <m/>
    <m/>
    <s v="&gt;60"/>
    <m/>
    <m/>
  </r>
  <r>
    <n v="1010"/>
    <n v="22"/>
    <n v="45589"/>
    <n v="659"/>
    <n v="255154"/>
    <s v="Education"/>
    <n v="6925"/>
    <x v="0"/>
    <x v="1"/>
    <s v="Unemployed"/>
    <s v="Single"/>
    <s v="Female"/>
    <s v="High School"/>
    <n v="1"/>
    <n v="1"/>
    <n v="82298"/>
    <s v="East"/>
    <n v="11"/>
    <s v="Pune"/>
    <m/>
    <m/>
    <m/>
    <s v="&lt;30"/>
    <m/>
    <m/>
  </r>
  <r>
    <n v="1011"/>
    <n v="53"/>
    <n v="38209"/>
    <n v="606"/>
    <n v="177574"/>
    <s v="Home"/>
    <n v="5672"/>
    <x v="0"/>
    <x v="1"/>
    <s v="Employed"/>
    <s v="Married"/>
    <s v="Female"/>
    <s v="Master"/>
    <n v="0"/>
    <n v="3"/>
    <n v="110584"/>
    <s v="West"/>
    <n v="2"/>
    <s v="Bangalore"/>
    <m/>
    <m/>
    <m/>
    <s v="51-60"/>
    <m/>
    <m/>
  </r>
  <r>
    <n v="1012"/>
    <n v="31"/>
    <n v="67025"/>
    <n v="696"/>
    <n v="208529"/>
    <s v="Medical"/>
    <n v="4575"/>
    <x v="0"/>
    <x v="1"/>
    <s v="Employed"/>
    <s v="Married"/>
    <s v="Male"/>
    <s v="PhD"/>
    <n v="1"/>
    <n v="3"/>
    <n v="104049"/>
    <s v="West"/>
    <n v="5"/>
    <s v="Mumbai"/>
    <m/>
    <m/>
    <m/>
    <s v="30-40"/>
    <m/>
    <m/>
  </r>
  <r>
    <n v="1013"/>
    <n v="54"/>
    <n v="49612"/>
    <n v="685"/>
    <n v="169702"/>
    <s v="Personal"/>
    <n v="6141"/>
    <x v="1"/>
    <x v="0"/>
    <s v="Unemployed"/>
    <s v="Single"/>
    <s v="Male"/>
    <s v="PhD"/>
    <n v="0"/>
    <n v="2"/>
    <n v="56262"/>
    <s v="West"/>
    <n v="13"/>
    <s v="Hyderabad"/>
    <m/>
    <m/>
    <m/>
    <s v="51-60"/>
    <m/>
    <m/>
  </r>
  <r>
    <n v="1014"/>
    <n v="36"/>
    <n v="47125"/>
    <n v="660"/>
    <n v="201961"/>
    <s v="Education"/>
    <n v="5568"/>
    <x v="1"/>
    <x v="1"/>
    <s v="Employed"/>
    <s v="Single"/>
    <s v="Male"/>
    <s v="High School"/>
    <n v="2"/>
    <n v="1"/>
    <n v="71124"/>
    <s v="West"/>
    <n v="3"/>
    <s v="Delhi"/>
    <m/>
    <m/>
    <m/>
    <s v="30-40"/>
    <m/>
    <m/>
  </r>
  <r>
    <n v="1015"/>
    <n v="55"/>
    <n v="58881"/>
    <n v="597"/>
    <n v="204184"/>
    <s v="Medical"/>
    <n v="3736"/>
    <x v="0"/>
    <x v="1"/>
    <s v="Unemployed"/>
    <s v="Married"/>
    <s v="Female"/>
    <s v="Master"/>
    <n v="1"/>
    <n v="2"/>
    <n v="83772"/>
    <s v="East"/>
    <n v="19"/>
    <s v="Mumbai"/>
    <m/>
    <m/>
    <m/>
    <s v="51-60"/>
    <m/>
    <m/>
  </r>
  <r>
    <n v="1016"/>
    <n v="53"/>
    <n v="17955"/>
    <n v="615"/>
    <n v="182553"/>
    <s v="Personal"/>
    <n v="5200"/>
    <x v="0"/>
    <x v="1"/>
    <s v="Unemployed"/>
    <s v="Single"/>
    <s v="Female"/>
    <s v="Bachelor"/>
    <n v="0"/>
    <n v="3"/>
    <n v="77350"/>
    <s v="South"/>
    <n v="19"/>
    <s v="Mumbai"/>
    <m/>
    <m/>
    <m/>
    <s v="51-60"/>
    <m/>
    <m/>
  </r>
  <r>
    <n v="1017"/>
    <n v="41"/>
    <n v="57112"/>
    <n v="558"/>
    <n v="253295"/>
    <s v="Car"/>
    <n v="4031"/>
    <x v="0"/>
    <x v="1"/>
    <s v="Unemployed"/>
    <s v="Married"/>
    <s v="Male"/>
    <s v="Master"/>
    <n v="5"/>
    <n v="4"/>
    <n v="137584"/>
    <s v="West"/>
    <n v="16"/>
    <s v="Delhi"/>
    <m/>
    <m/>
    <m/>
    <s v="41-50"/>
    <m/>
    <m/>
  </r>
  <r>
    <n v="1018"/>
    <n v="40"/>
    <n v="56163"/>
    <n v="615"/>
    <n v="156784"/>
    <s v="Car"/>
    <n v="2959"/>
    <x v="0"/>
    <x v="0"/>
    <s v="Employed"/>
    <s v="Single"/>
    <s v="Male"/>
    <s v="Bachelor"/>
    <n v="4"/>
    <n v="3"/>
    <n v="100210"/>
    <s v="South"/>
    <n v="16"/>
    <s v="Delhi"/>
    <m/>
    <m/>
    <m/>
    <s v="30-40"/>
    <m/>
    <m/>
  </r>
  <r>
    <n v="1019"/>
    <n v="28"/>
    <n v="29316"/>
    <n v="685"/>
    <n v="205766"/>
    <s v="Medical"/>
    <n v="4567"/>
    <x v="0"/>
    <x v="1"/>
    <s v="Employed"/>
    <s v="Divorced"/>
    <s v="Female"/>
    <s v="Bachelor"/>
    <n v="0"/>
    <n v="4"/>
    <n v="76639"/>
    <s v="North"/>
    <n v="3"/>
    <s v="Pune"/>
    <m/>
    <m/>
    <m/>
    <s v="&lt;30"/>
    <m/>
    <m/>
  </r>
  <r>
    <n v="1020"/>
    <n v="46"/>
    <n v="20879"/>
    <n v="669"/>
    <n v="289175"/>
    <s v="Home"/>
    <n v="6134"/>
    <x v="0"/>
    <x v="1"/>
    <s v="Employed"/>
    <s v="Married"/>
    <s v="Female"/>
    <s v="High School"/>
    <n v="5"/>
    <n v="2"/>
    <n v="85276"/>
    <s v="North"/>
    <n v="9"/>
    <s v="Bangalore"/>
    <m/>
    <m/>
    <m/>
    <s v="41-50"/>
    <m/>
    <m/>
  </r>
  <r>
    <n v="1021"/>
    <n v="53"/>
    <n v="41534"/>
    <n v="657"/>
    <n v="215564"/>
    <s v="Home"/>
    <n v="6474"/>
    <x v="0"/>
    <x v="1"/>
    <s v="Employed"/>
    <s v="Single"/>
    <s v="Male"/>
    <s v="Bachelor"/>
    <n v="1"/>
    <n v="2"/>
    <n v="84866"/>
    <s v="South"/>
    <n v="19"/>
    <s v="Bangalore"/>
    <m/>
    <m/>
    <m/>
    <s v="51-60"/>
    <m/>
    <m/>
  </r>
  <r>
    <n v="1022"/>
    <n v="46"/>
    <n v="52744"/>
    <n v="724"/>
    <n v="160173"/>
    <s v="Medical"/>
    <n v="4489"/>
    <x v="0"/>
    <x v="1"/>
    <s v="Unemployed"/>
    <s v="Married"/>
    <s v="Male"/>
    <s v="PhD"/>
    <n v="1"/>
    <n v="2"/>
    <n v="91358"/>
    <s v="South"/>
    <n v="1"/>
    <s v="Pune"/>
    <m/>
    <m/>
    <m/>
    <s v="41-50"/>
    <m/>
    <m/>
  </r>
  <r>
    <n v="1023"/>
    <n v="57"/>
    <n v="54273"/>
    <n v="665"/>
    <n v="217375"/>
    <s v="Home"/>
    <n v="4714"/>
    <x v="0"/>
    <x v="1"/>
    <s v="Employed"/>
    <s v="Single"/>
    <s v="Male"/>
    <s v="High School"/>
    <n v="2"/>
    <n v="4"/>
    <n v="67740"/>
    <s v="North"/>
    <n v="14"/>
    <s v="Delhi"/>
    <m/>
    <m/>
    <m/>
    <s v="51-60"/>
    <m/>
    <m/>
  </r>
  <r>
    <n v="1024"/>
    <n v="50"/>
    <n v="75560"/>
    <n v="621"/>
    <n v="321601"/>
    <s v="Home"/>
    <n v="6396"/>
    <x v="0"/>
    <x v="1"/>
    <s v="Employed"/>
    <s v="Divorced"/>
    <s v="Female"/>
    <s v="Master"/>
    <n v="4"/>
    <n v="2"/>
    <n v="75582"/>
    <s v="East"/>
    <n v="11"/>
    <s v="Hyderabad"/>
    <m/>
    <m/>
    <m/>
    <s v="41-50"/>
    <m/>
    <m/>
  </r>
  <r>
    <n v="1025"/>
    <n v="51"/>
    <n v="52751"/>
    <n v="615"/>
    <n v="201961"/>
    <s v="Car"/>
    <n v="5670"/>
    <x v="0"/>
    <x v="1"/>
    <s v="Employed"/>
    <s v="Divorced"/>
    <s v="Male"/>
    <s v="Master"/>
    <n v="0"/>
    <n v="2"/>
    <n v="122998"/>
    <s v="East"/>
    <n v="18"/>
    <s v="Bangalore"/>
    <m/>
    <m/>
    <m/>
    <s v="51-60"/>
    <m/>
    <m/>
  </r>
  <r>
    <n v="1026"/>
    <n v="53"/>
    <n v="29017"/>
    <n v="638"/>
    <n v="239681"/>
    <s v="Home"/>
    <n v="5489"/>
    <x v="0"/>
    <x v="0"/>
    <s v="Employed"/>
    <s v="Divorced"/>
    <s v="Male"/>
    <s v="Bachelor"/>
    <n v="1"/>
    <n v="1"/>
    <n v="105560"/>
    <s v="West"/>
    <n v="7"/>
    <s v="Hyderabad"/>
    <m/>
    <m/>
    <m/>
    <s v="51-60"/>
    <m/>
    <m/>
  </r>
  <r>
    <n v="1027"/>
    <n v="31"/>
    <n v="46235"/>
    <n v="627"/>
    <n v="200259"/>
    <s v="Home"/>
    <n v="5139"/>
    <x v="0"/>
    <x v="1"/>
    <s v="Employed"/>
    <s v="Married"/>
    <s v="Female"/>
    <s v="PhD"/>
    <n v="0"/>
    <n v="4"/>
    <n v="95429"/>
    <s v="East"/>
    <n v="6"/>
    <s v="Delhi"/>
    <m/>
    <m/>
    <m/>
    <s v="30-40"/>
    <m/>
    <m/>
  </r>
  <r>
    <n v="1028"/>
    <n v="61"/>
    <n v="30520"/>
    <n v="697"/>
    <n v="213772"/>
    <s v="Medical"/>
    <n v="5724"/>
    <x v="0"/>
    <x v="1"/>
    <s v="Unemployed"/>
    <s v="Divorced"/>
    <s v="Male"/>
    <s v="Master"/>
    <n v="3"/>
    <n v="2"/>
    <n v="100078"/>
    <s v="East"/>
    <n v="12"/>
    <s v="Mumbai"/>
    <m/>
    <m/>
    <m/>
    <s v="&gt;60"/>
    <m/>
    <m/>
  </r>
  <r>
    <n v="1029"/>
    <n v="25"/>
    <n v="47313"/>
    <n v="671"/>
    <n v="196087"/>
    <s v="Home"/>
    <n v="4970"/>
    <x v="0"/>
    <x v="0"/>
    <s v="Employed"/>
    <s v="Married"/>
    <s v="Male"/>
    <s v="Bachelor"/>
    <n v="4"/>
    <n v="2"/>
    <n v="98633"/>
    <s v="West"/>
    <n v="2"/>
    <s v="Pune"/>
    <m/>
    <m/>
    <m/>
    <s v="&lt;30"/>
    <m/>
    <m/>
  </r>
  <r>
    <n v="1030"/>
    <n v="22"/>
    <n v="71133"/>
    <n v="634"/>
    <n v="149097"/>
    <s v="Education"/>
    <n v="6529"/>
    <x v="0"/>
    <x v="1"/>
    <s v="Employed"/>
    <s v="Divorced"/>
    <s v="Male"/>
    <s v="Master"/>
    <n v="4"/>
    <n v="4"/>
    <n v="93726"/>
    <s v="West"/>
    <n v="13"/>
    <s v="Kolkata"/>
    <m/>
    <m/>
    <m/>
    <s v="&lt;30"/>
    <m/>
    <m/>
  </r>
  <r>
    <n v="1031"/>
    <n v="33"/>
    <n v="56888"/>
    <n v="635"/>
    <n v="218697"/>
    <s v="Education"/>
    <n v="4880"/>
    <x v="0"/>
    <x v="0"/>
    <s v="Employed"/>
    <s v="Married"/>
    <s v="Female"/>
    <s v="PhD"/>
    <n v="5"/>
    <n v="4"/>
    <n v="115513"/>
    <s v="East"/>
    <n v="1"/>
    <s v="Delhi"/>
    <m/>
    <m/>
    <m/>
    <s v="30-40"/>
    <m/>
    <m/>
  </r>
  <r>
    <n v="1032"/>
    <n v="38"/>
    <n v="39188"/>
    <n v="685"/>
    <n v="138849"/>
    <s v="Medical"/>
    <n v="4864"/>
    <x v="0"/>
    <x v="0"/>
    <s v="Employed"/>
    <s v="Divorced"/>
    <s v="Female"/>
    <s v="Bachelor"/>
    <n v="3"/>
    <n v="3"/>
    <n v="113294"/>
    <s v="South"/>
    <n v="15"/>
    <s v="Delhi"/>
    <m/>
    <m/>
    <m/>
    <s v="30-40"/>
    <m/>
    <m/>
  </r>
  <r>
    <n v="1033"/>
    <n v="46"/>
    <n v="58885"/>
    <n v="700"/>
    <n v="184377"/>
    <s v="Education"/>
    <n v="2944"/>
    <x v="0"/>
    <x v="1"/>
    <s v="Employed"/>
    <s v="Single"/>
    <s v="Male"/>
    <s v="PhD"/>
    <n v="4"/>
    <n v="3"/>
    <n v="52847"/>
    <s v="West"/>
    <n v="8"/>
    <s v="Ahmedabad"/>
    <m/>
    <m/>
    <m/>
    <s v="41-50"/>
    <m/>
    <m/>
  </r>
  <r>
    <n v="1034"/>
    <n v="45"/>
    <n v="38333"/>
    <n v="557"/>
    <n v="295584"/>
    <s v="Car"/>
    <n v="6058"/>
    <x v="0"/>
    <x v="1"/>
    <s v="Employed"/>
    <s v="Single"/>
    <s v="Female"/>
    <s v="Bachelor"/>
    <n v="3"/>
    <n v="1"/>
    <n v="96053"/>
    <s v="South"/>
    <n v="18"/>
    <s v="Delhi"/>
    <m/>
    <m/>
    <m/>
    <s v="41-50"/>
    <m/>
    <m/>
  </r>
  <r>
    <n v="1035"/>
    <n v="64"/>
    <n v="8548"/>
    <n v="641"/>
    <n v="196401"/>
    <s v="Medical"/>
    <n v="4037"/>
    <x v="0"/>
    <x v="1"/>
    <s v="Employed"/>
    <s v="Married"/>
    <s v="Male"/>
    <s v="PhD"/>
    <n v="0"/>
    <n v="2"/>
    <n v="54825"/>
    <s v="North"/>
    <n v="15"/>
    <s v="Bangalore"/>
    <m/>
    <m/>
    <m/>
    <s v="&gt;60"/>
    <m/>
    <m/>
  </r>
  <r>
    <n v="1036"/>
    <n v="34"/>
    <n v="31497"/>
    <n v="654"/>
    <n v="153837"/>
    <s v="Home"/>
    <n v="2629"/>
    <x v="0"/>
    <x v="0"/>
    <s v="Employed"/>
    <s v="Divorced"/>
    <s v="Male"/>
    <s v="Master"/>
    <n v="3"/>
    <n v="4"/>
    <n v="119067"/>
    <s v="West"/>
    <n v="8"/>
    <s v="Kolkata"/>
    <m/>
    <m/>
    <m/>
    <s v="30-40"/>
    <m/>
    <m/>
  </r>
  <r>
    <n v="1037"/>
    <n v="25"/>
    <n v="56876"/>
    <n v="677"/>
    <n v="212044"/>
    <s v="Education"/>
    <n v="4821"/>
    <x v="0"/>
    <x v="0"/>
    <s v="Employed"/>
    <s v="Divorced"/>
    <s v="Female"/>
    <s v="Master"/>
    <n v="2"/>
    <n v="2"/>
    <n v="123029"/>
    <s v="South"/>
    <n v="2"/>
    <s v="Mumbai"/>
    <m/>
    <m/>
    <m/>
    <s v="&lt;30"/>
    <m/>
    <m/>
  </r>
  <r>
    <n v="1038"/>
    <n v="62"/>
    <n v="61585"/>
    <n v="655"/>
    <n v="172320"/>
    <s v="Car"/>
    <n v="4661"/>
    <x v="0"/>
    <x v="1"/>
    <s v="Employed"/>
    <s v="Single"/>
    <s v="Male"/>
    <s v="PhD"/>
    <n v="5"/>
    <n v="3"/>
    <n v="81676"/>
    <s v="West"/>
    <n v="11"/>
    <s v="Hyderabad"/>
    <m/>
    <m/>
    <m/>
    <s v="&gt;60"/>
    <m/>
    <m/>
  </r>
  <r>
    <n v="1039"/>
    <n v="22"/>
    <n v="75764"/>
    <n v="670"/>
    <n v="205430"/>
    <s v="Medical"/>
    <n v="5449"/>
    <x v="0"/>
    <x v="1"/>
    <s v="Employed"/>
    <s v="Divorced"/>
    <s v="Female"/>
    <s v="Master"/>
    <n v="3"/>
    <n v="3"/>
    <n v="96497"/>
    <s v="West"/>
    <n v="8"/>
    <s v="Ahmedabad"/>
    <m/>
    <m/>
    <m/>
    <s v="&lt;30"/>
    <m/>
    <m/>
  </r>
  <r>
    <n v="1040"/>
    <n v="24"/>
    <n v="55117"/>
    <n v="638"/>
    <n v="141172"/>
    <s v="Medical"/>
    <n v="5649"/>
    <x v="0"/>
    <x v="0"/>
    <s v="Employed"/>
    <s v="Divorced"/>
    <s v="Female"/>
    <s v="Master"/>
    <n v="0"/>
    <n v="3"/>
    <n v="36656"/>
    <s v="West"/>
    <n v="13"/>
    <s v="Kolkata"/>
    <m/>
    <m/>
    <m/>
    <s v="&lt;30"/>
    <m/>
    <m/>
  </r>
  <r>
    <n v="1041"/>
    <n v="32"/>
    <n v="70207"/>
    <n v="609"/>
    <n v="238983"/>
    <s v="Home"/>
    <n v="4172"/>
    <x v="0"/>
    <x v="1"/>
    <s v="Employed"/>
    <s v="Married"/>
    <s v="Male"/>
    <s v="Bachelor"/>
    <n v="4"/>
    <n v="4"/>
    <n v="129183"/>
    <s v="West"/>
    <n v="1"/>
    <s v="Pune"/>
    <m/>
    <m/>
    <m/>
    <s v="30-40"/>
    <m/>
    <m/>
  </r>
  <r>
    <n v="1042"/>
    <n v="31"/>
    <n v="59451"/>
    <n v="689"/>
    <n v="206231"/>
    <s v="Personal"/>
    <n v="7719"/>
    <x v="0"/>
    <x v="1"/>
    <s v="Employed"/>
    <s v="Single"/>
    <s v="Male"/>
    <s v="PhD"/>
    <n v="2"/>
    <n v="2"/>
    <n v="121290"/>
    <s v="South"/>
    <n v="18"/>
    <s v="Bangalore"/>
    <m/>
    <m/>
    <m/>
    <s v="30-40"/>
    <m/>
    <m/>
  </r>
  <r>
    <n v="1043"/>
    <n v="24"/>
    <n v="64061"/>
    <n v="690"/>
    <n v="149905"/>
    <s v="Education"/>
    <n v="4798"/>
    <x v="0"/>
    <x v="1"/>
    <s v="Employed"/>
    <s v="Divorced"/>
    <s v="Female"/>
    <s v="Bachelor"/>
    <n v="3"/>
    <n v="4"/>
    <n v="134502"/>
    <s v="South"/>
    <n v="5"/>
    <s v="Mumbai"/>
    <m/>
    <m/>
    <m/>
    <s v="&lt;30"/>
    <m/>
    <m/>
  </r>
  <r>
    <n v="1044"/>
    <n v="63"/>
    <n v="66525"/>
    <n v="682"/>
    <n v="217986"/>
    <s v="Car"/>
    <n v="3311"/>
    <x v="0"/>
    <x v="1"/>
    <s v="Employed"/>
    <s v="Divorced"/>
    <s v="Female"/>
    <s v="Master"/>
    <n v="5"/>
    <n v="2"/>
    <n v="144596"/>
    <s v="South"/>
    <n v="1"/>
    <s v="Kolkata"/>
    <m/>
    <m/>
    <m/>
    <s v="&gt;60"/>
    <m/>
    <m/>
  </r>
  <r>
    <n v="1045"/>
    <n v="29"/>
    <n v="57305"/>
    <n v="691"/>
    <n v="296758"/>
    <s v="Medical"/>
    <n v="6582"/>
    <x v="0"/>
    <x v="0"/>
    <s v="Employed"/>
    <s v="Married"/>
    <s v="Male"/>
    <s v="Master"/>
    <n v="5"/>
    <n v="1"/>
    <n v="63276"/>
    <s v="North"/>
    <n v="12"/>
    <s v="Hyderabad"/>
    <m/>
    <m/>
    <m/>
    <s v="&lt;30"/>
    <m/>
    <m/>
  </r>
  <r>
    <n v="1046"/>
    <n v="30"/>
    <n v="66122"/>
    <n v="601"/>
    <n v="160206"/>
    <s v="Education"/>
    <n v="5728"/>
    <x v="0"/>
    <x v="1"/>
    <s v="Employed"/>
    <s v="Married"/>
    <s v="Female"/>
    <s v="High School"/>
    <n v="0"/>
    <n v="3"/>
    <n v="126641"/>
    <s v="West"/>
    <n v="5"/>
    <s v="Mumbai"/>
    <m/>
    <m/>
    <m/>
    <s v="30-40"/>
    <m/>
    <m/>
  </r>
  <r>
    <n v="1047"/>
    <n v="47"/>
    <n v="39521"/>
    <n v="624"/>
    <n v="237881"/>
    <s v="Car"/>
    <n v="5408"/>
    <x v="0"/>
    <x v="1"/>
    <s v="Employed"/>
    <s v="Married"/>
    <s v="Male"/>
    <s v="PhD"/>
    <n v="2"/>
    <n v="3"/>
    <n v="144379"/>
    <s v="West"/>
    <n v="16"/>
    <s v="Bangalore"/>
    <m/>
    <m/>
    <m/>
    <s v="41-50"/>
    <m/>
    <m/>
  </r>
  <r>
    <n v="1048"/>
    <n v="26"/>
    <n v="13600"/>
    <n v="705"/>
    <n v="220896"/>
    <s v="Car"/>
    <n v="4564"/>
    <x v="0"/>
    <x v="0"/>
    <s v="Employed"/>
    <s v="Married"/>
    <s v="Male"/>
    <s v="PhD"/>
    <n v="2"/>
    <n v="3"/>
    <n v="55162"/>
    <s v="South"/>
    <n v="18"/>
    <s v="Pune"/>
    <m/>
    <m/>
    <m/>
    <s v="&lt;30"/>
    <m/>
    <m/>
  </r>
  <r>
    <n v="1049"/>
    <n v="35"/>
    <n v="59761"/>
    <n v="667"/>
    <n v="220164"/>
    <s v="Medical"/>
    <n v="5045"/>
    <x v="0"/>
    <x v="1"/>
    <s v="Employed"/>
    <s v="Divorced"/>
    <s v="Female"/>
    <s v="Bachelor"/>
    <n v="2"/>
    <n v="3"/>
    <n v="94863"/>
    <s v="South"/>
    <n v="2"/>
    <s v="Pune"/>
    <m/>
    <m/>
    <m/>
    <s v="30-40"/>
    <m/>
    <m/>
  </r>
  <r>
    <n v="1050"/>
    <n v="62"/>
    <n v="55621"/>
    <n v="652"/>
    <n v="245012"/>
    <s v="Education"/>
    <n v="2831"/>
    <x v="0"/>
    <x v="0"/>
    <s v="Unemployed"/>
    <s v="Divorced"/>
    <s v="Male"/>
    <s v="PhD"/>
    <n v="3"/>
    <n v="4"/>
    <n v="89097"/>
    <s v="West"/>
    <n v="15"/>
    <s v="Mumbai"/>
    <m/>
    <m/>
    <m/>
    <s v="&gt;60"/>
    <m/>
    <m/>
  </r>
  <r>
    <n v="1051"/>
    <n v="51"/>
    <n v="36870"/>
    <n v="637"/>
    <n v="186149"/>
    <s v="Car"/>
    <n v="4728"/>
    <x v="0"/>
    <x v="1"/>
    <s v="Employed"/>
    <s v="Divorced"/>
    <s v="Female"/>
    <s v="Bachelor"/>
    <n v="0"/>
    <n v="3"/>
    <n v="125663"/>
    <s v="West"/>
    <n v="11"/>
    <s v="Delhi"/>
    <m/>
    <m/>
    <m/>
    <s v="51-60"/>
    <m/>
    <m/>
  </r>
  <r>
    <n v="1052"/>
    <n v="42"/>
    <n v="31063"/>
    <n v="713"/>
    <n v="207616"/>
    <s v="Medical"/>
    <n v="7456"/>
    <x v="0"/>
    <x v="0"/>
    <s v="Employed"/>
    <s v="Married"/>
    <s v="Male"/>
    <s v="Master"/>
    <n v="0"/>
    <n v="2"/>
    <n v="28181"/>
    <s v="North"/>
    <n v="10"/>
    <s v="Mumbai"/>
    <m/>
    <m/>
    <m/>
    <s v="41-50"/>
    <m/>
    <m/>
  </r>
  <r>
    <n v="1053"/>
    <n v="26"/>
    <n v="51960"/>
    <n v="561"/>
    <n v="204912"/>
    <s v="Education"/>
    <n v="4045"/>
    <x v="0"/>
    <x v="1"/>
    <s v="Employed"/>
    <s v="Divorced"/>
    <s v="Male"/>
    <s v="High School"/>
    <n v="0"/>
    <n v="2"/>
    <n v="154478"/>
    <s v="West"/>
    <n v="3"/>
    <s v="Delhi"/>
    <m/>
    <m/>
    <m/>
    <s v="&lt;30"/>
    <m/>
    <m/>
  </r>
  <r>
    <n v="1054"/>
    <n v="53"/>
    <n v="60753"/>
    <n v="664"/>
    <n v="157213"/>
    <s v="Education"/>
    <n v="5176"/>
    <x v="0"/>
    <x v="1"/>
    <s v="Employed"/>
    <s v="Single"/>
    <s v="Male"/>
    <s v="Master"/>
    <n v="1"/>
    <n v="3"/>
    <n v="96623"/>
    <s v="South"/>
    <n v="13"/>
    <s v="Kolkata"/>
    <m/>
    <m/>
    <m/>
    <s v="51-60"/>
    <m/>
    <m/>
  </r>
  <r>
    <n v="1055"/>
    <n v="49"/>
    <n v="57798"/>
    <n v="646"/>
    <n v="222939"/>
    <s v="Medical"/>
    <n v="3315"/>
    <x v="0"/>
    <x v="0"/>
    <s v="Employed"/>
    <s v="Single"/>
    <s v="Male"/>
    <s v="Bachelor"/>
    <n v="4"/>
    <n v="3"/>
    <n v="127482"/>
    <s v="North"/>
    <n v="13"/>
    <s v="Pune"/>
    <m/>
    <m/>
    <m/>
    <s v="41-50"/>
    <m/>
    <m/>
  </r>
  <r>
    <n v="1056"/>
    <n v="41"/>
    <n v="34705"/>
    <n v="587"/>
    <n v="181877"/>
    <s v="Education"/>
    <n v="4479"/>
    <x v="0"/>
    <x v="1"/>
    <s v="Employed"/>
    <s v="Divorced"/>
    <s v="Male"/>
    <s v="Bachelor"/>
    <n v="0"/>
    <n v="4"/>
    <n v="98192"/>
    <s v="East"/>
    <n v="3"/>
    <s v="Bangalore"/>
    <m/>
    <m/>
    <m/>
    <s v="41-50"/>
    <m/>
    <m/>
  </r>
  <r>
    <n v="1057"/>
    <n v="50"/>
    <n v="38069"/>
    <n v="730"/>
    <n v="291510"/>
    <s v="Personal"/>
    <n v="3734"/>
    <x v="1"/>
    <x v="1"/>
    <s v="Employed"/>
    <s v="Married"/>
    <s v="Male"/>
    <s v="High School"/>
    <n v="1"/>
    <n v="4"/>
    <n v="114763"/>
    <s v="East"/>
    <n v="10"/>
    <s v="Ahmedabad"/>
    <m/>
    <m/>
    <m/>
    <s v="41-50"/>
    <m/>
    <m/>
  </r>
  <r>
    <n v="1058"/>
    <n v="41"/>
    <n v="60042"/>
    <n v="515"/>
    <n v="174607"/>
    <s v="Car"/>
    <n v="5427"/>
    <x v="0"/>
    <x v="1"/>
    <s v="Employed"/>
    <s v="Single"/>
    <s v="Female"/>
    <s v="Master"/>
    <n v="1"/>
    <n v="2"/>
    <n v="30357"/>
    <s v="West"/>
    <n v="4"/>
    <s v="Delhi"/>
    <m/>
    <m/>
    <m/>
    <s v="41-50"/>
    <m/>
    <m/>
  </r>
  <r>
    <n v="1059"/>
    <n v="56"/>
    <n v="51090"/>
    <n v="656"/>
    <n v="133984"/>
    <s v="Car"/>
    <n v="5215"/>
    <x v="0"/>
    <x v="1"/>
    <s v="Employed"/>
    <s v="Divorced"/>
    <s v="Female"/>
    <s v="PhD"/>
    <n v="2"/>
    <n v="2"/>
    <n v="88453"/>
    <s v="South"/>
    <n v="14"/>
    <s v="Pune"/>
    <m/>
    <m/>
    <m/>
    <s v="51-60"/>
    <m/>
    <m/>
  </r>
  <r>
    <n v="1060"/>
    <n v="42"/>
    <n v="65902"/>
    <n v="676"/>
    <n v="256020"/>
    <s v="Education"/>
    <n v="3697"/>
    <x v="0"/>
    <x v="0"/>
    <s v="Employed"/>
    <s v="Single"/>
    <s v="Male"/>
    <s v="High School"/>
    <n v="4"/>
    <n v="1"/>
    <n v="125432"/>
    <s v="West"/>
    <n v="17"/>
    <s v="Kolkata"/>
    <m/>
    <m/>
    <m/>
    <s v="41-50"/>
    <m/>
    <m/>
  </r>
  <r>
    <n v="1061"/>
    <n v="40"/>
    <n v="45150"/>
    <n v="601"/>
    <n v="162787"/>
    <s v="Medical"/>
    <n v="5088"/>
    <x v="0"/>
    <x v="0"/>
    <s v="Employed"/>
    <s v="Single"/>
    <s v="Female"/>
    <s v="PhD"/>
    <n v="2"/>
    <n v="2"/>
    <n v="108661"/>
    <s v="South"/>
    <n v="1"/>
    <s v="Mumbai"/>
    <m/>
    <m/>
    <m/>
    <s v="30-40"/>
    <m/>
    <m/>
  </r>
  <r>
    <n v="1062"/>
    <n v="42"/>
    <n v="61092"/>
    <n v="663"/>
    <n v="139335"/>
    <s v="Home"/>
    <n v="5123"/>
    <x v="0"/>
    <x v="0"/>
    <s v="Unemployed"/>
    <s v="Single"/>
    <s v="Female"/>
    <s v="Master"/>
    <n v="4"/>
    <n v="1"/>
    <n v="50894"/>
    <s v="South"/>
    <n v="15"/>
    <s v="Pune"/>
    <m/>
    <m/>
    <m/>
    <s v="41-50"/>
    <m/>
    <m/>
  </r>
  <r>
    <n v="1063"/>
    <n v="60"/>
    <n v="49405"/>
    <n v="638"/>
    <n v="219376"/>
    <s v="Education"/>
    <n v="5174"/>
    <x v="0"/>
    <x v="1"/>
    <s v="Employed"/>
    <s v="Single"/>
    <s v="Female"/>
    <s v="High School"/>
    <n v="2"/>
    <n v="3"/>
    <n v="101842"/>
    <s v="South"/>
    <n v="2"/>
    <s v="Mumbai"/>
    <m/>
    <m/>
    <m/>
    <s v="51-60"/>
    <m/>
    <m/>
  </r>
  <r>
    <n v="1064"/>
    <n v="31"/>
    <n v="39157"/>
    <n v="699"/>
    <n v="266624"/>
    <s v="Home"/>
    <n v="5853"/>
    <x v="0"/>
    <x v="0"/>
    <s v="Employed"/>
    <s v="Divorced"/>
    <s v="Female"/>
    <s v="Master"/>
    <n v="5"/>
    <n v="3"/>
    <n v="75437"/>
    <s v="East"/>
    <n v="18"/>
    <s v="Mumbai"/>
    <m/>
    <m/>
    <m/>
    <s v="30-40"/>
    <m/>
    <m/>
  </r>
  <r>
    <n v="1065"/>
    <n v="51"/>
    <n v="63922"/>
    <n v="825"/>
    <n v="236867"/>
    <s v="Education"/>
    <n v="6565"/>
    <x v="0"/>
    <x v="1"/>
    <s v="Unemployed"/>
    <s v="Single"/>
    <s v="Female"/>
    <s v="Master"/>
    <n v="3"/>
    <n v="3"/>
    <n v="72837"/>
    <s v="West"/>
    <n v="7"/>
    <s v="Pune"/>
    <m/>
    <m/>
    <m/>
    <s v="51-60"/>
    <m/>
    <m/>
  </r>
  <r>
    <n v="1066"/>
    <n v="60"/>
    <n v="35111"/>
    <n v="666"/>
    <n v="171412"/>
    <s v="Home"/>
    <n v="4386"/>
    <x v="0"/>
    <x v="0"/>
    <s v="Employed"/>
    <s v="Divorced"/>
    <s v="Male"/>
    <s v="PhD"/>
    <n v="4"/>
    <n v="2"/>
    <n v="54379"/>
    <s v="West"/>
    <n v="13"/>
    <s v="Bangalore"/>
    <m/>
    <m/>
    <m/>
    <s v="51-60"/>
    <m/>
    <m/>
  </r>
  <r>
    <n v="1067"/>
    <n v="33"/>
    <n v="51112"/>
    <n v="680"/>
    <n v="206427"/>
    <s v="Education"/>
    <n v="4693"/>
    <x v="0"/>
    <x v="1"/>
    <s v="Unemployed"/>
    <s v="Single"/>
    <s v="Male"/>
    <s v="PhD"/>
    <n v="5"/>
    <n v="2"/>
    <n v="118561"/>
    <s v="East"/>
    <n v="3"/>
    <s v="Hyderabad"/>
    <m/>
    <m/>
    <m/>
    <s v="30-40"/>
    <m/>
    <m/>
  </r>
  <r>
    <n v="1068"/>
    <n v="38"/>
    <n v="52662"/>
    <n v="601"/>
    <n v="185631"/>
    <s v="Medical"/>
    <n v="4826"/>
    <x v="0"/>
    <x v="0"/>
    <s v="Employed"/>
    <s v="Single"/>
    <s v="Male"/>
    <s v="PhD"/>
    <n v="1"/>
    <n v="3"/>
    <n v="133390"/>
    <s v="South"/>
    <n v="3"/>
    <s v="Mumbai"/>
    <m/>
    <m/>
    <m/>
    <s v="30-40"/>
    <m/>
    <m/>
  </r>
  <r>
    <n v="1069"/>
    <n v="42"/>
    <n v="48195"/>
    <n v="660"/>
    <n v="283042"/>
    <s v="Home"/>
    <n v="3697"/>
    <x v="0"/>
    <x v="0"/>
    <s v="Employed"/>
    <s v="Single"/>
    <s v="Male"/>
    <s v="Master"/>
    <n v="1"/>
    <n v="4"/>
    <n v="163604"/>
    <s v="North"/>
    <n v="13"/>
    <s v="Mumbai"/>
    <m/>
    <m/>
    <m/>
    <s v="41-50"/>
    <m/>
    <m/>
  </r>
  <r>
    <n v="1070"/>
    <n v="37"/>
    <n v="64861"/>
    <n v="631"/>
    <n v="178134"/>
    <s v="Personal"/>
    <n v="3992"/>
    <x v="0"/>
    <x v="0"/>
    <s v="Employed"/>
    <s v="Divorced"/>
    <s v="Male"/>
    <s v="Bachelor"/>
    <n v="4"/>
    <n v="3"/>
    <n v="55778"/>
    <s v="North"/>
    <n v="4"/>
    <s v="Delhi"/>
    <m/>
    <m/>
    <m/>
    <s v="30-40"/>
    <m/>
    <m/>
  </r>
  <r>
    <n v="1071"/>
    <n v="58"/>
    <n v="58589"/>
    <n v="688"/>
    <n v="204949"/>
    <s v="Medical"/>
    <n v="5563"/>
    <x v="0"/>
    <x v="1"/>
    <s v="Employed"/>
    <s v="Single"/>
    <s v="Female"/>
    <s v="Master"/>
    <n v="2"/>
    <n v="1"/>
    <n v="123021"/>
    <s v="East"/>
    <n v="16"/>
    <s v="Ahmedabad"/>
    <m/>
    <m/>
    <m/>
    <s v="51-60"/>
    <m/>
    <m/>
  </r>
  <r>
    <n v="1072"/>
    <n v="45"/>
    <n v="56801"/>
    <n v="578"/>
    <n v="208462"/>
    <s v="Education"/>
    <n v="6924"/>
    <x v="0"/>
    <x v="1"/>
    <s v="Employed"/>
    <s v="Single"/>
    <s v="Female"/>
    <s v="Bachelor"/>
    <n v="3"/>
    <n v="4"/>
    <n v="124995"/>
    <s v="North"/>
    <n v="8"/>
    <s v="Pune"/>
    <m/>
    <m/>
    <m/>
    <s v="41-50"/>
    <m/>
    <m/>
  </r>
  <r>
    <n v="1073"/>
    <n v="52"/>
    <n v="51026"/>
    <n v="596"/>
    <n v="141989"/>
    <s v="Home"/>
    <n v="3960"/>
    <x v="1"/>
    <x v="0"/>
    <s v="Employed"/>
    <s v="Married"/>
    <s v="Male"/>
    <s v="High School"/>
    <n v="3"/>
    <n v="4"/>
    <n v="82584"/>
    <s v="South"/>
    <n v="8"/>
    <s v="Mumbai"/>
    <m/>
    <m/>
    <m/>
    <s v="51-60"/>
    <m/>
    <m/>
  </r>
  <r>
    <n v="1074"/>
    <n v="35"/>
    <n v="77844"/>
    <n v="709"/>
    <n v="190354"/>
    <s v="Car"/>
    <n v="7293"/>
    <x v="0"/>
    <x v="1"/>
    <s v="Employed"/>
    <s v="Single"/>
    <s v="Male"/>
    <s v="PhD"/>
    <n v="0"/>
    <n v="2"/>
    <n v="72472"/>
    <s v="South"/>
    <n v="16"/>
    <s v="Kolkata"/>
    <m/>
    <m/>
    <m/>
    <s v="30-40"/>
    <m/>
    <m/>
  </r>
  <r>
    <n v="1075"/>
    <n v="33"/>
    <n v="71970"/>
    <n v="660"/>
    <n v="191169"/>
    <s v="Medical"/>
    <n v="4433"/>
    <x v="0"/>
    <x v="1"/>
    <s v="Employed"/>
    <s v="Married"/>
    <s v="Female"/>
    <s v="PhD"/>
    <n v="4"/>
    <n v="2"/>
    <n v="67427"/>
    <s v="West"/>
    <n v="2"/>
    <s v="Bangalore"/>
    <m/>
    <m/>
    <m/>
    <s v="30-40"/>
    <m/>
    <m/>
  </r>
  <r>
    <n v="1076"/>
    <n v="46"/>
    <n v="63791"/>
    <n v="716"/>
    <n v="268841"/>
    <s v="Home"/>
    <n v="6211"/>
    <x v="0"/>
    <x v="1"/>
    <s v="Employed"/>
    <s v="Divorced"/>
    <s v="Male"/>
    <s v="Master"/>
    <n v="3"/>
    <n v="1"/>
    <n v="84179"/>
    <s v="South"/>
    <n v="9"/>
    <s v="Hyderabad"/>
    <m/>
    <m/>
    <m/>
    <s v="41-50"/>
    <m/>
    <m/>
  </r>
  <r>
    <n v="1077"/>
    <n v="31"/>
    <n v="61326"/>
    <n v="668"/>
    <n v="209757"/>
    <s v="Medical"/>
    <n v="5429"/>
    <x v="0"/>
    <x v="1"/>
    <s v="Employed"/>
    <s v="Single"/>
    <s v="Male"/>
    <s v="Bachelor"/>
    <n v="2"/>
    <n v="3"/>
    <n v="106078"/>
    <s v="South"/>
    <n v="13"/>
    <s v="Hyderabad"/>
    <m/>
    <m/>
    <m/>
    <s v="30-40"/>
    <m/>
    <m/>
  </r>
  <r>
    <n v="1078"/>
    <n v="33"/>
    <n v="40966"/>
    <n v="675"/>
    <n v="181083"/>
    <s v="Home"/>
    <n v="5194"/>
    <x v="0"/>
    <x v="0"/>
    <s v="Employed"/>
    <s v="Single"/>
    <s v="Female"/>
    <s v="High School"/>
    <n v="2"/>
    <n v="3"/>
    <n v="140803"/>
    <s v="South"/>
    <n v="12"/>
    <s v="Kolkata"/>
    <m/>
    <m/>
    <m/>
    <s v="30-40"/>
    <m/>
    <m/>
  </r>
  <r>
    <n v="1079"/>
    <n v="53"/>
    <n v="49263"/>
    <n v="634"/>
    <n v="192744"/>
    <s v="Car"/>
    <n v="4572"/>
    <x v="0"/>
    <x v="0"/>
    <s v="Employed"/>
    <s v="Married"/>
    <s v="Male"/>
    <s v="Master"/>
    <n v="1"/>
    <n v="2"/>
    <n v="133160"/>
    <s v="North"/>
    <n v="2"/>
    <s v="Hyderabad"/>
    <m/>
    <m/>
    <m/>
    <s v="51-60"/>
    <m/>
    <m/>
  </r>
  <r>
    <n v="1080"/>
    <n v="57"/>
    <n v="59537"/>
    <n v="640"/>
    <n v="196652"/>
    <s v="Personal"/>
    <n v="5015"/>
    <x v="0"/>
    <x v="0"/>
    <s v="Employed"/>
    <s v="Married"/>
    <s v="Male"/>
    <s v="High School"/>
    <n v="3"/>
    <n v="2"/>
    <n v="51537"/>
    <s v="North"/>
    <n v="9"/>
    <s v="Bangalore"/>
    <m/>
    <m/>
    <m/>
    <s v="51-60"/>
    <m/>
    <m/>
  </r>
  <r>
    <n v="1081"/>
    <n v="58"/>
    <n v="65773"/>
    <n v="698"/>
    <n v="198054"/>
    <s v="Car"/>
    <n v="4289"/>
    <x v="0"/>
    <x v="1"/>
    <s v="Employed"/>
    <s v="Single"/>
    <s v="Male"/>
    <s v="Bachelor"/>
    <n v="3"/>
    <n v="3"/>
    <n v="76334"/>
    <s v="East"/>
    <n v="1"/>
    <s v="Hyderabad"/>
    <m/>
    <m/>
    <m/>
    <s v="51-60"/>
    <m/>
    <m/>
  </r>
  <r>
    <n v="1082"/>
    <n v="21"/>
    <n v="63380"/>
    <n v="642"/>
    <n v="246371"/>
    <s v="Education"/>
    <n v="5945"/>
    <x v="0"/>
    <x v="1"/>
    <s v="Employed"/>
    <s v="Divorced"/>
    <s v="Male"/>
    <s v="PhD"/>
    <n v="2"/>
    <n v="4"/>
    <n v="138989"/>
    <s v="East"/>
    <n v="6"/>
    <s v="Pune"/>
    <m/>
    <m/>
    <m/>
    <s v="&lt;30"/>
    <m/>
    <m/>
  </r>
  <r>
    <n v="1083"/>
    <n v="59"/>
    <n v="58714"/>
    <n v="709"/>
    <n v="248935"/>
    <s v="Medical"/>
    <n v="6117"/>
    <x v="0"/>
    <x v="1"/>
    <s v="Employed"/>
    <s v="Married"/>
    <s v="Male"/>
    <s v="PhD"/>
    <n v="1"/>
    <n v="1"/>
    <n v="78067"/>
    <s v="North"/>
    <n v="2"/>
    <s v="Hyderabad"/>
    <m/>
    <m/>
    <m/>
    <s v="51-60"/>
    <m/>
    <m/>
  </r>
  <r>
    <n v="1084"/>
    <n v="47"/>
    <n v="80009"/>
    <n v="644"/>
    <n v="150464"/>
    <s v="Personal"/>
    <n v="4349"/>
    <x v="1"/>
    <x v="0"/>
    <s v="Employed"/>
    <s v="Single"/>
    <s v="Female"/>
    <s v="Bachelor"/>
    <n v="3"/>
    <n v="1"/>
    <n v="98292"/>
    <s v="West"/>
    <n v="3"/>
    <s v="Delhi"/>
    <m/>
    <m/>
    <m/>
    <s v="41-50"/>
    <m/>
    <m/>
  </r>
  <r>
    <n v="1085"/>
    <n v="56"/>
    <n v="47966"/>
    <n v="591"/>
    <n v="253397"/>
    <s v="Medical"/>
    <n v="3359"/>
    <x v="0"/>
    <x v="0"/>
    <s v="Employed"/>
    <s v="Married"/>
    <s v="Male"/>
    <s v="PhD"/>
    <n v="2"/>
    <n v="1"/>
    <n v="48841"/>
    <s v="West"/>
    <n v="15"/>
    <s v="Hyderabad"/>
    <m/>
    <m/>
    <m/>
    <s v="51-60"/>
    <m/>
    <m/>
  </r>
  <r>
    <n v="1086"/>
    <n v="52"/>
    <n v="65197"/>
    <n v="586"/>
    <n v="237567"/>
    <s v="Home"/>
    <n v="4672"/>
    <x v="0"/>
    <x v="1"/>
    <s v="Employed"/>
    <s v="Divorced"/>
    <s v="Male"/>
    <s v="Master"/>
    <n v="1"/>
    <n v="2"/>
    <n v="134591"/>
    <s v="North"/>
    <n v="7"/>
    <s v="Delhi"/>
    <m/>
    <m/>
    <m/>
    <s v="51-60"/>
    <m/>
    <m/>
  </r>
  <r>
    <n v="1087"/>
    <n v="61"/>
    <n v="63371"/>
    <n v="641"/>
    <n v="197363"/>
    <s v="Education"/>
    <n v="6988"/>
    <x v="0"/>
    <x v="1"/>
    <s v="Employed"/>
    <s v="Married"/>
    <s v="Female"/>
    <s v="Bachelor"/>
    <n v="1"/>
    <n v="4"/>
    <n v="42617"/>
    <s v="East"/>
    <n v="13"/>
    <s v="Delhi"/>
    <m/>
    <m/>
    <m/>
    <s v="&gt;60"/>
    <m/>
    <m/>
  </r>
  <r>
    <n v="1088"/>
    <n v="35"/>
    <n v="56660"/>
    <n v="695"/>
    <n v="126301"/>
    <s v="Education"/>
    <n v="5231"/>
    <x v="0"/>
    <x v="1"/>
    <s v="Unemployed"/>
    <s v="Single"/>
    <s v="Male"/>
    <s v="PhD"/>
    <n v="2"/>
    <n v="1"/>
    <n v="50715"/>
    <s v="West"/>
    <n v="16"/>
    <s v="Delhi"/>
    <m/>
    <m/>
    <m/>
    <s v="30-40"/>
    <m/>
    <m/>
  </r>
  <r>
    <n v="1089"/>
    <n v="51"/>
    <n v="57207"/>
    <n v="616"/>
    <n v="210632"/>
    <s v="Medical"/>
    <n v="6153"/>
    <x v="1"/>
    <x v="0"/>
    <s v="Employed"/>
    <s v="Married"/>
    <s v="Male"/>
    <s v="Bachelor"/>
    <n v="1"/>
    <n v="4"/>
    <n v="131524"/>
    <s v="South"/>
    <n v="13"/>
    <s v="Bangalore"/>
    <m/>
    <m/>
    <m/>
    <s v="51-60"/>
    <m/>
    <m/>
  </r>
  <r>
    <n v="1090"/>
    <n v="26"/>
    <n v="56905"/>
    <n v="686"/>
    <n v="182302"/>
    <s v="Education"/>
    <n v="4072"/>
    <x v="0"/>
    <x v="1"/>
    <s v="Employed"/>
    <s v="Divorced"/>
    <s v="Female"/>
    <s v="High School"/>
    <n v="5"/>
    <n v="2"/>
    <n v="157601"/>
    <s v="West"/>
    <n v="12"/>
    <s v="Mumbai"/>
    <m/>
    <m/>
    <m/>
    <s v="&lt;30"/>
    <m/>
    <m/>
  </r>
  <r>
    <n v="1091"/>
    <n v="45"/>
    <n v="39376"/>
    <n v="655"/>
    <n v="227744"/>
    <s v="Medical"/>
    <n v="4513"/>
    <x v="0"/>
    <x v="0"/>
    <s v="Employed"/>
    <s v="Single"/>
    <s v="Female"/>
    <s v="Master"/>
    <n v="5"/>
    <n v="2"/>
    <n v="91281"/>
    <s v="West"/>
    <n v="17"/>
    <s v="Ahmedabad"/>
    <m/>
    <m/>
    <m/>
    <s v="41-50"/>
    <m/>
    <m/>
  </r>
  <r>
    <n v="1092"/>
    <n v="38"/>
    <n v="56012"/>
    <n v="680"/>
    <n v="232330"/>
    <s v="Home"/>
    <n v="4689"/>
    <x v="0"/>
    <x v="1"/>
    <s v="Employed"/>
    <s v="Single"/>
    <s v="Female"/>
    <s v="Master"/>
    <n v="1"/>
    <n v="3"/>
    <n v="98594"/>
    <s v="West"/>
    <n v="11"/>
    <s v="Kolkata"/>
    <m/>
    <m/>
    <m/>
    <s v="30-40"/>
    <m/>
    <m/>
  </r>
  <r>
    <n v="1093"/>
    <n v="42"/>
    <n v="61224"/>
    <n v="635"/>
    <n v="265953"/>
    <s v="Home"/>
    <n v="3828"/>
    <x v="0"/>
    <x v="0"/>
    <s v="Employed"/>
    <s v="Single"/>
    <s v="Female"/>
    <s v="Master"/>
    <n v="0"/>
    <n v="4"/>
    <n v="127248"/>
    <s v="East"/>
    <n v="7"/>
    <s v="Kolkata"/>
    <m/>
    <m/>
    <m/>
    <s v="41-50"/>
    <m/>
    <m/>
  </r>
  <r>
    <n v="1094"/>
    <n v="51"/>
    <n v="54829"/>
    <n v="659"/>
    <n v="146940"/>
    <s v="Medical"/>
    <n v="5166"/>
    <x v="0"/>
    <x v="1"/>
    <s v="Employed"/>
    <s v="Single"/>
    <s v="Female"/>
    <s v="PhD"/>
    <n v="1"/>
    <n v="4"/>
    <n v="108683"/>
    <s v="East"/>
    <n v="13"/>
    <s v="Pune"/>
    <m/>
    <m/>
    <m/>
    <s v="51-60"/>
    <m/>
    <m/>
  </r>
  <r>
    <n v="1095"/>
    <n v="56"/>
    <n v="22368"/>
    <n v="696"/>
    <n v="306918"/>
    <s v="Car"/>
    <n v="4181"/>
    <x v="1"/>
    <x v="1"/>
    <s v="Employed"/>
    <s v="Divorced"/>
    <s v="Male"/>
    <s v="High School"/>
    <n v="3"/>
    <n v="4"/>
    <n v="88803"/>
    <s v="North"/>
    <n v="10"/>
    <s v="Pune"/>
    <m/>
    <m/>
    <m/>
    <s v="51-60"/>
    <m/>
    <m/>
  </r>
  <r>
    <n v="1096"/>
    <n v="29"/>
    <n v="26207"/>
    <n v="649"/>
    <n v="244764"/>
    <s v="Car"/>
    <n v="5948"/>
    <x v="0"/>
    <x v="1"/>
    <s v="Unemployed"/>
    <s v="Single"/>
    <s v="Female"/>
    <s v="PhD"/>
    <n v="1"/>
    <n v="3"/>
    <n v="85436"/>
    <s v="West"/>
    <n v="10"/>
    <s v="Hyderabad"/>
    <m/>
    <m/>
    <m/>
    <s v="&lt;30"/>
    <m/>
    <m/>
  </r>
  <r>
    <n v="1097"/>
    <n v="23"/>
    <n v="37726"/>
    <n v="623"/>
    <n v="235712"/>
    <s v="Home"/>
    <n v="5089"/>
    <x v="0"/>
    <x v="1"/>
    <s v="Employed"/>
    <s v="Divorced"/>
    <s v="Female"/>
    <s v="PhD"/>
    <n v="3"/>
    <n v="1"/>
    <n v="52996"/>
    <s v="East"/>
    <n v="13"/>
    <s v="Ahmedabad"/>
    <m/>
    <m/>
    <m/>
    <s v="&lt;30"/>
    <m/>
    <m/>
  </r>
  <r>
    <n v="1098"/>
    <n v="53"/>
    <n v="48321"/>
    <n v="559"/>
    <n v="295820"/>
    <s v="Personal"/>
    <n v="6480"/>
    <x v="0"/>
    <x v="1"/>
    <s v="Employed"/>
    <s v="Divorced"/>
    <s v="Female"/>
    <s v="Bachelor"/>
    <n v="2"/>
    <n v="1"/>
    <n v="106988"/>
    <s v="East"/>
    <n v="19"/>
    <s v="Mumbai"/>
    <m/>
    <m/>
    <m/>
    <s v="51-60"/>
    <m/>
    <m/>
  </r>
  <r>
    <n v="1099"/>
    <n v="47"/>
    <n v="38531"/>
    <n v="677"/>
    <n v="215891"/>
    <s v="Car"/>
    <n v="3322"/>
    <x v="1"/>
    <x v="1"/>
    <s v="Employed"/>
    <s v="Married"/>
    <s v="Female"/>
    <s v="Master"/>
    <n v="1"/>
    <n v="2"/>
    <n v="97242"/>
    <s v="North"/>
    <n v="17"/>
    <s v="Delhi"/>
    <m/>
    <m/>
    <m/>
    <s v="41-50"/>
    <m/>
    <m/>
  </r>
  <r>
    <n v="1100"/>
    <n v="63"/>
    <n v="59688"/>
    <n v="611"/>
    <n v="251682"/>
    <s v="Medical"/>
    <n v="4468"/>
    <x v="0"/>
    <x v="1"/>
    <s v="Employed"/>
    <s v="Married"/>
    <s v="Male"/>
    <s v="PhD"/>
    <n v="2"/>
    <n v="3"/>
    <n v="86864"/>
    <s v="South"/>
    <n v="7"/>
    <s v="Delhi"/>
    <m/>
    <m/>
    <m/>
    <s v="&gt;60"/>
    <m/>
    <m/>
  </r>
  <r>
    <n v="1101"/>
    <n v="21"/>
    <n v="67879"/>
    <n v="623"/>
    <n v="208488"/>
    <s v="Home"/>
    <n v="4592"/>
    <x v="0"/>
    <x v="0"/>
    <s v="Employed"/>
    <s v="Single"/>
    <s v="Female"/>
    <s v="Master"/>
    <n v="4"/>
    <n v="4"/>
    <n v="69945"/>
    <s v="South"/>
    <n v="4"/>
    <s v="Kolkata"/>
    <m/>
    <m/>
    <m/>
    <s v="&lt;30"/>
    <m/>
    <m/>
  </r>
  <r>
    <n v="1102"/>
    <n v="64"/>
    <n v="70005"/>
    <n v="596"/>
    <n v="242040"/>
    <s v="Education"/>
    <n v="5463"/>
    <x v="0"/>
    <x v="0"/>
    <s v="Employed"/>
    <s v="Single"/>
    <s v="Male"/>
    <s v="High School"/>
    <n v="5"/>
    <n v="3"/>
    <n v="72984"/>
    <s v="West"/>
    <n v="17"/>
    <s v="Delhi"/>
    <m/>
    <m/>
    <m/>
    <s v="&gt;60"/>
    <m/>
    <m/>
  </r>
  <r>
    <n v="1103"/>
    <n v="29"/>
    <n v="55052"/>
    <n v="638"/>
    <n v="258080"/>
    <s v="Education"/>
    <n v="4577"/>
    <x v="0"/>
    <x v="1"/>
    <s v="Employed"/>
    <s v="Divorced"/>
    <s v="Male"/>
    <s v="High School"/>
    <n v="1"/>
    <n v="2"/>
    <n v="118551"/>
    <s v="South"/>
    <n v="4"/>
    <s v="Kolkata"/>
    <m/>
    <m/>
    <m/>
    <s v="&lt;30"/>
    <m/>
    <m/>
  </r>
  <r>
    <n v="1104"/>
    <n v="25"/>
    <n v="66262"/>
    <n v="754"/>
    <n v="252946"/>
    <s v="Car"/>
    <n v="6722"/>
    <x v="0"/>
    <x v="1"/>
    <s v="Unemployed"/>
    <s v="Married"/>
    <s v="Female"/>
    <s v="Master"/>
    <n v="2"/>
    <n v="1"/>
    <n v="126449"/>
    <s v="North"/>
    <n v="18"/>
    <s v="Delhi"/>
    <m/>
    <m/>
    <m/>
    <s v="&lt;30"/>
    <m/>
    <m/>
  </r>
  <r>
    <n v="1105"/>
    <n v="35"/>
    <n v="41561"/>
    <n v="667"/>
    <n v="124400"/>
    <s v="Personal"/>
    <n v="4815"/>
    <x v="0"/>
    <x v="0"/>
    <s v="Employed"/>
    <s v="Single"/>
    <s v="Male"/>
    <s v="Master"/>
    <n v="4"/>
    <n v="1"/>
    <n v="90186"/>
    <s v="East"/>
    <n v="8"/>
    <s v="Hyderabad"/>
    <m/>
    <m/>
    <m/>
    <s v="30-40"/>
    <m/>
    <m/>
  </r>
  <r>
    <n v="1106"/>
    <n v="29"/>
    <n v="47725"/>
    <n v="617"/>
    <n v="179309"/>
    <s v="Car"/>
    <n v="4094"/>
    <x v="1"/>
    <x v="0"/>
    <s v="Employed"/>
    <s v="Single"/>
    <s v="Male"/>
    <s v="High School"/>
    <n v="3"/>
    <n v="2"/>
    <n v="87025"/>
    <s v="South"/>
    <n v="8"/>
    <s v="Mumbai"/>
    <m/>
    <m/>
    <m/>
    <s v="&lt;30"/>
    <m/>
    <m/>
  </r>
  <r>
    <n v="1107"/>
    <n v="48"/>
    <n v="32495"/>
    <n v="627"/>
    <n v="258590"/>
    <s v="Personal"/>
    <n v="4839"/>
    <x v="0"/>
    <x v="0"/>
    <s v="Employed"/>
    <s v="Divorced"/>
    <s v="Male"/>
    <s v="High School"/>
    <n v="3"/>
    <n v="3"/>
    <n v="74390"/>
    <s v="West"/>
    <n v="16"/>
    <s v="Kolkata"/>
    <m/>
    <m/>
    <m/>
    <s v="41-50"/>
    <m/>
    <m/>
  </r>
  <r>
    <n v="1108"/>
    <n v="33"/>
    <n v="68103"/>
    <n v="578"/>
    <n v="224906"/>
    <s v="Car"/>
    <n v="4674"/>
    <x v="0"/>
    <x v="1"/>
    <s v="Employed"/>
    <s v="Married"/>
    <s v="Female"/>
    <s v="PhD"/>
    <n v="5"/>
    <n v="2"/>
    <n v="128104"/>
    <s v="West"/>
    <n v="15"/>
    <s v="Mumbai"/>
    <m/>
    <m/>
    <m/>
    <s v="30-40"/>
    <m/>
    <m/>
  </r>
  <r>
    <n v="1109"/>
    <n v="44"/>
    <n v="79489"/>
    <n v="593"/>
    <n v="197528"/>
    <s v="Education"/>
    <n v="5928"/>
    <x v="0"/>
    <x v="0"/>
    <s v="Employed"/>
    <s v="Single"/>
    <s v="Female"/>
    <s v="High School"/>
    <n v="5"/>
    <n v="4"/>
    <n v="100929"/>
    <s v="East"/>
    <n v="18"/>
    <s v="Kolkata"/>
    <m/>
    <m/>
    <m/>
    <s v="41-50"/>
    <m/>
    <m/>
  </r>
  <r>
    <n v="1110"/>
    <n v="30"/>
    <n v="44771"/>
    <n v="585"/>
    <n v="225382"/>
    <s v="Personal"/>
    <n v="4588"/>
    <x v="0"/>
    <x v="0"/>
    <s v="Unemployed"/>
    <s v="Single"/>
    <s v="Male"/>
    <s v="PhD"/>
    <n v="3"/>
    <n v="4"/>
    <n v="111037"/>
    <s v="West"/>
    <n v="19"/>
    <s v="Kolkata"/>
    <m/>
    <m/>
    <m/>
    <s v="30-40"/>
    <m/>
    <m/>
  </r>
  <r>
    <n v="1111"/>
    <n v="62"/>
    <n v="17447"/>
    <n v="663"/>
    <n v="144815"/>
    <s v="Education"/>
    <n v="3479"/>
    <x v="0"/>
    <x v="0"/>
    <s v="Employed"/>
    <s v="Single"/>
    <s v="Female"/>
    <s v="High School"/>
    <n v="3"/>
    <n v="2"/>
    <n v="110754"/>
    <s v="North"/>
    <n v="6"/>
    <s v="Mumbai"/>
    <m/>
    <m/>
    <m/>
    <s v="&gt;60"/>
    <m/>
    <m/>
  </r>
  <r>
    <n v="1112"/>
    <n v="42"/>
    <n v="35668"/>
    <n v="672"/>
    <n v="239323"/>
    <s v="Medical"/>
    <n v="5177"/>
    <x v="1"/>
    <x v="0"/>
    <s v="Employed"/>
    <s v="Single"/>
    <s v="Female"/>
    <s v="PhD"/>
    <n v="3"/>
    <n v="4"/>
    <n v="90768"/>
    <s v="South"/>
    <n v="9"/>
    <s v="Ahmedabad"/>
    <m/>
    <m/>
    <m/>
    <s v="41-50"/>
    <m/>
    <m/>
  </r>
  <r>
    <n v="1113"/>
    <n v="59"/>
    <n v="40247"/>
    <n v="653"/>
    <n v="218572"/>
    <s v="Medical"/>
    <n v="4349"/>
    <x v="0"/>
    <x v="1"/>
    <s v="Employed"/>
    <s v="Single"/>
    <s v="Female"/>
    <s v="Bachelor"/>
    <n v="0"/>
    <n v="4"/>
    <n v="65039"/>
    <s v="West"/>
    <n v="16"/>
    <s v="Pune"/>
    <m/>
    <m/>
    <m/>
    <s v="51-60"/>
    <m/>
    <m/>
  </r>
  <r>
    <n v="1114"/>
    <n v="42"/>
    <n v="30106"/>
    <n v="668"/>
    <n v="204262"/>
    <s v="Home"/>
    <n v="3845"/>
    <x v="0"/>
    <x v="1"/>
    <s v="Employed"/>
    <s v="Single"/>
    <s v="Male"/>
    <s v="Bachelor"/>
    <n v="5"/>
    <n v="1"/>
    <n v="70116"/>
    <s v="South"/>
    <n v="9"/>
    <s v="Kolkata"/>
    <m/>
    <m/>
    <m/>
    <s v="41-50"/>
    <m/>
    <m/>
  </r>
  <r>
    <n v="1115"/>
    <n v="57"/>
    <n v="34545"/>
    <n v="611"/>
    <n v="191054"/>
    <s v="Education"/>
    <n v="5022"/>
    <x v="0"/>
    <x v="0"/>
    <s v="Employed"/>
    <s v="Married"/>
    <s v="Female"/>
    <s v="PhD"/>
    <n v="2"/>
    <n v="3"/>
    <n v="133836"/>
    <s v="East"/>
    <n v="17"/>
    <s v="Delhi"/>
    <m/>
    <m/>
    <m/>
    <s v="51-60"/>
    <m/>
    <m/>
  </r>
  <r>
    <n v="1116"/>
    <n v="59"/>
    <n v="53069"/>
    <n v="592"/>
    <n v="211552"/>
    <s v="Education"/>
    <n v="4867"/>
    <x v="1"/>
    <x v="0"/>
    <s v="Unemployed"/>
    <s v="Divorced"/>
    <s v="Female"/>
    <s v="Master"/>
    <n v="4"/>
    <n v="1"/>
    <n v="78229"/>
    <s v="South"/>
    <n v="4"/>
    <s v="Bangalore"/>
    <m/>
    <m/>
    <m/>
    <s v="51-60"/>
    <m/>
    <m/>
  </r>
  <r>
    <n v="1117"/>
    <n v="40"/>
    <n v="59895"/>
    <n v="592"/>
    <n v="186286"/>
    <s v="Home"/>
    <n v="4779"/>
    <x v="0"/>
    <x v="1"/>
    <s v="Employed"/>
    <s v="Divorced"/>
    <s v="Male"/>
    <s v="Bachelor"/>
    <n v="4"/>
    <n v="1"/>
    <n v="87689"/>
    <s v="North"/>
    <n v="15"/>
    <s v="Pune"/>
    <m/>
    <m/>
    <m/>
    <s v="30-40"/>
    <m/>
    <m/>
  </r>
  <r>
    <n v="1118"/>
    <n v="30"/>
    <n v="19034"/>
    <n v="590"/>
    <n v="183805"/>
    <s v="Medical"/>
    <n v="5260"/>
    <x v="0"/>
    <x v="1"/>
    <s v="Employed"/>
    <s v="Divorced"/>
    <s v="Female"/>
    <s v="High School"/>
    <n v="1"/>
    <n v="3"/>
    <n v="65968"/>
    <s v="East"/>
    <n v="11"/>
    <s v="Mumbai"/>
    <m/>
    <m/>
    <m/>
    <s v="30-40"/>
    <m/>
    <m/>
  </r>
  <r>
    <n v="1119"/>
    <n v="30"/>
    <n v="42017"/>
    <n v="667"/>
    <n v="289443"/>
    <s v="Medical"/>
    <n v="4421"/>
    <x v="0"/>
    <x v="0"/>
    <s v="Employed"/>
    <s v="Single"/>
    <s v="Male"/>
    <s v="Master"/>
    <n v="2"/>
    <n v="1"/>
    <n v="63518"/>
    <s v="West"/>
    <n v="14"/>
    <s v="Ahmedabad"/>
    <m/>
    <m/>
    <m/>
    <s v="30-40"/>
    <m/>
    <m/>
  </r>
  <r>
    <n v="1120"/>
    <n v="46"/>
    <n v="50565"/>
    <n v="750"/>
    <n v="120673"/>
    <s v="Personal"/>
    <n v="5115"/>
    <x v="0"/>
    <x v="0"/>
    <s v="Employed"/>
    <s v="Divorced"/>
    <s v="Female"/>
    <s v="High School"/>
    <n v="5"/>
    <n v="4"/>
    <n v="76925"/>
    <s v="East"/>
    <n v="17"/>
    <s v="Hyderabad"/>
    <m/>
    <m/>
    <m/>
    <s v="41-50"/>
    <m/>
    <m/>
  </r>
  <r>
    <n v="1121"/>
    <n v="45"/>
    <n v="33998"/>
    <n v="597"/>
    <n v="121701"/>
    <s v="Personal"/>
    <n v="4410"/>
    <x v="0"/>
    <x v="1"/>
    <s v="Employed"/>
    <s v="Married"/>
    <s v="Female"/>
    <s v="Bachelor"/>
    <n v="0"/>
    <n v="2"/>
    <n v="150652"/>
    <s v="South"/>
    <n v="13"/>
    <s v="Delhi"/>
    <m/>
    <m/>
    <m/>
    <s v="41-50"/>
    <m/>
    <m/>
  </r>
  <r>
    <n v="1122"/>
    <n v="48"/>
    <n v="53542"/>
    <n v="632"/>
    <n v="239075"/>
    <s v="Medical"/>
    <n v="5822"/>
    <x v="0"/>
    <x v="1"/>
    <s v="Employed"/>
    <s v="Single"/>
    <s v="Female"/>
    <s v="High School"/>
    <n v="0"/>
    <n v="2"/>
    <n v="119741"/>
    <s v="South"/>
    <n v="9"/>
    <s v="Ahmedabad"/>
    <m/>
    <m/>
    <m/>
    <s v="41-50"/>
    <m/>
    <m/>
  </r>
  <r>
    <n v="1123"/>
    <n v="33"/>
    <n v="48232"/>
    <n v="660"/>
    <n v="139013"/>
    <s v="Car"/>
    <n v="4976"/>
    <x v="0"/>
    <x v="1"/>
    <s v="Employed"/>
    <s v="Married"/>
    <s v="Female"/>
    <s v="PhD"/>
    <n v="2"/>
    <n v="3"/>
    <n v="84196"/>
    <s v="South"/>
    <n v="16"/>
    <s v="Pune"/>
    <m/>
    <m/>
    <m/>
    <s v="30-40"/>
    <m/>
    <m/>
  </r>
  <r>
    <n v="1124"/>
    <n v="35"/>
    <n v="43271"/>
    <n v="636"/>
    <n v="99823"/>
    <s v="Education"/>
    <n v="6749"/>
    <x v="1"/>
    <x v="0"/>
    <s v="Employed"/>
    <s v="Single"/>
    <s v="Male"/>
    <s v="Master"/>
    <n v="3"/>
    <n v="2"/>
    <n v="132486"/>
    <s v="South"/>
    <n v="8"/>
    <s v="Bangalore"/>
    <m/>
    <m/>
    <m/>
    <s v="30-40"/>
    <m/>
    <m/>
  </r>
  <r>
    <n v="1125"/>
    <n v="26"/>
    <n v="37032"/>
    <n v="666"/>
    <n v="250713"/>
    <s v="Personal"/>
    <n v="4505"/>
    <x v="0"/>
    <x v="1"/>
    <s v="Employed"/>
    <s v="Single"/>
    <s v="Female"/>
    <s v="Bachelor"/>
    <n v="3"/>
    <n v="2"/>
    <n v="95431"/>
    <s v="East"/>
    <n v="14"/>
    <s v="Bangalore"/>
    <m/>
    <m/>
    <m/>
    <s v="&lt;30"/>
    <m/>
    <m/>
  </r>
  <r>
    <n v="1126"/>
    <n v="32"/>
    <n v="54101"/>
    <n v="621"/>
    <n v="263003"/>
    <s v="Car"/>
    <n v="5357"/>
    <x v="0"/>
    <x v="1"/>
    <s v="Employed"/>
    <s v="Divorced"/>
    <s v="Male"/>
    <s v="Master"/>
    <n v="2"/>
    <n v="2"/>
    <n v="140630"/>
    <s v="East"/>
    <n v="15"/>
    <s v="Hyderabad"/>
    <m/>
    <m/>
    <m/>
    <s v="30-40"/>
    <m/>
    <m/>
  </r>
  <r>
    <n v="1127"/>
    <n v="39"/>
    <n v="38547"/>
    <n v="615"/>
    <n v="134598"/>
    <s v="Personal"/>
    <n v="6129"/>
    <x v="1"/>
    <x v="1"/>
    <s v="Employed"/>
    <s v="Married"/>
    <s v="Male"/>
    <s v="PhD"/>
    <n v="5"/>
    <n v="2"/>
    <n v="166351"/>
    <s v="South"/>
    <n v="7"/>
    <s v="Mumbai"/>
    <m/>
    <m/>
    <m/>
    <s v="30-40"/>
    <m/>
    <m/>
  </r>
  <r>
    <n v="1128"/>
    <n v="52"/>
    <n v="24004"/>
    <n v="640"/>
    <n v="110233"/>
    <s v="Home"/>
    <n v="5536"/>
    <x v="0"/>
    <x v="1"/>
    <s v="Employed"/>
    <s v="Divorced"/>
    <s v="Female"/>
    <s v="Bachelor"/>
    <n v="4"/>
    <n v="1"/>
    <n v="130844"/>
    <s v="West"/>
    <n v="11"/>
    <s v="Mumbai"/>
    <m/>
    <m/>
    <m/>
    <s v="51-60"/>
    <m/>
    <m/>
  </r>
  <r>
    <n v="1129"/>
    <n v="31"/>
    <n v="50331"/>
    <n v="666"/>
    <n v="139061"/>
    <s v="Education"/>
    <n v="5140"/>
    <x v="0"/>
    <x v="0"/>
    <s v="Employed"/>
    <s v="Single"/>
    <s v="Female"/>
    <s v="High School"/>
    <n v="3"/>
    <n v="4"/>
    <n v="102836"/>
    <s v="East"/>
    <n v="3"/>
    <s v="Ahmedabad"/>
    <m/>
    <m/>
    <m/>
    <s v="30-40"/>
    <m/>
    <m/>
  </r>
  <r>
    <n v="1130"/>
    <n v="58"/>
    <n v="31414"/>
    <n v="714"/>
    <n v="165004"/>
    <s v="Personal"/>
    <n v="5336"/>
    <x v="0"/>
    <x v="1"/>
    <s v="Employed"/>
    <s v="Married"/>
    <s v="Female"/>
    <s v="Master"/>
    <n v="1"/>
    <n v="4"/>
    <n v="120979"/>
    <s v="North"/>
    <n v="7"/>
    <s v="Kolkata"/>
    <m/>
    <m/>
    <m/>
    <s v="51-60"/>
    <m/>
    <m/>
  </r>
  <r>
    <n v="1131"/>
    <n v="53"/>
    <n v="25307"/>
    <n v="668"/>
    <n v="295695"/>
    <s v="Medical"/>
    <n v="5507"/>
    <x v="0"/>
    <x v="0"/>
    <s v="Employed"/>
    <s v="Married"/>
    <s v="Female"/>
    <s v="Bachelor"/>
    <n v="5"/>
    <n v="2"/>
    <n v="100452"/>
    <s v="East"/>
    <n v="5"/>
    <s v="Pune"/>
    <m/>
    <m/>
    <m/>
    <s v="51-60"/>
    <m/>
    <m/>
  </r>
  <r>
    <n v="1132"/>
    <n v="22"/>
    <n v="51942"/>
    <n v="637"/>
    <n v="178512"/>
    <s v="Home"/>
    <n v="5297"/>
    <x v="0"/>
    <x v="1"/>
    <s v="Employed"/>
    <s v="Single"/>
    <s v="Female"/>
    <s v="Bachelor"/>
    <n v="5"/>
    <n v="3"/>
    <n v="44920"/>
    <s v="North"/>
    <n v="9"/>
    <s v="Ahmedabad"/>
    <m/>
    <m/>
    <m/>
    <s v="&lt;30"/>
    <m/>
    <m/>
  </r>
  <r>
    <n v="1133"/>
    <n v="35"/>
    <n v="47556"/>
    <n v="691"/>
    <n v="241592"/>
    <s v="Home"/>
    <n v="4985"/>
    <x v="0"/>
    <x v="1"/>
    <s v="Employed"/>
    <s v="Divorced"/>
    <s v="Female"/>
    <s v="PhD"/>
    <n v="0"/>
    <n v="1"/>
    <n v="80361"/>
    <s v="West"/>
    <n v="19"/>
    <s v="Pune"/>
    <m/>
    <m/>
    <m/>
    <s v="30-40"/>
    <m/>
    <m/>
  </r>
  <r>
    <n v="1134"/>
    <n v="56"/>
    <n v="37004"/>
    <n v="700"/>
    <n v="236088"/>
    <s v="Medical"/>
    <n v="5737"/>
    <x v="0"/>
    <x v="1"/>
    <s v="Employed"/>
    <s v="Single"/>
    <s v="Female"/>
    <s v="Bachelor"/>
    <n v="3"/>
    <n v="2"/>
    <n v="71452"/>
    <s v="North"/>
    <n v="13"/>
    <s v="Mumbai"/>
    <m/>
    <m/>
    <m/>
    <s v="51-60"/>
    <m/>
    <m/>
  </r>
  <r>
    <n v="1135"/>
    <n v="25"/>
    <n v="53434"/>
    <n v="634"/>
    <n v="266121"/>
    <s v="Home"/>
    <n v="4915"/>
    <x v="0"/>
    <x v="0"/>
    <s v="Employed"/>
    <s v="Married"/>
    <s v="Female"/>
    <s v="Bachelor"/>
    <n v="4"/>
    <n v="2"/>
    <n v="79696"/>
    <s v="North"/>
    <n v="19"/>
    <s v="Mumbai"/>
    <m/>
    <m/>
    <m/>
    <s v="&lt;30"/>
    <m/>
    <m/>
  </r>
  <r>
    <n v="1136"/>
    <n v="35"/>
    <n v="56358"/>
    <n v="642"/>
    <n v="168700"/>
    <s v="Education"/>
    <n v="4015"/>
    <x v="0"/>
    <x v="0"/>
    <s v="Employed"/>
    <s v="Married"/>
    <s v="Female"/>
    <s v="PhD"/>
    <n v="5"/>
    <n v="3"/>
    <n v="153810"/>
    <s v="West"/>
    <n v="16"/>
    <s v="Ahmedabad"/>
    <m/>
    <m/>
    <m/>
    <s v="30-40"/>
    <m/>
    <m/>
  </r>
  <r>
    <n v="1137"/>
    <n v="63"/>
    <n v="53597"/>
    <n v="628"/>
    <n v="199490"/>
    <s v="Personal"/>
    <n v="7058"/>
    <x v="0"/>
    <x v="0"/>
    <s v="Employed"/>
    <s v="Married"/>
    <s v="Male"/>
    <s v="High School"/>
    <n v="3"/>
    <n v="1"/>
    <n v="133664"/>
    <s v="South"/>
    <n v="2"/>
    <s v="Delhi"/>
    <m/>
    <m/>
    <m/>
    <s v="&gt;60"/>
    <m/>
    <m/>
  </r>
  <r>
    <n v="1138"/>
    <n v="30"/>
    <n v="53052"/>
    <n v="691"/>
    <n v="189040"/>
    <s v="Home"/>
    <n v="5877"/>
    <x v="0"/>
    <x v="0"/>
    <s v="Employed"/>
    <s v="Single"/>
    <s v="Female"/>
    <s v="High School"/>
    <n v="3"/>
    <n v="2"/>
    <n v="113226"/>
    <s v="East"/>
    <n v="1"/>
    <s v="Pune"/>
    <m/>
    <m/>
    <m/>
    <s v="30-40"/>
    <m/>
    <m/>
  </r>
  <r>
    <n v="1139"/>
    <n v="37"/>
    <n v="25919"/>
    <n v="653"/>
    <n v="226899"/>
    <s v="Education"/>
    <n v="4088"/>
    <x v="0"/>
    <x v="0"/>
    <s v="Employed"/>
    <s v="Married"/>
    <s v="Female"/>
    <s v="Bachelor"/>
    <n v="0"/>
    <n v="3"/>
    <n v="124370"/>
    <s v="West"/>
    <n v="3"/>
    <s v="Pune"/>
    <m/>
    <m/>
    <m/>
    <s v="30-40"/>
    <m/>
    <m/>
  </r>
  <r>
    <n v="1140"/>
    <n v="54"/>
    <n v="69398"/>
    <n v="579"/>
    <n v="260794"/>
    <s v="Medical"/>
    <n v="4755"/>
    <x v="0"/>
    <x v="1"/>
    <s v="Employed"/>
    <s v="Married"/>
    <s v="Male"/>
    <s v="High School"/>
    <n v="1"/>
    <n v="1"/>
    <n v="43236"/>
    <s v="North"/>
    <n v="12"/>
    <s v="Bangalore"/>
    <m/>
    <m/>
    <m/>
    <s v="51-60"/>
    <m/>
    <m/>
  </r>
  <r>
    <n v="1141"/>
    <n v="44"/>
    <n v="58362"/>
    <n v="670"/>
    <n v="308920"/>
    <s v="Personal"/>
    <n v="4430"/>
    <x v="0"/>
    <x v="1"/>
    <s v="Employed"/>
    <s v="Divorced"/>
    <s v="Female"/>
    <s v="PhD"/>
    <n v="5"/>
    <n v="1"/>
    <n v="121845"/>
    <s v="South"/>
    <n v="6"/>
    <s v="Bangalore"/>
    <m/>
    <m/>
    <m/>
    <s v="41-50"/>
    <m/>
    <m/>
  </r>
  <r>
    <n v="1142"/>
    <n v="30"/>
    <n v="35738"/>
    <n v="724"/>
    <n v="180468"/>
    <s v="Medical"/>
    <n v="4501"/>
    <x v="0"/>
    <x v="1"/>
    <s v="Employed"/>
    <s v="Divorced"/>
    <s v="Female"/>
    <s v="High School"/>
    <n v="1"/>
    <n v="2"/>
    <n v="128188"/>
    <s v="East"/>
    <n v="2"/>
    <s v="Hyderabad"/>
    <m/>
    <m/>
    <m/>
    <s v="30-40"/>
    <m/>
    <m/>
  </r>
  <r>
    <n v="1143"/>
    <n v="50"/>
    <n v="49823"/>
    <n v="728"/>
    <n v="207069"/>
    <s v="Personal"/>
    <n v="5867"/>
    <x v="0"/>
    <x v="1"/>
    <s v="Employed"/>
    <s v="Married"/>
    <s v="Male"/>
    <s v="Bachelor"/>
    <n v="4"/>
    <n v="3"/>
    <n v="32807"/>
    <s v="West"/>
    <n v="16"/>
    <s v="Bangalore"/>
    <m/>
    <m/>
    <m/>
    <s v="41-50"/>
    <m/>
    <m/>
  </r>
  <r>
    <n v="1144"/>
    <n v="23"/>
    <n v="52674"/>
    <n v="626"/>
    <n v="243335"/>
    <s v="Home"/>
    <n v="4668"/>
    <x v="1"/>
    <x v="1"/>
    <s v="Employed"/>
    <s v="Divorced"/>
    <s v="Female"/>
    <s v="PhD"/>
    <n v="2"/>
    <n v="3"/>
    <n v="122957"/>
    <s v="East"/>
    <n v="5"/>
    <s v="Pune"/>
    <m/>
    <m/>
    <m/>
    <s v="&lt;30"/>
    <m/>
    <m/>
  </r>
  <r>
    <n v="1145"/>
    <n v="57"/>
    <n v="49409"/>
    <n v="615"/>
    <n v="230588"/>
    <s v="Home"/>
    <n v="6916"/>
    <x v="0"/>
    <x v="1"/>
    <s v="Unemployed"/>
    <s v="Single"/>
    <s v="Male"/>
    <s v="High School"/>
    <n v="2"/>
    <n v="2"/>
    <n v="57277"/>
    <s v="South"/>
    <n v="12"/>
    <s v="Kolkata"/>
    <m/>
    <m/>
    <m/>
    <s v="51-60"/>
    <m/>
    <m/>
  </r>
  <r>
    <n v="1146"/>
    <n v="23"/>
    <n v="76895"/>
    <n v="744"/>
    <n v="285754"/>
    <s v="Personal"/>
    <n v="3233"/>
    <x v="0"/>
    <x v="0"/>
    <s v="Employed"/>
    <s v="Divorced"/>
    <s v="Female"/>
    <s v="Master"/>
    <n v="2"/>
    <n v="2"/>
    <n v="40899"/>
    <s v="East"/>
    <n v="4"/>
    <s v="Ahmedabad"/>
    <m/>
    <m/>
    <m/>
    <s v="&lt;30"/>
    <m/>
    <m/>
  </r>
  <r>
    <n v="1147"/>
    <n v="60"/>
    <n v="20821"/>
    <n v="728"/>
    <n v="194606"/>
    <s v="Education"/>
    <n v="4970"/>
    <x v="1"/>
    <x v="0"/>
    <s v="Employed"/>
    <s v="Divorced"/>
    <s v="Female"/>
    <s v="Master"/>
    <n v="4"/>
    <n v="2"/>
    <n v="139789"/>
    <s v="South"/>
    <n v="14"/>
    <s v="Delhi"/>
    <m/>
    <m/>
    <m/>
    <s v="51-60"/>
    <m/>
    <m/>
  </r>
  <r>
    <n v="1148"/>
    <n v="25"/>
    <n v="27857"/>
    <n v="673"/>
    <n v="180128"/>
    <s v="Education"/>
    <n v="3668"/>
    <x v="1"/>
    <x v="1"/>
    <s v="Unemployed"/>
    <s v="Divorced"/>
    <s v="Female"/>
    <s v="PhD"/>
    <n v="5"/>
    <n v="3"/>
    <n v="69788"/>
    <s v="West"/>
    <n v="17"/>
    <s v="Ahmedabad"/>
    <m/>
    <m/>
    <m/>
    <s v="&lt;30"/>
    <m/>
    <m/>
  </r>
  <r>
    <n v="1149"/>
    <n v="48"/>
    <n v="15515"/>
    <n v="564"/>
    <n v="268814"/>
    <s v="Education"/>
    <n v="5327"/>
    <x v="0"/>
    <x v="1"/>
    <s v="Employed"/>
    <s v="Divorced"/>
    <s v="Male"/>
    <s v="High School"/>
    <n v="3"/>
    <n v="1"/>
    <n v="78521"/>
    <s v="South"/>
    <n v="12"/>
    <s v="Mumbai"/>
    <m/>
    <m/>
    <m/>
    <s v="41-50"/>
    <m/>
    <m/>
  </r>
  <r>
    <n v="1150"/>
    <n v="64"/>
    <n v="51198"/>
    <n v="619"/>
    <n v="215152"/>
    <s v="Car"/>
    <n v="5447"/>
    <x v="0"/>
    <x v="1"/>
    <s v="Employed"/>
    <s v="Single"/>
    <s v="Male"/>
    <s v="Bachelor"/>
    <n v="1"/>
    <n v="2"/>
    <n v="129688"/>
    <s v="West"/>
    <n v="13"/>
    <s v="Pune"/>
    <m/>
    <m/>
    <m/>
    <s v="&gt;60"/>
    <m/>
    <m/>
  </r>
  <r>
    <n v="1151"/>
    <n v="34"/>
    <n v="58160"/>
    <n v="595"/>
    <n v="227012"/>
    <s v="Education"/>
    <n v="5899"/>
    <x v="1"/>
    <x v="1"/>
    <s v="Employed"/>
    <s v="Divorced"/>
    <s v="Male"/>
    <s v="Master"/>
    <n v="1"/>
    <n v="4"/>
    <n v="90842"/>
    <s v="South"/>
    <n v="17"/>
    <s v="Mumbai"/>
    <m/>
    <m/>
    <m/>
    <s v="30-40"/>
    <m/>
    <m/>
  </r>
  <r>
    <n v="1152"/>
    <n v="59"/>
    <n v="55423"/>
    <n v="740"/>
    <n v="196365"/>
    <s v="Home"/>
    <n v="3772"/>
    <x v="0"/>
    <x v="1"/>
    <s v="Unemployed"/>
    <s v="Married"/>
    <s v="Male"/>
    <s v="High School"/>
    <n v="3"/>
    <n v="4"/>
    <n v="94595"/>
    <s v="East"/>
    <n v="15"/>
    <s v="Pune"/>
    <m/>
    <m/>
    <m/>
    <s v="51-60"/>
    <m/>
    <m/>
  </r>
  <r>
    <n v="1153"/>
    <n v="31"/>
    <n v="45663"/>
    <n v="573"/>
    <n v="246354"/>
    <s v="Car"/>
    <n v="5431"/>
    <x v="0"/>
    <x v="1"/>
    <s v="Employed"/>
    <s v="Divorced"/>
    <s v="Female"/>
    <s v="High School"/>
    <n v="5"/>
    <n v="2"/>
    <n v="93937"/>
    <s v="South"/>
    <n v="9"/>
    <s v="Bangalore"/>
    <m/>
    <m/>
    <m/>
    <s v="30-40"/>
    <m/>
    <m/>
  </r>
  <r>
    <n v="1154"/>
    <n v="28"/>
    <n v="56098"/>
    <n v="740"/>
    <n v="156746"/>
    <s v="Education"/>
    <n v="4126"/>
    <x v="0"/>
    <x v="1"/>
    <s v="Employed"/>
    <s v="Divorced"/>
    <s v="Male"/>
    <s v="Bachelor"/>
    <n v="1"/>
    <n v="4"/>
    <n v="110427"/>
    <s v="South"/>
    <n v="10"/>
    <s v="Delhi"/>
    <m/>
    <m/>
    <m/>
    <s v="&lt;30"/>
    <m/>
    <m/>
  </r>
  <r>
    <n v="1155"/>
    <n v="57"/>
    <n v="45553"/>
    <n v="644"/>
    <n v="177086"/>
    <s v="Home"/>
    <n v="5095"/>
    <x v="0"/>
    <x v="1"/>
    <s v="Employed"/>
    <s v="Married"/>
    <s v="Female"/>
    <s v="Bachelor"/>
    <n v="5"/>
    <n v="1"/>
    <n v="93209"/>
    <s v="East"/>
    <n v="6"/>
    <s v="Pune"/>
    <m/>
    <m/>
    <m/>
    <s v="51-60"/>
    <m/>
    <m/>
  </r>
  <r>
    <n v="1156"/>
    <n v="28"/>
    <n v="61110"/>
    <n v="590"/>
    <n v="67588"/>
    <s v="Car"/>
    <n v="4558"/>
    <x v="0"/>
    <x v="0"/>
    <s v="Employed"/>
    <s v="Single"/>
    <s v="Female"/>
    <s v="High School"/>
    <n v="1"/>
    <n v="1"/>
    <n v="103423"/>
    <s v="North"/>
    <n v="17"/>
    <s v="Hyderabad"/>
    <m/>
    <m/>
    <m/>
    <s v="&lt;30"/>
    <m/>
    <m/>
  </r>
  <r>
    <n v="1157"/>
    <n v="32"/>
    <n v="66609"/>
    <n v="699"/>
    <n v="168621"/>
    <s v="Home"/>
    <n v="3735"/>
    <x v="0"/>
    <x v="0"/>
    <s v="Employed"/>
    <s v="Married"/>
    <s v="Female"/>
    <s v="Bachelor"/>
    <n v="2"/>
    <n v="4"/>
    <n v="84893"/>
    <s v="South"/>
    <n v="12"/>
    <s v="Ahmedabad"/>
    <m/>
    <m/>
    <m/>
    <s v="30-40"/>
    <m/>
    <m/>
  </r>
  <r>
    <n v="1158"/>
    <n v="35"/>
    <n v="36032"/>
    <n v="681"/>
    <n v="246578"/>
    <s v="Personal"/>
    <n v="5722"/>
    <x v="0"/>
    <x v="1"/>
    <s v="Employed"/>
    <s v="Married"/>
    <s v="Female"/>
    <s v="PhD"/>
    <n v="2"/>
    <n v="3"/>
    <n v="110554"/>
    <s v="West"/>
    <n v="9"/>
    <s v="Hyderabad"/>
    <m/>
    <m/>
    <m/>
    <s v="30-40"/>
    <m/>
    <m/>
  </r>
  <r>
    <n v="1159"/>
    <n v="39"/>
    <n v="45685"/>
    <n v="586"/>
    <n v="202320"/>
    <s v="Home"/>
    <n v="4741"/>
    <x v="0"/>
    <x v="1"/>
    <s v="Employed"/>
    <s v="Married"/>
    <s v="Female"/>
    <s v="Master"/>
    <n v="0"/>
    <n v="2"/>
    <n v="109415"/>
    <s v="South"/>
    <n v="2"/>
    <s v="Hyderabad"/>
    <m/>
    <m/>
    <m/>
    <s v="30-40"/>
    <m/>
    <m/>
  </r>
  <r>
    <n v="1160"/>
    <n v="48"/>
    <n v="48115"/>
    <n v="648"/>
    <n v="153804"/>
    <s v="Car"/>
    <n v="5857"/>
    <x v="0"/>
    <x v="1"/>
    <s v="Employed"/>
    <s v="Married"/>
    <s v="Male"/>
    <s v="Master"/>
    <n v="0"/>
    <n v="3"/>
    <n v="156936"/>
    <s v="North"/>
    <n v="16"/>
    <s v="Hyderabad"/>
    <m/>
    <m/>
    <m/>
    <s v="41-50"/>
    <m/>
    <m/>
  </r>
  <r>
    <n v="1161"/>
    <n v="27"/>
    <n v="71381"/>
    <n v="718"/>
    <n v="271473"/>
    <s v="Education"/>
    <n v="5929"/>
    <x v="1"/>
    <x v="0"/>
    <s v="Employed"/>
    <s v="Divorced"/>
    <s v="Female"/>
    <s v="High School"/>
    <n v="1"/>
    <n v="1"/>
    <n v="88562"/>
    <s v="West"/>
    <n v="16"/>
    <s v="Hyderabad"/>
    <m/>
    <m/>
    <m/>
    <s v="&lt;30"/>
    <m/>
    <m/>
  </r>
  <r>
    <n v="1162"/>
    <n v="60"/>
    <n v="37798"/>
    <n v="629"/>
    <n v="206925"/>
    <s v="Car"/>
    <n v="6311"/>
    <x v="0"/>
    <x v="1"/>
    <s v="Employed"/>
    <s v="Divorced"/>
    <s v="Female"/>
    <s v="High School"/>
    <n v="2"/>
    <n v="4"/>
    <n v="94475"/>
    <s v="East"/>
    <n v="1"/>
    <s v="Ahmedabad"/>
    <m/>
    <m/>
    <m/>
    <s v="51-60"/>
    <m/>
    <m/>
  </r>
  <r>
    <n v="1163"/>
    <n v="27"/>
    <n v="66464"/>
    <n v="733"/>
    <n v="284687"/>
    <s v="Education"/>
    <n v="4493"/>
    <x v="0"/>
    <x v="0"/>
    <s v="Employed"/>
    <s v="Divorced"/>
    <s v="Male"/>
    <s v="Bachelor"/>
    <n v="5"/>
    <n v="2"/>
    <n v="107164"/>
    <s v="East"/>
    <n v="11"/>
    <s v="Mumbai"/>
    <m/>
    <m/>
    <m/>
    <s v="&lt;30"/>
    <m/>
    <m/>
  </r>
  <r>
    <n v="1164"/>
    <n v="50"/>
    <n v="28009"/>
    <n v="612"/>
    <n v="242834"/>
    <s v="Education"/>
    <n v="4071"/>
    <x v="0"/>
    <x v="1"/>
    <s v="Employed"/>
    <s v="Divorced"/>
    <s v="Female"/>
    <s v="Master"/>
    <n v="0"/>
    <n v="4"/>
    <n v="128933"/>
    <s v="East"/>
    <n v="3"/>
    <s v="Ahmedabad"/>
    <m/>
    <m/>
    <m/>
    <s v="41-50"/>
    <m/>
    <m/>
  </r>
  <r>
    <n v="1165"/>
    <n v="38"/>
    <n v="68653"/>
    <n v="568"/>
    <n v="209410"/>
    <s v="Medical"/>
    <n v="6200"/>
    <x v="0"/>
    <x v="1"/>
    <s v="Employed"/>
    <s v="Single"/>
    <s v="Male"/>
    <s v="Bachelor"/>
    <n v="0"/>
    <n v="4"/>
    <n v="67252"/>
    <s v="West"/>
    <n v="2"/>
    <s v="Mumbai"/>
    <m/>
    <m/>
    <m/>
    <s v="30-40"/>
    <m/>
    <m/>
  </r>
  <r>
    <n v="1166"/>
    <n v="44"/>
    <n v="62778"/>
    <n v="652"/>
    <n v="291750"/>
    <s v="Personal"/>
    <n v="5102"/>
    <x v="0"/>
    <x v="0"/>
    <s v="Employed"/>
    <s v="Divorced"/>
    <s v="Female"/>
    <s v="High School"/>
    <n v="2"/>
    <n v="3"/>
    <n v="103107"/>
    <s v="South"/>
    <n v="14"/>
    <s v="Mumbai"/>
    <m/>
    <m/>
    <m/>
    <s v="41-50"/>
    <m/>
    <m/>
  </r>
  <r>
    <n v="1167"/>
    <n v="26"/>
    <n v="47665"/>
    <n v="576"/>
    <n v="181266"/>
    <s v="Medical"/>
    <n v="6348"/>
    <x v="0"/>
    <x v="0"/>
    <s v="Employed"/>
    <s v="Divorced"/>
    <s v="Male"/>
    <s v="High School"/>
    <n v="5"/>
    <n v="3"/>
    <n v="24765"/>
    <s v="West"/>
    <n v="1"/>
    <s v="Ahmedabad"/>
    <m/>
    <m/>
    <m/>
    <s v="&lt;30"/>
    <m/>
    <m/>
  </r>
  <r>
    <n v="1168"/>
    <n v="24"/>
    <n v="63750"/>
    <n v="656"/>
    <n v="145255"/>
    <s v="Car"/>
    <n v="3817"/>
    <x v="0"/>
    <x v="0"/>
    <s v="Employed"/>
    <s v="Single"/>
    <s v="Female"/>
    <s v="High School"/>
    <n v="0"/>
    <n v="4"/>
    <n v="91854"/>
    <s v="West"/>
    <n v="6"/>
    <s v="Ahmedabad"/>
    <m/>
    <m/>
    <m/>
    <s v="&lt;30"/>
    <m/>
    <m/>
  </r>
  <r>
    <n v="1169"/>
    <n v="23"/>
    <n v="42485"/>
    <n v="650"/>
    <n v="279967"/>
    <s v="Medical"/>
    <n v="5688"/>
    <x v="0"/>
    <x v="0"/>
    <s v="Employed"/>
    <s v="Married"/>
    <s v="Female"/>
    <s v="High School"/>
    <n v="3"/>
    <n v="1"/>
    <n v="132181"/>
    <s v="North"/>
    <n v="7"/>
    <s v="Ahmedabad"/>
    <m/>
    <m/>
    <m/>
    <s v="&lt;30"/>
    <m/>
    <m/>
  </r>
  <r>
    <n v="1170"/>
    <n v="26"/>
    <n v="36157"/>
    <n v="612"/>
    <n v="230226"/>
    <s v="Education"/>
    <n v="5043"/>
    <x v="1"/>
    <x v="1"/>
    <s v="Employed"/>
    <s v="Divorced"/>
    <s v="Male"/>
    <s v="High School"/>
    <n v="5"/>
    <n v="2"/>
    <n v="78215"/>
    <s v="West"/>
    <n v="2"/>
    <s v="Pune"/>
    <m/>
    <m/>
    <m/>
    <s v="&lt;30"/>
    <m/>
    <m/>
  </r>
  <r>
    <n v="1171"/>
    <n v="46"/>
    <n v="75596"/>
    <n v="743"/>
    <n v="269690"/>
    <s v="Car"/>
    <n v="4958"/>
    <x v="0"/>
    <x v="0"/>
    <s v="Employed"/>
    <s v="Divorced"/>
    <s v="Female"/>
    <s v="High School"/>
    <n v="3"/>
    <n v="4"/>
    <n v="105305"/>
    <s v="East"/>
    <n v="2"/>
    <s v="Mumbai"/>
    <m/>
    <m/>
    <m/>
    <s v="41-50"/>
    <m/>
    <m/>
  </r>
  <r>
    <n v="1172"/>
    <n v="64"/>
    <n v="41882"/>
    <n v="649"/>
    <n v="244068"/>
    <s v="Medical"/>
    <n v="4678"/>
    <x v="0"/>
    <x v="1"/>
    <s v="Employed"/>
    <s v="Married"/>
    <s v="Female"/>
    <s v="PhD"/>
    <n v="2"/>
    <n v="4"/>
    <n v="84132"/>
    <s v="West"/>
    <n v="15"/>
    <s v="Ahmedabad"/>
    <m/>
    <m/>
    <m/>
    <s v="&gt;60"/>
    <m/>
    <m/>
  </r>
  <r>
    <n v="1173"/>
    <n v="58"/>
    <n v="60155"/>
    <n v="693"/>
    <n v="282173"/>
    <s v="Home"/>
    <n v="3889"/>
    <x v="0"/>
    <x v="0"/>
    <s v="Employed"/>
    <s v="Divorced"/>
    <s v="Male"/>
    <s v="PhD"/>
    <n v="2"/>
    <n v="4"/>
    <n v="74217"/>
    <s v="North"/>
    <n v="5"/>
    <s v="Delhi"/>
    <m/>
    <m/>
    <m/>
    <s v="51-60"/>
    <m/>
    <m/>
  </r>
  <r>
    <n v="1174"/>
    <n v="31"/>
    <n v="66632"/>
    <n v="696"/>
    <n v="174423"/>
    <s v="Personal"/>
    <n v="5663"/>
    <x v="0"/>
    <x v="0"/>
    <s v="Employed"/>
    <s v="Married"/>
    <s v="Male"/>
    <s v="Bachelor"/>
    <n v="0"/>
    <n v="4"/>
    <n v="129144"/>
    <s v="West"/>
    <n v="13"/>
    <s v="Bangalore"/>
    <m/>
    <m/>
    <m/>
    <s v="30-40"/>
    <m/>
    <m/>
  </r>
  <r>
    <n v="1175"/>
    <n v="49"/>
    <n v="62094"/>
    <n v="738"/>
    <n v="190568"/>
    <s v="Home"/>
    <n v="4607"/>
    <x v="0"/>
    <x v="1"/>
    <s v="Employed"/>
    <s v="Married"/>
    <s v="Female"/>
    <s v="PhD"/>
    <n v="1"/>
    <n v="3"/>
    <n v="68642"/>
    <s v="West"/>
    <n v="19"/>
    <s v="Bangalore"/>
    <m/>
    <m/>
    <m/>
    <s v="41-50"/>
    <m/>
    <m/>
  </r>
  <r>
    <n v="1176"/>
    <n v="40"/>
    <n v="58989"/>
    <n v="589"/>
    <n v="190041"/>
    <s v="Car"/>
    <n v="5211"/>
    <x v="0"/>
    <x v="1"/>
    <s v="Unemployed"/>
    <s v="Married"/>
    <s v="Male"/>
    <s v="Bachelor"/>
    <n v="4"/>
    <n v="3"/>
    <n v="108788"/>
    <s v="East"/>
    <n v="19"/>
    <s v="Delhi"/>
    <m/>
    <m/>
    <m/>
    <s v="30-40"/>
    <m/>
    <m/>
  </r>
  <r>
    <n v="1177"/>
    <n v="30"/>
    <n v="60202"/>
    <n v="562"/>
    <n v="190715"/>
    <s v="Medical"/>
    <n v="6932"/>
    <x v="0"/>
    <x v="1"/>
    <s v="Employed"/>
    <s v="Divorced"/>
    <s v="Female"/>
    <s v="Bachelor"/>
    <n v="3"/>
    <n v="1"/>
    <n v="109250"/>
    <s v="West"/>
    <n v="15"/>
    <s v="Bangalore"/>
    <m/>
    <m/>
    <m/>
    <s v="30-40"/>
    <m/>
    <m/>
  </r>
  <r>
    <n v="1178"/>
    <n v="46"/>
    <n v="65861"/>
    <n v="736"/>
    <n v="121647"/>
    <s v="Education"/>
    <n v="4463"/>
    <x v="1"/>
    <x v="0"/>
    <s v="Employed"/>
    <s v="Married"/>
    <s v="Male"/>
    <s v="PhD"/>
    <n v="3"/>
    <n v="2"/>
    <n v="74446"/>
    <s v="South"/>
    <n v="1"/>
    <s v="Mumbai"/>
    <m/>
    <m/>
    <m/>
    <s v="41-50"/>
    <m/>
    <m/>
  </r>
  <r>
    <n v="1179"/>
    <n v="47"/>
    <n v="54765"/>
    <n v="679"/>
    <n v="208171"/>
    <s v="Medical"/>
    <n v="4702"/>
    <x v="0"/>
    <x v="0"/>
    <s v="Employed"/>
    <s v="Divorced"/>
    <s v="Male"/>
    <s v="Master"/>
    <n v="5"/>
    <n v="4"/>
    <n v="104670"/>
    <s v="East"/>
    <n v="3"/>
    <s v="Ahmedabad"/>
    <m/>
    <m/>
    <m/>
    <s v="41-50"/>
    <m/>
    <m/>
  </r>
  <r>
    <n v="1180"/>
    <n v="34"/>
    <n v="49405"/>
    <n v="656"/>
    <n v="239553"/>
    <s v="Car"/>
    <n v="4837"/>
    <x v="0"/>
    <x v="0"/>
    <s v="Employed"/>
    <s v="Single"/>
    <s v="Male"/>
    <s v="Bachelor"/>
    <n v="5"/>
    <n v="1"/>
    <n v="71951"/>
    <s v="North"/>
    <n v="18"/>
    <s v="Ahmedabad"/>
    <m/>
    <m/>
    <m/>
    <s v="30-40"/>
    <m/>
    <m/>
  </r>
  <r>
    <n v="1181"/>
    <n v="56"/>
    <n v="29465"/>
    <n v="643"/>
    <n v="165974"/>
    <s v="Car"/>
    <n v="4605"/>
    <x v="1"/>
    <x v="1"/>
    <s v="Employed"/>
    <s v="Married"/>
    <s v="Female"/>
    <s v="High School"/>
    <n v="2"/>
    <n v="3"/>
    <n v="115653"/>
    <s v="North"/>
    <n v="17"/>
    <s v="Kolkata"/>
    <m/>
    <m/>
    <m/>
    <s v="51-60"/>
    <m/>
    <m/>
  </r>
  <r>
    <n v="1182"/>
    <n v="32"/>
    <n v="54771"/>
    <n v="634"/>
    <n v="154316"/>
    <s v="Car"/>
    <n v="4636"/>
    <x v="0"/>
    <x v="0"/>
    <s v="Employed"/>
    <s v="Divorced"/>
    <s v="Female"/>
    <s v="Bachelor"/>
    <n v="1"/>
    <n v="2"/>
    <n v="60551"/>
    <s v="North"/>
    <n v="8"/>
    <s v="Pune"/>
    <m/>
    <m/>
    <m/>
    <s v="30-40"/>
    <m/>
    <m/>
  </r>
  <r>
    <n v="1183"/>
    <n v="43"/>
    <n v="65425"/>
    <n v="693"/>
    <n v="193202"/>
    <s v="Car"/>
    <n v="5697"/>
    <x v="0"/>
    <x v="1"/>
    <s v="Employed"/>
    <s v="Married"/>
    <s v="Female"/>
    <s v="Bachelor"/>
    <n v="2"/>
    <n v="1"/>
    <n v="89811"/>
    <s v="West"/>
    <n v="11"/>
    <s v="Ahmedabad"/>
    <m/>
    <m/>
    <m/>
    <s v="41-50"/>
    <m/>
    <m/>
  </r>
  <r>
    <n v="1184"/>
    <n v="41"/>
    <n v="33489"/>
    <n v="577"/>
    <n v="239227"/>
    <s v="Medical"/>
    <n v="6323"/>
    <x v="0"/>
    <x v="1"/>
    <s v="Unemployed"/>
    <s v="Divorced"/>
    <s v="Male"/>
    <s v="Master"/>
    <n v="0"/>
    <n v="2"/>
    <n v="92416"/>
    <s v="South"/>
    <n v="8"/>
    <s v="Delhi"/>
    <m/>
    <m/>
    <m/>
    <s v="41-50"/>
    <m/>
    <m/>
  </r>
  <r>
    <n v="1185"/>
    <n v="28"/>
    <n v="46564"/>
    <n v="673"/>
    <n v="146215"/>
    <s v="Home"/>
    <n v="5129"/>
    <x v="0"/>
    <x v="0"/>
    <s v="Unemployed"/>
    <s v="Divorced"/>
    <s v="Female"/>
    <s v="High School"/>
    <n v="1"/>
    <n v="2"/>
    <n v="133388"/>
    <s v="East"/>
    <n v="6"/>
    <s v="Delhi"/>
    <m/>
    <m/>
    <m/>
    <s v="&lt;30"/>
    <m/>
    <m/>
  </r>
  <r>
    <n v="1186"/>
    <n v="59"/>
    <n v="56380"/>
    <n v="701"/>
    <n v="316763"/>
    <s v="Education"/>
    <n v="5739"/>
    <x v="0"/>
    <x v="1"/>
    <s v="Employed"/>
    <s v="Single"/>
    <s v="Female"/>
    <s v="Master"/>
    <n v="0"/>
    <n v="2"/>
    <n v="104201"/>
    <s v="South"/>
    <n v="6"/>
    <s v="Mumbai"/>
    <m/>
    <m/>
    <m/>
    <s v="51-60"/>
    <m/>
    <m/>
  </r>
  <r>
    <n v="1187"/>
    <n v="29"/>
    <n v="72685"/>
    <n v="687"/>
    <n v="135042"/>
    <s v="Education"/>
    <n v="4827"/>
    <x v="0"/>
    <x v="0"/>
    <s v="Employed"/>
    <s v="Married"/>
    <s v="Male"/>
    <s v="Master"/>
    <n v="3"/>
    <n v="3"/>
    <n v="128650"/>
    <s v="South"/>
    <n v="6"/>
    <s v="Delhi"/>
    <m/>
    <m/>
    <m/>
    <s v="&lt;30"/>
    <m/>
    <m/>
  </r>
  <r>
    <n v="1188"/>
    <n v="44"/>
    <n v="32621"/>
    <n v="646"/>
    <n v="171464"/>
    <s v="Personal"/>
    <n v="4802"/>
    <x v="0"/>
    <x v="1"/>
    <s v="Employed"/>
    <s v="Divorced"/>
    <s v="Male"/>
    <s v="Master"/>
    <n v="2"/>
    <n v="4"/>
    <n v="116640"/>
    <s v="North"/>
    <n v="2"/>
    <s v="Pune"/>
    <m/>
    <m/>
    <m/>
    <s v="41-50"/>
    <m/>
    <m/>
  </r>
  <r>
    <n v="1189"/>
    <n v="51"/>
    <n v="61901"/>
    <n v="649"/>
    <n v="256704"/>
    <s v="Car"/>
    <n v="4600"/>
    <x v="0"/>
    <x v="1"/>
    <s v="Employed"/>
    <s v="Single"/>
    <s v="Female"/>
    <s v="Bachelor"/>
    <n v="5"/>
    <n v="2"/>
    <n v="116449"/>
    <s v="North"/>
    <n v="10"/>
    <s v="Ahmedabad"/>
    <m/>
    <m/>
    <m/>
    <s v="51-60"/>
    <m/>
    <m/>
  </r>
  <r>
    <n v="1190"/>
    <n v="45"/>
    <n v="44633"/>
    <n v="714"/>
    <n v="248376"/>
    <s v="Car"/>
    <n v="4235"/>
    <x v="0"/>
    <x v="0"/>
    <s v="Employed"/>
    <s v="Divorced"/>
    <s v="Female"/>
    <s v="High School"/>
    <n v="2"/>
    <n v="1"/>
    <n v="90042"/>
    <s v="South"/>
    <n v="10"/>
    <s v="Pune"/>
    <m/>
    <m/>
    <m/>
    <s v="41-50"/>
    <m/>
    <m/>
  </r>
  <r>
    <n v="1191"/>
    <n v="37"/>
    <n v="39895"/>
    <n v="679"/>
    <n v="243999"/>
    <s v="Car"/>
    <n v="6236"/>
    <x v="1"/>
    <x v="1"/>
    <s v="Employed"/>
    <s v="Divorced"/>
    <s v="Female"/>
    <s v="High School"/>
    <n v="4"/>
    <n v="2"/>
    <n v="130627"/>
    <s v="South"/>
    <n v="9"/>
    <s v="Kolkata"/>
    <m/>
    <m/>
    <m/>
    <s v="30-40"/>
    <m/>
    <m/>
  </r>
  <r>
    <n v="1192"/>
    <n v="62"/>
    <n v="36229"/>
    <n v="737"/>
    <n v="165728"/>
    <s v="Home"/>
    <n v="4498"/>
    <x v="0"/>
    <x v="1"/>
    <s v="Employed"/>
    <s v="Single"/>
    <s v="Female"/>
    <s v="Master"/>
    <n v="1"/>
    <n v="2"/>
    <n v="89314"/>
    <s v="East"/>
    <n v="3"/>
    <s v="Mumbai"/>
    <m/>
    <m/>
    <m/>
    <s v="&gt;60"/>
    <m/>
    <m/>
  </r>
  <r>
    <n v="1193"/>
    <n v="49"/>
    <n v="40166"/>
    <n v="562"/>
    <n v="175216"/>
    <s v="Car"/>
    <n v="5611"/>
    <x v="0"/>
    <x v="0"/>
    <s v="Employed"/>
    <s v="Married"/>
    <s v="Female"/>
    <s v="PhD"/>
    <n v="3"/>
    <n v="3"/>
    <n v="48105"/>
    <s v="North"/>
    <n v="2"/>
    <s v="Mumbai"/>
    <m/>
    <m/>
    <m/>
    <s v="41-50"/>
    <m/>
    <m/>
  </r>
  <r>
    <n v="1194"/>
    <n v="23"/>
    <n v="57486"/>
    <n v="695"/>
    <n v="157179"/>
    <s v="Personal"/>
    <n v="4162"/>
    <x v="0"/>
    <x v="1"/>
    <s v="Employed"/>
    <s v="Single"/>
    <s v="Male"/>
    <s v="High School"/>
    <n v="4"/>
    <n v="1"/>
    <n v="93556"/>
    <s v="North"/>
    <n v="4"/>
    <s v="Ahmedabad"/>
    <m/>
    <m/>
    <m/>
    <s v="&lt;30"/>
    <m/>
    <m/>
  </r>
  <r>
    <n v="1195"/>
    <n v="41"/>
    <n v="46583"/>
    <n v="609"/>
    <n v="183990"/>
    <s v="Personal"/>
    <n v="5045"/>
    <x v="0"/>
    <x v="1"/>
    <s v="Employed"/>
    <s v="Married"/>
    <s v="Female"/>
    <s v="High School"/>
    <n v="4"/>
    <n v="2"/>
    <n v="113604"/>
    <s v="West"/>
    <n v="8"/>
    <s v="Hyderabad"/>
    <m/>
    <m/>
    <m/>
    <s v="41-50"/>
    <m/>
    <m/>
  </r>
  <r>
    <n v="1196"/>
    <n v="28"/>
    <n v="60713"/>
    <n v="646"/>
    <n v="219137"/>
    <s v="Home"/>
    <n v="4999"/>
    <x v="0"/>
    <x v="1"/>
    <s v="Employed"/>
    <s v="Divorced"/>
    <s v="Female"/>
    <s v="Master"/>
    <n v="2"/>
    <n v="3"/>
    <n v="51801"/>
    <s v="North"/>
    <n v="9"/>
    <s v="Ahmedabad"/>
    <m/>
    <m/>
    <m/>
    <s v="&lt;30"/>
    <m/>
    <m/>
  </r>
  <r>
    <n v="1197"/>
    <n v="34"/>
    <n v="33172"/>
    <n v="718"/>
    <n v="156936"/>
    <s v="Car"/>
    <n v="4170"/>
    <x v="0"/>
    <x v="0"/>
    <s v="Employed"/>
    <s v="Divorced"/>
    <s v="Female"/>
    <s v="Bachelor"/>
    <n v="1"/>
    <n v="3"/>
    <n v="73446"/>
    <s v="East"/>
    <n v="2"/>
    <s v="Mumbai"/>
    <m/>
    <m/>
    <m/>
    <s v="30-40"/>
    <m/>
    <m/>
  </r>
  <r>
    <n v="1198"/>
    <n v="59"/>
    <n v="60454"/>
    <n v="599"/>
    <n v="112590"/>
    <s v="Medical"/>
    <n v="4653"/>
    <x v="0"/>
    <x v="1"/>
    <s v="Employed"/>
    <s v="Single"/>
    <s v="Male"/>
    <s v="Master"/>
    <n v="2"/>
    <n v="4"/>
    <n v="63082"/>
    <s v="West"/>
    <n v="16"/>
    <s v="Hyderabad"/>
    <m/>
    <m/>
    <m/>
    <s v="51-60"/>
    <m/>
    <m/>
  </r>
  <r>
    <n v="1199"/>
    <n v="36"/>
    <n v="56506"/>
    <n v="755"/>
    <n v="258460"/>
    <s v="Medical"/>
    <n v="3931"/>
    <x v="0"/>
    <x v="0"/>
    <s v="Employed"/>
    <s v="Single"/>
    <s v="Male"/>
    <s v="PhD"/>
    <n v="1"/>
    <n v="4"/>
    <n v="123601"/>
    <s v="East"/>
    <n v="6"/>
    <s v="Ahmedabad"/>
    <m/>
    <m/>
    <m/>
    <s v="30-40"/>
    <m/>
    <m/>
  </r>
  <r>
    <n v="1200"/>
    <n v="38"/>
    <n v="27383"/>
    <n v="705"/>
    <n v="190991"/>
    <s v="Education"/>
    <n v="5016"/>
    <x v="1"/>
    <x v="1"/>
    <s v="Employed"/>
    <s v="Single"/>
    <s v="Female"/>
    <s v="PhD"/>
    <n v="4"/>
    <n v="4"/>
    <n v="150185"/>
    <s v="North"/>
    <n v="8"/>
    <s v="Ahmedabad"/>
    <m/>
    <m/>
    <m/>
    <s v="30-40"/>
    <m/>
    <m/>
  </r>
  <r>
    <n v="1201"/>
    <n v="51"/>
    <n v="72593"/>
    <n v="678"/>
    <n v="237404"/>
    <s v="Home"/>
    <n v="3239"/>
    <x v="0"/>
    <x v="1"/>
    <s v="Employed"/>
    <s v="Divorced"/>
    <s v="Female"/>
    <s v="Master"/>
    <n v="0"/>
    <n v="2"/>
    <n v="93709"/>
    <s v="North"/>
    <n v="3"/>
    <s v="Hyderabad"/>
    <m/>
    <m/>
    <m/>
    <s v="51-60"/>
    <m/>
    <m/>
  </r>
  <r>
    <n v="1202"/>
    <n v="31"/>
    <n v="55098"/>
    <n v="603"/>
    <n v="184542"/>
    <s v="Medical"/>
    <n v="4942"/>
    <x v="0"/>
    <x v="0"/>
    <s v="Employed"/>
    <s v="Married"/>
    <s v="Female"/>
    <s v="PhD"/>
    <n v="3"/>
    <n v="2"/>
    <n v="115945"/>
    <s v="South"/>
    <n v="11"/>
    <s v="Hyderabad"/>
    <m/>
    <m/>
    <m/>
    <s v="30-40"/>
    <m/>
    <m/>
  </r>
  <r>
    <n v="1203"/>
    <n v="58"/>
    <n v="61481"/>
    <n v="641"/>
    <n v="227139"/>
    <s v="Education"/>
    <n v="5650"/>
    <x v="0"/>
    <x v="1"/>
    <s v="Employed"/>
    <s v="Single"/>
    <s v="Female"/>
    <s v="Bachelor"/>
    <n v="4"/>
    <n v="2"/>
    <n v="115165"/>
    <s v="South"/>
    <n v="5"/>
    <s v="Bangalore"/>
    <m/>
    <m/>
    <m/>
    <s v="51-60"/>
    <m/>
    <m/>
  </r>
  <r>
    <n v="1204"/>
    <n v="40"/>
    <n v="67342"/>
    <n v="632"/>
    <n v="316309"/>
    <s v="Personal"/>
    <n v="4987"/>
    <x v="0"/>
    <x v="1"/>
    <s v="Employed"/>
    <s v="Married"/>
    <s v="Male"/>
    <s v="Bachelor"/>
    <n v="2"/>
    <n v="3"/>
    <n v="146613"/>
    <s v="East"/>
    <n v="12"/>
    <s v="Pune"/>
    <m/>
    <m/>
    <m/>
    <s v="30-40"/>
    <m/>
    <m/>
  </r>
  <r>
    <n v="1205"/>
    <n v="24"/>
    <n v="64525"/>
    <n v="588"/>
    <n v="142835"/>
    <s v="Education"/>
    <n v="4299"/>
    <x v="0"/>
    <x v="1"/>
    <s v="Unemployed"/>
    <s v="Single"/>
    <s v="Female"/>
    <s v="Bachelor"/>
    <n v="3"/>
    <n v="2"/>
    <n v="80423"/>
    <s v="West"/>
    <n v="11"/>
    <s v="Kolkata"/>
    <m/>
    <m/>
    <m/>
    <s v="&lt;30"/>
    <m/>
    <m/>
  </r>
  <r>
    <n v="1206"/>
    <n v="40"/>
    <n v="48108"/>
    <n v="704"/>
    <n v="161103"/>
    <s v="Car"/>
    <n v="4350"/>
    <x v="0"/>
    <x v="1"/>
    <s v="Employed"/>
    <s v="Single"/>
    <s v="Female"/>
    <s v="PhD"/>
    <n v="4"/>
    <n v="3"/>
    <n v="93403"/>
    <s v="North"/>
    <n v="5"/>
    <s v="Hyderabad"/>
    <m/>
    <m/>
    <m/>
    <s v="30-40"/>
    <m/>
    <m/>
  </r>
  <r>
    <n v="1207"/>
    <n v="51"/>
    <n v="60877"/>
    <n v="629"/>
    <n v="154963"/>
    <s v="Car"/>
    <n v="6208"/>
    <x v="0"/>
    <x v="0"/>
    <s v="Employed"/>
    <s v="Single"/>
    <s v="Female"/>
    <s v="Bachelor"/>
    <n v="1"/>
    <n v="1"/>
    <n v="89776"/>
    <s v="South"/>
    <n v="3"/>
    <s v="Delhi"/>
    <m/>
    <m/>
    <m/>
    <s v="51-60"/>
    <m/>
    <m/>
  </r>
  <r>
    <n v="1208"/>
    <n v="40"/>
    <n v="22849"/>
    <n v="641"/>
    <n v="305208"/>
    <s v="Personal"/>
    <n v="5158"/>
    <x v="0"/>
    <x v="1"/>
    <s v="Employed"/>
    <s v="Single"/>
    <s v="Male"/>
    <s v="Master"/>
    <n v="2"/>
    <n v="2"/>
    <n v="102261"/>
    <s v="South"/>
    <n v="9"/>
    <s v="Hyderabad"/>
    <m/>
    <m/>
    <m/>
    <s v="30-40"/>
    <m/>
    <m/>
  </r>
  <r>
    <n v="1209"/>
    <n v="31"/>
    <n v="55906"/>
    <n v="643"/>
    <n v="199096"/>
    <s v="Home"/>
    <n v="5844"/>
    <x v="1"/>
    <x v="0"/>
    <s v="Employed"/>
    <s v="Divorced"/>
    <s v="Male"/>
    <s v="Bachelor"/>
    <n v="4"/>
    <n v="1"/>
    <n v="175129"/>
    <s v="North"/>
    <n v="18"/>
    <s v="Mumbai"/>
    <m/>
    <m/>
    <m/>
    <s v="30-40"/>
    <m/>
    <m/>
  </r>
  <r>
    <n v="1210"/>
    <n v="21"/>
    <n v="75987"/>
    <n v="639"/>
    <n v="244373"/>
    <s v="Car"/>
    <n v="5942"/>
    <x v="0"/>
    <x v="1"/>
    <s v="Employed"/>
    <s v="Divorced"/>
    <s v="Male"/>
    <s v="PhD"/>
    <n v="1"/>
    <n v="4"/>
    <n v="100924"/>
    <s v="North"/>
    <n v="12"/>
    <s v="Kolkata"/>
    <m/>
    <m/>
    <m/>
    <s v="&lt;30"/>
    <m/>
    <m/>
  </r>
  <r>
    <n v="1211"/>
    <n v="64"/>
    <n v="39569"/>
    <n v="676"/>
    <n v="67808"/>
    <s v="Car"/>
    <n v="4554"/>
    <x v="1"/>
    <x v="1"/>
    <s v="Employed"/>
    <s v="Single"/>
    <s v="Male"/>
    <s v="High School"/>
    <n v="1"/>
    <n v="1"/>
    <n v="74358"/>
    <s v="West"/>
    <n v="4"/>
    <s v="Hyderabad"/>
    <m/>
    <m/>
    <m/>
    <s v="&gt;60"/>
    <m/>
    <m/>
  </r>
  <r>
    <n v="1212"/>
    <n v="38"/>
    <n v="63731"/>
    <n v="618"/>
    <n v="218722"/>
    <s v="Education"/>
    <n v="3998"/>
    <x v="0"/>
    <x v="1"/>
    <s v="Employed"/>
    <s v="Divorced"/>
    <s v="Male"/>
    <s v="PhD"/>
    <n v="1"/>
    <n v="1"/>
    <n v="65365"/>
    <s v="South"/>
    <n v="7"/>
    <s v="Ahmedabad"/>
    <m/>
    <m/>
    <m/>
    <s v="30-40"/>
    <m/>
    <m/>
  </r>
  <r>
    <n v="1213"/>
    <n v="59"/>
    <n v="76594"/>
    <n v="700"/>
    <n v="181959"/>
    <s v="Education"/>
    <n v="5646"/>
    <x v="0"/>
    <x v="0"/>
    <s v="Employed"/>
    <s v="Divorced"/>
    <s v="Female"/>
    <s v="Master"/>
    <n v="3"/>
    <n v="3"/>
    <n v="137579"/>
    <s v="West"/>
    <n v="11"/>
    <s v="Delhi"/>
    <m/>
    <m/>
    <m/>
    <s v="51-60"/>
    <m/>
    <m/>
  </r>
  <r>
    <n v="1214"/>
    <n v="64"/>
    <n v="60338"/>
    <n v="620"/>
    <n v="269430"/>
    <s v="Education"/>
    <n v="4142"/>
    <x v="0"/>
    <x v="1"/>
    <s v="Employed"/>
    <s v="Divorced"/>
    <s v="Male"/>
    <s v="Master"/>
    <n v="2"/>
    <n v="3"/>
    <n v="74222"/>
    <s v="West"/>
    <n v="2"/>
    <s v="Kolkata"/>
    <m/>
    <m/>
    <m/>
    <s v="&gt;60"/>
    <m/>
    <m/>
  </r>
  <r>
    <n v="1215"/>
    <n v="53"/>
    <n v="65381"/>
    <n v="648"/>
    <n v="232938"/>
    <s v="Medical"/>
    <n v="4409"/>
    <x v="0"/>
    <x v="1"/>
    <s v="Employed"/>
    <s v="Divorced"/>
    <s v="Female"/>
    <s v="PhD"/>
    <n v="1"/>
    <n v="3"/>
    <n v="119907"/>
    <s v="North"/>
    <n v="12"/>
    <s v="Kolkata"/>
    <m/>
    <m/>
    <m/>
    <s v="51-60"/>
    <m/>
    <m/>
  </r>
  <r>
    <n v="1216"/>
    <n v="56"/>
    <n v="26457"/>
    <n v="584"/>
    <n v="179014"/>
    <s v="Personal"/>
    <n v="5103"/>
    <x v="0"/>
    <x v="0"/>
    <s v="Employed"/>
    <s v="Married"/>
    <s v="Female"/>
    <s v="Bachelor"/>
    <n v="4"/>
    <n v="3"/>
    <n v="79609"/>
    <s v="West"/>
    <n v="9"/>
    <s v="Hyderabad"/>
    <m/>
    <m/>
    <m/>
    <s v="51-60"/>
    <m/>
    <m/>
  </r>
  <r>
    <n v="1217"/>
    <n v="38"/>
    <n v="35976"/>
    <n v="703"/>
    <n v="278990"/>
    <s v="Home"/>
    <n v="4748"/>
    <x v="0"/>
    <x v="1"/>
    <s v="Employed"/>
    <s v="Married"/>
    <s v="Female"/>
    <s v="Bachelor"/>
    <n v="1"/>
    <n v="4"/>
    <n v="61999"/>
    <s v="North"/>
    <n v="6"/>
    <s v="Delhi"/>
    <m/>
    <m/>
    <m/>
    <s v="30-40"/>
    <m/>
    <m/>
  </r>
  <r>
    <n v="1218"/>
    <n v="51"/>
    <n v="71446"/>
    <n v="716"/>
    <n v="283581"/>
    <s v="Education"/>
    <n v="2685"/>
    <x v="0"/>
    <x v="0"/>
    <s v="Employed"/>
    <s v="Divorced"/>
    <s v="Male"/>
    <s v="High School"/>
    <n v="2"/>
    <n v="1"/>
    <n v="118155"/>
    <s v="East"/>
    <n v="7"/>
    <s v="Pune"/>
    <m/>
    <m/>
    <m/>
    <s v="51-60"/>
    <m/>
    <m/>
  </r>
  <r>
    <n v="1219"/>
    <n v="55"/>
    <n v="64405"/>
    <n v="685"/>
    <n v="275284"/>
    <s v="Home"/>
    <n v="3765"/>
    <x v="0"/>
    <x v="0"/>
    <s v="Employed"/>
    <s v="Married"/>
    <s v="Male"/>
    <s v="Bachelor"/>
    <n v="5"/>
    <n v="4"/>
    <n v="81077"/>
    <s v="West"/>
    <n v="6"/>
    <s v="Kolkata"/>
    <m/>
    <m/>
    <m/>
    <s v="51-60"/>
    <m/>
    <m/>
  </r>
  <r>
    <n v="1220"/>
    <n v="59"/>
    <n v="57440"/>
    <n v="658"/>
    <n v="238124"/>
    <s v="Education"/>
    <n v="6008"/>
    <x v="0"/>
    <x v="0"/>
    <s v="Employed"/>
    <s v="Single"/>
    <s v="Male"/>
    <s v="Master"/>
    <n v="5"/>
    <n v="4"/>
    <n v="112762"/>
    <s v="South"/>
    <n v="18"/>
    <s v="Kolkata"/>
    <m/>
    <m/>
    <m/>
    <s v="51-60"/>
    <m/>
    <m/>
  </r>
  <r>
    <n v="1221"/>
    <n v="58"/>
    <n v="46030"/>
    <n v="648"/>
    <n v="186135"/>
    <s v="Car"/>
    <n v="4918"/>
    <x v="0"/>
    <x v="0"/>
    <s v="Employed"/>
    <s v="Married"/>
    <s v="Female"/>
    <s v="Bachelor"/>
    <n v="3"/>
    <n v="3"/>
    <n v="114978"/>
    <s v="South"/>
    <n v="13"/>
    <s v="Bangalore"/>
    <m/>
    <m/>
    <m/>
    <s v="51-60"/>
    <m/>
    <m/>
  </r>
  <r>
    <n v="1222"/>
    <n v="35"/>
    <n v="54269"/>
    <n v="571"/>
    <n v="211603"/>
    <s v="Home"/>
    <n v="5732"/>
    <x v="0"/>
    <x v="1"/>
    <s v="Employed"/>
    <s v="Single"/>
    <s v="Female"/>
    <s v="PhD"/>
    <n v="1"/>
    <n v="1"/>
    <n v="116387"/>
    <s v="East"/>
    <n v="9"/>
    <s v="Delhi"/>
    <m/>
    <m/>
    <m/>
    <s v="30-40"/>
    <m/>
    <m/>
  </r>
  <r>
    <n v="1223"/>
    <n v="26"/>
    <n v="76072"/>
    <n v="582"/>
    <n v="179164"/>
    <s v="Medical"/>
    <n v="4188"/>
    <x v="0"/>
    <x v="1"/>
    <s v="Employed"/>
    <s v="Married"/>
    <s v="Male"/>
    <s v="PhD"/>
    <n v="4"/>
    <n v="1"/>
    <n v="91955"/>
    <s v="East"/>
    <n v="19"/>
    <s v="Ahmedabad"/>
    <m/>
    <m/>
    <m/>
    <s v="&lt;30"/>
    <m/>
    <m/>
  </r>
  <r>
    <n v="1224"/>
    <n v="28"/>
    <n v="48471"/>
    <n v="687"/>
    <n v="211065"/>
    <s v="Education"/>
    <n v="3888"/>
    <x v="0"/>
    <x v="1"/>
    <s v="Employed"/>
    <s v="Married"/>
    <s v="Male"/>
    <s v="High School"/>
    <n v="2"/>
    <n v="4"/>
    <n v="120585"/>
    <s v="West"/>
    <n v="4"/>
    <s v="Bangalore"/>
    <m/>
    <m/>
    <m/>
    <s v="&lt;30"/>
    <m/>
    <m/>
  </r>
  <r>
    <n v="1225"/>
    <n v="60"/>
    <n v="60488"/>
    <n v="640"/>
    <n v="170268"/>
    <s v="Personal"/>
    <n v="5722"/>
    <x v="0"/>
    <x v="0"/>
    <s v="Employed"/>
    <s v="Single"/>
    <s v="Male"/>
    <s v="Master"/>
    <n v="1"/>
    <n v="3"/>
    <n v="72323"/>
    <s v="South"/>
    <n v="4"/>
    <s v="Hyderabad"/>
    <m/>
    <m/>
    <m/>
    <s v="51-60"/>
    <m/>
    <m/>
  </r>
  <r>
    <n v="1226"/>
    <n v="42"/>
    <n v="60094"/>
    <n v="582"/>
    <n v="191516"/>
    <s v="Car"/>
    <n v="6296"/>
    <x v="0"/>
    <x v="0"/>
    <s v="Employed"/>
    <s v="Single"/>
    <s v="Female"/>
    <s v="PhD"/>
    <n v="3"/>
    <n v="4"/>
    <n v="26377"/>
    <s v="South"/>
    <n v="13"/>
    <s v="Pune"/>
    <m/>
    <m/>
    <m/>
    <s v="41-50"/>
    <m/>
    <m/>
  </r>
  <r>
    <n v="1227"/>
    <n v="21"/>
    <n v="40012"/>
    <n v="579"/>
    <n v="307177"/>
    <s v="Education"/>
    <n v="4127"/>
    <x v="0"/>
    <x v="1"/>
    <s v="Employed"/>
    <s v="Divorced"/>
    <s v="Female"/>
    <s v="Master"/>
    <n v="0"/>
    <n v="1"/>
    <n v="121206"/>
    <s v="North"/>
    <n v="11"/>
    <s v="Kolkata"/>
    <m/>
    <m/>
    <m/>
    <s v="&lt;30"/>
    <m/>
    <m/>
  </r>
  <r>
    <n v="1228"/>
    <n v="33"/>
    <n v="41169"/>
    <n v="681"/>
    <n v="215547"/>
    <s v="Home"/>
    <n v="6017"/>
    <x v="0"/>
    <x v="0"/>
    <s v="Employed"/>
    <s v="Married"/>
    <s v="Male"/>
    <s v="Bachelor"/>
    <n v="5"/>
    <n v="3"/>
    <n v="104967"/>
    <s v="North"/>
    <n v="2"/>
    <s v="Pune"/>
    <m/>
    <m/>
    <m/>
    <s v="30-40"/>
    <m/>
    <m/>
  </r>
  <r>
    <n v="1229"/>
    <n v="44"/>
    <n v="72905"/>
    <n v="693"/>
    <n v="178506"/>
    <s v="Education"/>
    <n v="4023"/>
    <x v="0"/>
    <x v="1"/>
    <s v="Employed"/>
    <s v="Single"/>
    <s v="Female"/>
    <s v="High School"/>
    <n v="4"/>
    <n v="4"/>
    <n v="81697"/>
    <s v="South"/>
    <n v="6"/>
    <s v="Kolkata"/>
    <m/>
    <m/>
    <m/>
    <s v="41-50"/>
    <m/>
    <m/>
  </r>
  <r>
    <n v="1230"/>
    <n v="41"/>
    <n v="58551"/>
    <n v="573"/>
    <n v="144987"/>
    <s v="Car"/>
    <n v="3363"/>
    <x v="0"/>
    <x v="1"/>
    <s v="Employed"/>
    <s v="Divorced"/>
    <s v="Female"/>
    <s v="High School"/>
    <n v="5"/>
    <n v="1"/>
    <n v="55865"/>
    <s v="North"/>
    <n v="12"/>
    <s v="Pune"/>
    <m/>
    <m/>
    <m/>
    <s v="41-50"/>
    <m/>
    <m/>
  </r>
  <r>
    <n v="1231"/>
    <n v="63"/>
    <n v="39794"/>
    <n v="657"/>
    <n v="195009"/>
    <s v="Personal"/>
    <n v="5585"/>
    <x v="1"/>
    <x v="1"/>
    <s v="Employed"/>
    <s v="Single"/>
    <s v="Male"/>
    <s v="Bachelor"/>
    <n v="1"/>
    <n v="2"/>
    <n v="38902"/>
    <s v="North"/>
    <n v="8"/>
    <s v="Delhi"/>
    <m/>
    <m/>
    <m/>
    <s v="&gt;60"/>
    <m/>
    <m/>
  </r>
  <r>
    <n v="1232"/>
    <n v="24"/>
    <n v="45330"/>
    <n v="669"/>
    <n v="237267"/>
    <s v="Personal"/>
    <n v="4045"/>
    <x v="0"/>
    <x v="1"/>
    <s v="Employed"/>
    <s v="Divorced"/>
    <s v="Female"/>
    <s v="PhD"/>
    <n v="1"/>
    <n v="3"/>
    <n v="101552"/>
    <s v="North"/>
    <n v="5"/>
    <s v="Bangalore"/>
    <m/>
    <m/>
    <m/>
    <s v="&lt;30"/>
    <m/>
    <m/>
  </r>
  <r>
    <n v="1233"/>
    <n v="27"/>
    <n v="35216"/>
    <n v="620"/>
    <n v="206835"/>
    <s v="Personal"/>
    <n v="3789"/>
    <x v="0"/>
    <x v="1"/>
    <s v="Employed"/>
    <s v="Divorced"/>
    <s v="Female"/>
    <s v="Master"/>
    <n v="0"/>
    <n v="1"/>
    <n v="149463"/>
    <s v="East"/>
    <n v="9"/>
    <s v="Hyderabad"/>
    <m/>
    <m/>
    <m/>
    <s v="&lt;30"/>
    <m/>
    <m/>
  </r>
  <r>
    <n v="1234"/>
    <n v="32"/>
    <n v="65997"/>
    <n v="711"/>
    <n v="197301"/>
    <s v="Car"/>
    <n v="3811"/>
    <x v="0"/>
    <x v="1"/>
    <s v="Unemployed"/>
    <s v="Single"/>
    <s v="Female"/>
    <s v="Master"/>
    <n v="2"/>
    <n v="3"/>
    <n v="95843"/>
    <s v="South"/>
    <n v="4"/>
    <s v="Pune"/>
    <m/>
    <m/>
    <m/>
    <s v="30-40"/>
    <m/>
    <m/>
  </r>
  <r>
    <n v="1235"/>
    <n v="33"/>
    <n v="46223"/>
    <n v="632"/>
    <n v="221278"/>
    <s v="Education"/>
    <n v="4652"/>
    <x v="0"/>
    <x v="1"/>
    <s v="Employed"/>
    <s v="Single"/>
    <s v="Male"/>
    <s v="Master"/>
    <n v="0"/>
    <n v="1"/>
    <n v="89159"/>
    <s v="South"/>
    <n v="9"/>
    <s v="Pune"/>
    <m/>
    <m/>
    <m/>
    <s v="30-40"/>
    <m/>
    <m/>
  </r>
  <r>
    <n v="1236"/>
    <n v="64"/>
    <n v="46423"/>
    <n v="564"/>
    <n v="219714"/>
    <s v="Car"/>
    <n v="3299"/>
    <x v="0"/>
    <x v="1"/>
    <s v="Employed"/>
    <s v="Married"/>
    <s v="Female"/>
    <s v="PhD"/>
    <n v="2"/>
    <n v="3"/>
    <n v="99268"/>
    <s v="South"/>
    <n v="12"/>
    <s v="Pune"/>
    <m/>
    <m/>
    <m/>
    <s v="&gt;60"/>
    <m/>
    <m/>
  </r>
  <r>
    <n v="1237"/>
    <n v="36"/>
    <n v="62613"/>
    <n v="640"/>
    <n v="235264"/>
    <s v="Car"/>
    <n v="5594"/>
    <x v="0"/>
    <x v="1"/>
    <s v="Employed"/>
    <s v="Married"/>
    <s v="Female"/>
    <s v="Bachelor"/>
    <n v="1"/>
    <n v="2"/>
    <n v="165376"/>
    <s v="North"/>
    <n v="4"/>
    <s v="Pune"/>
    <m/>
    <m/>
    <m/>
    <s v="30-40"/>
    <m/>
    <m/>
  </r>
  <r>
    <n v="1238"/>
    <n v="26"/>
    <n v="24808"/>
    <n v="718"/>
    <n v="236596"/>
    <s v="Education"/>
    <n v="5481"/>
    <x v="0"/>
    <x v="1"/>
    <s v="Employed"/>
    <s v="Divorced"/>
    <s v="Male"/>
    <s v="Master"/>
    <n v="0"/>
    <n v="4"/>
    <n v="122557"/>
    <s v="West"/>
    <n v="17"/>
    <s v="Hyderabad"/>
    <m/>
    <m/>
    <m/>
    <s v="&lt;30"/>
    <m/>
    <m/>
  </r>
  <r>
    <n v="1239"/>
    <n v="34"/>
    <n v="49446"/>
    <n v="632"/>
    <n v="195571"/>
    <s v="Medical"/>
    <n v="5480"/>
    <x v="0"/>
    <x v="1"/>
    <s v="Unemployed"/>
    <s v="Single"/>
    <s v="Male"/>
    <s v="PhD"/>
    <n v="5"/>
    <n v="4"/>
    <n v="71992"/>
    <s v="West"/>
    <n v="2"/>
    <s v="Delhi"/>
    <m/>
    <m/>
    <m/>
    <s v="30-40"/>
    <m/>
    <m/>
  </r>
  <r>
    <n v="1240"/>
    <n v="51"/>
    <n v="49836"/>
    <n v="597"/>
    <n v="193070"/>
    <s v="Personal"/>
    <n v="6207"/>
    <x v="0"/>
    <x v="1"/>
    <s v="Employed"/>
    <s v="Married"/>
    <s v="Female"/>
    <s v="Master"/>
    <n v="5"/>
    <n v="4"/>
    <n v="100843"/>
    <s v="North"/>
    <n v="13"/>
    <s v="Pune"/>
    <m/>
    <m/>
    <m/>
    <s v="51-60"/>
    <m/>
    <m/>
  </r>
  <r>
    <n v="1241"/>
    <n v="56"/>
    <n v="45715"/>
    <n v="681"/>
    <n v="200041"/>
    <s v="Home"/>
    <n v="5970"/>
    <x v="0"/>
    <x v="1"/>
    <s v="Unemployed"/>
    <s v="Divorced"/>
    <s v="Female"/>
    <s v="PhD"/>
    <n v="1"/>
    <n v="2"/>
    <n v="109973"/>
    <s v="East"/>
    <n v="15"/>
    <s v="Pune"/>
    <m/>
    <m/>
    <m/>
    <s v="51-60"/>
    <m/>
    <m/>
  </r>
  <r>
    <n v="1242"/>
    <n v="57"/>
    <n v="41756"/>
    <n v="662"/>
    <n v="228013"/>
    <s v="Home"/>
    <n v="4092"/>
    <x v="0"/>
    <x v="1"/>
    <s v="Employed"/>
    <s v="Married"/>
    <s v="Female"/>
    <s v="Bachelor"/>
    <n v="0"/>
    <n v="3"/>
    <n v="68309"/>
    <s v="East"/>
    <n v="8"/>
    <s v="Delhi"/>
    <m/>
    <m/>
    <m/>
    <s v="51-60"/>
    <m/>
    <m/>
  </r>
  <r>
    <n v="1243"/>
    <n v="61"/>
    <n v="39349"/>
    <n v="649"/>
    <n v="256057"/>
    <s v="Education"/>
    <n v="5674"/>
    <x v="0"/>
    <x v="1"/>
    <s v="Employed"/>
    <s v="Divorced"/>
    <s v="Male"/>
    <s v="Master"/>
    <n v="1"/>
    <n v="3"/>
    <n v="122774"/>
    <s v="South"/>
    <n v="6"/>
    <s v="Bangalore"/>
    <m/>
    <m/>
    <m/>
    <s v="&gt;60"/>
    <m/>
    <m/>
  </r>
  <r>
    <n v="1244"/>
    <n v="55"/>
    <n v="54236"/>
    <n v="673"/>
    <n v="183156"/>
    <s v="Home"/>
    <n v="6111"/>
    <x v="0"/>
    <x v="1"/>
    <s v="Employed"/>
    <s v="Married"/>
    <s v="Male"/>
    <s v="Bachelor"/>
    <n v="5"/>
    <n v="1"/>
    <n v="75465"/>
    <s v="West"/>
    <n v="9"/>
    <s v="Delhi"/>
    <m/>
    <m/>
    <m/>
    <s v="51-60"/>
    <m/>
    <m/>
  </r>
  <r>
    <n v="1245"/>
    <n v="30"/>
    <n v="34848"/>
    <n v="615"/>
    <n v="191813"/>
    <s v="Medical"/>
    <n v="5814"/>
    <x v="0"/>
    <x v="0"/>
    <s v="Unemployed"/>
    <s v="Single"/>
    <s v="Female"/>
    <s v="High School"/>
    <n v="5"/>
    <n v="1"/>
    <n v="54671"/>
    <s v="East"/>
    <n v="11"/>
    <s v="Hyderabad"/>
    <m/>
    <m/>
    <m/>
    <s v="30-40"/>
    <m/>
    <m/>
  </r>
  <r>
    <n v="1246"/>
    <n v="37"/>
    <n v="52417"/>
    <n v="619"/>
    <n v="159327"/>
    <s v="Car"/>
    <n v="5889"/>
    <x v="1"/>
    <x v="1"/>
    <s v="Unemployed"/>
    <s v="Divorced"/>
    <s v="Male"/>
    <s v="PhD"/>
    <n v="1"/>
    <n v="3"/>
    <n v="102284"/>
    <s v="West"/>
    <n v="12"/>
    <s v="Ahmedabad"/>
    <m/>
    <m/>
    <m/>
    <s v="30-40"/>
    <m/>
    <m/>
  </r>
  <r>
    <n v="1247"/>
    <n v="62"/>
    <n v="41706"/>
    <n v="686"/>
    <n v="125237"/>
    <s v="Personal"/>
    <n v="4849"/>
    <x v="0"/>
    <x v="0"/>
    <s v="Employed"/>
    <s v="Divorced"/>
    <s v="Male"/>
    <s v="High School"/>
    <n v="1"/>
    <n v="2"/>
    <n v="97535"/>
    <s v="West"/>
    <n v="2"/>
    <s v="Kolkata"/>
    <m/>
    <m/>
    <m/>
    <s v="&gt;60"/>
    <m/>
    <m/>
  </r>
  <r>
    <n v="1248"/>
    <n v="50"/>
    <n v="42703"/>
    <n v="601"/>
    <n v="138108"/>
    <s v="Home"/>
    <n v="4351"/>
    <x v="0"/>
    <x v="1"/>
    <s v="Employed"/>
    <s v="Married"/>
    <s v="Male"/>
    <s v="Bachelor"/>
    <n v="3"/>
    <n v="2"/>
    <n v="99969"/>
    <s v="East"/>
    <n v="2"/>
    <s v="Bangalore"/>
    <m/>
    <m/>
    <m/>
    <s v="41-50"/>
    <m/>
    <m/>
  </r>
  <r>
    <n v="1249"/>
    <n v="64"/>
    <n v="52954"/>
    <n v="730"/>
    <n v="149814"/>
    <s v="Home"/>
    <n v="4765"/>
    <x v="0"/>
    <x v="1"/>
    <s v="Employed"/>
    <s v="Married"/>
    <s v="Male"/>
    <s v="Bachelor"/>
    <n v="0"/>
    <n v="4"/>
    <n v="77060"/>
    <s v="North"/>
    <n v="11"/>
    <s v="Ahmedabad"/>
    <m/>
    <m/>
    <m/>
    <s v="&gt;60"/>
    <m/>
    <m/>
  </r>
  <r>
    <n v="1250"/>
    <n v="27"/>
    <n v="42536"/>
    <n v="711"/>
    <n v="166711"/>
    <s v="Education"/>
    <n v="4301"/>
    <x v="0"/>
    <x v="1"/>
    <s v="Employed"/>
    <s v="Married"/>
    <s v="Male"/>
    <s v="Bachelor"/>
    <n v="3"/>
    <n v="4"/>
    <n v="81246"/>
    <s v="South"/>
    <n v="8"/>
    <s v="Pune"/>
    <m/>
    <m/>
    <m/>
    <s v="&lt;30"/>
    <m/>
    <m/>
  </r>
  <r>
    <n v="1251"/>
    <n v="38"/>
    <n v="69005"/>
    <n v="592"/>
    <n v="222994"/>
    <s v="Education"/>
    <n v="6003"/>
    <x v="0"/>
    <x v="0"/>
    <s v="Employed"/>
    <s v="Single"/>
    <s v="Male"/>
    <s v="Master"/>
    <n v="1"/>
    <n v="4"/>
    <n v="133853"/>
    <s v="South"/>
    <n v="6"/>
    <s v="Ahmedabad"/>
    <m/>
    <m/>
    <m/>
    <s v="30-40"/>
    <m/>
    <m/>
  </r>
  <r>
    <n v="1252"/>
    <n v="39"/>
    <n v="47899"/>
    <n v="723"/>
    <n v="146433"/>
    <s v="Car"/>
    <n v="5186"/>
    <x v="0"/>
    <x v="0"/>
    <s v="Employed"/>
    <s v="Married"/>
    <s v="Female"/>
    <s v="Master"/>
    <n v="4"/>
    <n v="3"/>
    <n v="113232"/>
    <s v="East"/>
    <n v="18"/>
    <s v="Hyderabad"/>
    <m/>
    <m/>
    <m/>
    <s v="30-40"/>
    <m/>
    <m/>
  </r>
  <r>
    <n v="1253"/>
    <n v="35"/>
    <n v="65699"/>
    <n v="657"/>
    <n v="200884"/>
    <s v="Personal"/>
    <n v="5823"/>
    <x v="0"/>
    <x v="1"/>
    <s v="Employed"/>
    <s v="Married"/>
    <s v="Female"/>
    <s v="Bachelor"/>
    <n v="5"/>
    <n v="1"/>
    <n v="71297"/>
    <s v="North"/>
    <n v="11"/>
    <s v="Ahmedabad"/>
    <m/>
    <m/>
    <m/>
    <s v="30-40"/>
    <m/>
    <m/>
  </r>
  <r>
    <n v="1254"/>
    <n v="59"/>
    <n v="38571"/>
    <n v="719"/>
    <n v="241892"/>
    <s v="Home"/>
    <n v="3551"/>
    <x v="0"/>
    <x v="0"/>
    <s v="Employed"/>
    <s v="Single"/>
    <s v="Female"/>
    <s v="Bachelor"/>
    <n v="2"/>
    <n v="3"/>
    <n v="41479"/>
    <s v="East"/>
    <n v="6"/>
    <s v="Mumbai"/>
    <m/>
    <m/>
    <m/>
    <s v="51-60"/>
    <m/>
    <m/>
  </r>
  <r>
    <n v="1255"/>
    <n v="64"/>
    <n v="38238"/>
    <n v="656"/>
    <n v="158507"/>
    <s v="Car"/>
    <n v="4553"/>
    <x v="0"/>
    <x v="0"/>
    <s v="Employed"/>
    <s v="Married"/>
    <s v="Male"/>
    <s v="Master"/>
    <n v="0"/>
    <n v="3"/>
    <n v="72567"/>
    <s v="East"/>
    <n v="9"/>
    <s v="Bangalore"/>
    <m/>
    <m/>
    <m/>
    <s v="&gt;60"/>
    <m/>
    <m/>
  </r>
  <r>
    <n v="1256"/>
    <n v="42"/>
    <n v="25054"/>
    <n v="641"/>
    <n v="175406"/>
    <s v="Personal"/>
    <n v="3974"/>
    <x v="0"/>
    <x v="1"/>
    <s v="Unemployed"/>
    <s v="Single"/>
    <s v="Female"/>
    <s v="Master"/>
    <n v="0"/>
    <n v="2"/>
    <n v="104718"/>
    <s v="West"/>
    <n v="14"/>
    <s v="Hyderabad"/>
    <m/>
    <m/>
    <m/>
    <s v="41-50"/>
    <m/>
    <m/>
  </r>
  <r>
    <n v="1257"/>
    <n v="59"/>
    <n v="42617"/>
    <n v="635"/>
    <n v="133997"/>
    <s v="Car"/>
    <n v="3374"/>
    <x v="0"/>
    <x v="1"/>
    <s v="Employed"/>
    <s v="Single"/>
    <s v="Female"/>
    <s v="PhD"/>
    <n v="5"/>
    <n v="2"/>
    <n v="81042"/>
    <s v="West"/>
    <n v="19"/>
    <s v="Delhi"/>
    <m/>
    <m/>
    <m/>
    <s v="51-60"/>
    <m/>
    <m/>
  </r>
  <r>
    <n v="1258"/>
    <n v="62"/>
    <n v="46510"/>
    <n v="527"/>
    <n v="152374"/>
    <s v="Home"/>
    <n v="5299"/>
    <x v="0"/>
    <x v="1"/>
    <s v="Employed"/>
    <s v="Married"/>
    <s v="Male"/>
    <s v="Bachelor"/>
    <n v="2"/>
    <n v="1"/>
    <n v="78710"/>
    <s v="South"/>
    <n v="6"/>
    <s v="Kolkata"/>
    <m/>
    <m/>
    <m/>
    <s v="&gt;60"/>
    <m/>
    <m/>
  </r>
  <r>
    <n v="1259"/>
    <n v="50"/>
    <n v="51155"/>
    <n v="696"/>
    <n v="268496"/>
    <s v="Education"/>
    <n v="3935"/>
    <x v="0"/>
    <x v="1"/>
    <s v="Employed"/>
    <s v="Single"/>
    <s v="Female"/>
    <s v="Master"/>
    <n v="3"/>
    <n v="1"/>
    <n v="82325"/>
    <s v="West"/>
    <n v="19"/>
    <s v="Hyderabad"/>
    <m/>
    <m/>
    <m/>
    <s v="41-50"/>
    <m/>
    <m/>
  </r>
  <r>
    <n v="1260"/>
    <n v="40"/>
    <n v="60460"/>
    <n v="614"/>
    <n v="225249"/>
    <s v="Education"/>
    <n v="4626"/>
    <x v="0"/>
    <x v="1"/>
    <s v="Employed"/>
    <s v="Married"/>
    <s v="Female"/>
    <s v="Master"/>
    <n v="2"/>
    <n v="3"/>
    <n v="97818"/>
    <s v="West"/>
    <n v="10"/>
    <s v="Delhi"/>
    <m/>
    <m/>
    <m/>
    <s v="30-40"/>
    <m/>
    <m/>
  </r>
  <r>
    <n v="1261"/>
    <n v="52"/>
    <n v="59371"/>
    <n v="697"/>
    <n v="307477"/>
    <s v="Education"/>
    <n v="4028"/>
    <x v="0"/>
    <x v="1"/>
    <s v="Employed"/>
    <s v="Single"/>
    <s v="Female"/>
    <s v="High School"/>
    <n v="4"/>
    <n v="3"/>
    <n v="123538"/>
    <s v="North"/>
    <n v="14"/>
    <s v="Hyderabad"/>
    <m/>
    <m/>
    <m/>
    <s v="51-60"/>
    <m/>
    <m/>
  </r>
  <r>
    <n v="1262"/>
    <n v="62"/>
    <n v="67034"/>
    <n v="733"/>
    <n v="163149"/>
    <s v="Medical"/>
    <n v="4592"/>
    <x v="0"/>
    <x v="1"/>
    <s v="Employed"/>
    <s v="Divorced"/>
    <s v="Female"/>
    <s v="Bachelor"/>
    <n v="1"/>
    <n v="3"/>
    <n v="99987"/>
    <s v="East"/>
    <n v="5"/>
    <s v="Mumbai"/>
    <m/>
    <m/>
    <m/>
    <s v="&gt;60"/>
    <m/>
    <m/>
  </r>
  <r>
    <n v="1263"/>
    <n v="45"/>
    <n v="36690"/>
    <n v="621"/>
    <n v="275421"/>
    <s v="Car"/>
    <n v="5588"/>
    <x v="0"/>
    <x v="0"/>
    <s v="Employed"/>
    <s v="Married"/>
    <s v="Male"/>
    <s v="Bachelor"/>
    <n v="2"/>
    <n v="3"/>
    <n v="101858"/>
    <s v="East"/>
    <n v="12"/>
    <s v="Bangalore"/>
    <m/>
    <m/>
    <m/>
    <s v="41-50"/>
    <m/>
    <m/>
  </r>
  <r>
    <n v="1264"/>
    <n v="43"/>
    <n v="50462"/>
    <n v="618"/>
    <n v="163558"/>
    <s v="Home"/>
    <n v="4043"/>
    <x v="0"/>
    <x v="1"/>
    <s v="Employed"/>
    <s v="Divorced"/>
    <s v="Female"/>
    <s v="Master"/>
    <n v="2"/>
    <n v="2"/>
    <n v="93254"/>
    <s v="North"/>
    <n v="19"/>
    <s v="Pune"/>
    <m/>
    <m/>
    <m/>
    <s v="41-50"/>
    <m/>
    <m/>
  </r>
  <r>
    <n v="1265"/>
    <n v="25"/>
    <n v="34997"/>
    <n v="700"/>
    <n v="174941"/>
    <s v="Car"/>
    <n v="4546"/>
    <x v="0"/>
    <x v="1"/>
    <s v="Employed"/>
    <s v="Divorced"/>
    <s v="Male"/>
    <s v="High School"/>
    <n v="1"/>
    <n v="4"/>
    <n v="85019"/>
    <s v="West"/>
    <n v="2"/>
    <s v="Pune"/>
    <m/>
    <m/>
    <m/>
    <s v="&lt;30"/>
    <m/>
    <m/>
  </r>
  <r>
    <n v="1266"/>
    <n v="61"/>
    <n v="56213"/>
    <n v="626"/>
    <n v="336115"/>
    <s v="Education"/>
    <n v="5528"/>
    <x v="0"/>
    <x v="1"/>
    <s v="Employed"/>
    <s v="Divorced"/>
    <s v="Male"/>
    <s v="PhD"/>
    <n v="5"/>
    <n v="4"/>
    <n v="126827"/>
    <s v="West"/>
    <n v="15"/>
    <s v="Ahmedabad"/>
    <m/>
    <m/>
    <m/>
    <s v="&gt;60"/>
    <m/>
    <m/>
  </r>
  <r>
    <n v="1267"/>
    <n v="50"/>
    <n v="77063"/>
    <n v="715"/>
    <n v="158247"/>
    <s v="Car"/>
    <n v="5681"/>
    <x v="1"/>
    <x v="0"/>
    <s v="Employed"/>
    <s v="Divorced"/>
    <s v="Female"/>
    <s v="Bachelor"/>
    <n v="0"/>
    <n v="4"/>
    <n v="122272"/>
    <s v="East"/>
    <n v="6"/>
    <s v="Kolkata"/>
    <m/>
    <m/>
    <m/>
    <s v="41-50"/>
    <m/>
    <m/>
  </r>
  <r>
    <n v="1268"/>
    <n v="59"/>
    <n v="32053"/>
    <n v="615"/>
    <n v="279333"/>
    <s v="Personal"/>
    <n v="4606"/>
    <x v="0"/>
    <x v="1"/>
    <s v="Employed"/>
    <s v="Married"/>
    <s v="Male"/>
    <s v="PhD"/>
    <n v="5"/>
    <n v="1"/>
    <n v="161358"/>
    <s v="South"/>
    <n v="8"/>
    <s v="Hyderabad"/>
    <m/>
    <m/>
    <m/>
    <s v="51-60"/>
    <m/>
    <m/>
  </r>
  <r>
    <n v="1269"/>
    <n v="47"/>
    <n v="60313"/>
    <n v="721"/>
    <n v="198400"/>
    <s v="Car"/>
    <n v="5295"/>
    <x v="1"/>
    <x v="1"/>
    <s v="Employed"/>
    <s v="Single"/>
    <s v="Male"/>
    <s v="Bachelor"/>
    <n v="4"/>
    <n v="1"/>
    <n v="118316"/>
    <s v="East"/>
    <n v="14"/>
    <s v="Bangalore"/>
    <m/>
    <m/>
    <m/>
    <s v="41-50"/>
    <m/>
    <m/>
  </r>
  <r>
    <n v="1270"/>
    <n v="62"/>
    <n v="65729"/>
    <n v="634"/>
    <n v="146153"/>
    <s v="Medical"/>
    <n v="5817"/>
    <x v="0"/>
    <x v="1"/>
    <s v="Employed"/>
    <s v="Married"/>
    <s v="Male"/>
    <s v="Master"/>
    <n v="5"/>
    <n v="1"/>
    <n v="85047"/>
    <s v="South"/>
    <n v="3"/>
    <s v="Bangalore"/>
    <m/>
    <m/>
    <m/>
    <s v="&gt;60"/>
    <m/>
    <m/>
  </r>
  <r>
    <n v="1271"/>
    <n v="57"/>
    <n v="36609"/>
    <n v="666"/>
    <n v="128465"/>
    <s v="Medical"/>
    <n v="3943"/>
    <x v="0"/>
    <x v="1"/>
    <s v="Employed"/>
    <s v="Married"/>
    <s v="Male"/>
    <s v="PhD"/>
    <n v="2"/>
    <n v="1"/>
    <n v="72860"/>
    <s v="West"/>
    <n v="6"/>
    <s v="Bangalore"/>
    <m/>
    <m/>
    <m/>
    <s v="51-60"/>
    <m/>
    <m/>
  </r>
  <r>
    <n v="1272"/>
    <n v="27"/>
    <n v="56544"/>
    <n v="699"/>
    <n v="205259"/>
    <s v="Education"/>
    <n v="4286"/>
    <x v="0"/>
    <x v="1"/>
    <s v="Employed"/>
    <s v="Single"/>
    <s v="Female"/>
    <s v="Bachelor"/>
    <n v="2"/>
    <n v="2"/>
    <n v="128588"/>
    <s v="South"/>
    <n v="11"/>
    <s v="Bangalore"/>
    <m/>
    <m/>
    <m/>
    <s v="&lt;30"/>
    <m/>
    <m/>
  </r>
  <r>
    <n v="1273"/>
    <n v="25"/>
    <n v="44601"/>
    <n v="675"/>
    <n v="143824"/>
    <s v="Home"/>
    <n v="4626"/>
    <x v="1"/>
    <x v="0"/>
    <s v="Employed"/>
    <s v="Divorced"/>
    <s v="Female"/>
    <s v="PhD"/>
    <n v="0"/>
    <n v="3"/>
    <n v="75550"/>
    <s v="South"/>
    <n v="9"/>
    <s v="Bangalore"/>
    <m/>
    <m/>
    <m/>
    <s v="&lt;30"/>
    <m/>
    <m/>
  </r>
  <r>
    <n v="1274"/>
    <n v="35"/>
    <n v="48182"/>
    <n v="703"/>
    <n v="185222"/>
    <s v="Personal"/>
    <n v="5446"/>
    <x v="0"/>
    <x v="1"/>
    <s v="Unemployed"/>
    <s v="Single"/>
    <s v="Male"/>
    <s v="Master"/>
    <n v="4"/>
    <n v="1"/>
    <n v="124292"/>
    <s v="South"/>
    <n v="17"/>
    <s v="Kolkata"/>
    <m/>
    <m/>
    <m/>
    <s v="30-40"/>
    <m/>
    <m/>
  </r>
  <r>
    <n v="1275"/>
    <n v="62"/>
    <n v="44104"/>
    <n v="577"/>
    <n v="104773"/>
    <s v="Home"/>
    <n v="5186"/>
    <x v="1"/>
    <x v="0"/>
    <s v="Employed"/>
    <s v="Divorced"/>
    <s v="Male"/>
    <s v="High School"/>
    <n v="1"/>
    <n v="4"/>
    <n v="77202"/>
    <s v="South"/>
    <n v="19"/>
    <s v="Ahmedabad"/>
    <m/>
    <m/>
    <m/>
    <s v="&gt;60"/>
    <m/>
    <m/>
  </r>
  <r>
    <n v="1276"/>
    <n v="28"/>
    <n v="46626"/>
    <n v="629"/>
    <n v="217720"/>
    <s v="Home"/>
    <n v="5064"/>
    <x v="0"/>
    <x v="1"/>
    <s v="Unemployed"/>
    <s v="Married"/>
    <s v="Male"/>
    <s v="High School"/>
    <n v="1"/>
    <n v="1"/>
    <n v="110474"/>
    <s v="South"/>
    <n v="2"/>
    <s v="Pune"/>
    <m/>
    <m/>
    <m/>
    <s v="&lt;30"/>
    <m/>
    <m/>
  </r>
  <r>
    <n v="1277"/>
    <n v="29"/>
    <n v="67332"/>
    <n v="653"/>
    <n v="122877"/>
    <s v="Personal"/>
    <n v="3971"/>
    <x v="0"/>
    <x v="1"/>
    <s v="Unemployed"/>
    <s v="Single"/>
    <s v="Male"/>
    <s v="PhD"/>
    <n v="3"/>
    <n v="4"/>
    <n v="68207"/>
    <s v="East"/>
    <n v="8"/>
    <s v="Ahmedabad"/>
    <m/>
    <m/>
    <m/>
    <s v="&lt;30"/>
    <m/>
    <m/>
  </r>
  <r>
    <n v="1278"/>
    <n v="31"/>
    <n v="48812"/>
    <n v="611"/>
    <n v="196995"/>
    <s v="Medical"/>
    <n v="5870"/>
    <x v="1"/>
    <x v="1"/>
    <s v="Employed"/>
    <s v="Single"/>
    <s v="Female"/>
    <s v="PhD"/>
    <n v="4"/>
    <n v="3"/>
    <n v="123396"/>
    <s v="North"/>
    <n v="10"/>
    <s v="Hyderabad"/>
    <m/>
    <m/>
    <m/>
    <s v="30-40"/>
    <m/>
    <m/>
  </r>
  <r>
    <n v="1279"/>
    <n v="42"/>
    <n v="40974"/>
    <n v="698"/>
    <n v="130810"/>
    <s v="Education"/>
    <n v="4501"/>
    <x v="1"/>
    <x v="0"/>
    <s v="Employed"/>
    <s v="Divorced"/>
    <s v="Male"/>
    <s v="PhD"/>
    <n v="4"/>
    <n v="2"/>
    <n v="62989"/>
    <s v="West"/>
    <n v="3"/>
    <s v="Pune"/>
    <m/>
    <m/>
    <m/>
    <s v="41-50"/>
    <m/>
    <m/>
  </r>
  <r>
    <n v="1280"/>
    <n v="54"/>
    <n v="51034"/>
    <n v="624"/>
    <n v="261293"/>
    <s v="Car"/>
    <n v="4733"/>
    <x v="0"/>
    <x v="0"/>
    <s v="Employed"/>
    <s v="Single"/>
    <s v="Female"/>
    <s v="Bachelor"/>
    <n v="2"/>
    <n v="2"/>
    <n v="108188"/>
    <s v="East"/>
    <n v="10"/>
    <s v="Pune"/>
    <m/>
    <m/>
    <m/>
    <s v="51-60"/>
    <m/>
    <m/>
  </r>
  <r>
    <n v="1281"/>
    <n v="55"/>
    <n v="18167"/>
    <n v="611"/>
    <n v="94504"/>
    <s v="Medical"/>
    <n v="5195"/>
    <x v="1"/>
    <x v="1"/>
    <s v="Employed"/>
    <s v="Married"/>
    <s v="Male"/>
    <s v="Master"/>
    <n v="3"/>
    <n v="1"/>
    <n v="94064"/>
    <s v="North"/>
    <n v="2"/>
    <s v="Delhi"/>
    <m/>
    <m/>
    <m/>
    <s v="51-60"/>
    <m/>
    <m/>
  </r>
  <r>
    <n v="1282"/>
    <n v="33"/>
    <n v="37746"/>
    <n v="697"/>
    <n v="185852"/>
    <s v="Education"/>
    <n v="6972"/>
    <x v="0"/>
    <x v="0"/>
    <s v="Employed"/>
    <s v="Single"/>
    <s v="Male"/>
    <s v="PhD"/>
    <n v="1"/>
    <n v="1"/>
    <n v="103054"/>
    <s v="East"/>
    <n v="7"/>
    <s v="Hyderabad"/>
    <m/>
    <m/>
    <m/>
    <s v="30-40"/>
    <m/>
    <m/>
  </r>
  <r>
    <n v="1283"/>
    <n v="31"/>
    <n v="68728"/>
    <n v="597"/>
    <n v="227970"/>
    <s v="Medical"/>
    <n v="4358"/>
    <x v="1"/>
    <x v="0"/>
    <s v="Employed"/>
    <s v="Single"/>
    <s v="Male"/>
    <s v="High School"/>
    <n v="4"/>
    <n v="4"/>
    <n v="88125"/>
    <s v="North"/>
    <n v="1"/>
    <s v="Kolkata"/>
    <m/>
    <m/>
    <m/>
    <s v="30-40"/>
    <m/>
    <m/>
  </r>
  <r>
    <n v="1284"/>
    <n v="52"/>
    <n v="47819"/>
    <n v="600"/>
    <n v="217944"/>
    <s v="Personal"/>
    <n v="4308"/>
    <x v="1"/>
    <x v="1"/>
    <s v="Unemployed"/>
    <s v="Married"/>
    <s v="Female"/>
    <s v="Bachelor"/>
    <n v="4"/>
    <n v="1"/>
    <n v="87422"/>
    <s v="East"/>
    <n v="12"/>
    <s v="Bangalore"/>
    <m/>
    <m/>
    <m/>
    <s v="51-60"/>
    <m/>
    <m/>
  </r>
  <r>
    <n v="1285"/>
    <n v="62"/>
    <n v="42829"/>
    <n v="675"/>
    <n v="137658"/>
    <s v="Home"/>
    <n v="4625"/>
    <x v="1"/>
    <x v="1"/>
    <s v="Employed"/>
    <s v="Divorced"/>
    <s v="Female"/>
    <s v="PhD"/>
    <n v="0"/>
    <n v="2"/>
    <n v="104643"/>
    <s v="West"/>
    <n v="5"/>
    <s v="Delhi"/>
    <m/>
    <m/>
    <m/>
    <s v="&gt;60"/>
    <m/>
    <m/>
  </r>
  <r>
    <n v="1286"/>
    <n v="35"/>
    <n v="52594"/>
    <n v="717"/>
    <n v="113012"/>
    <s v="Personal"/>
    <n v="6160"/>
    <x v="1"/>
    <x v="1"/>
    <s v="Employed"/>
    <s v="Single"/>
    <s v="Female"/>
    <s v="Bachelor"/>
    <n v="1"/>
    <n v="1"/>
    <n v="69935"/>
    <s v="West"/>
    <n v="9"/>
    <s v="Pune"/>
    <m/>
    <m/>
    <m/>
    <s v="30-40"/>
    <m/>
    <m/>
  </r>
  <r>
    <n v="1287"/>
    <n v="58"/>
    <n v="61049"/>
    <n v="658"/>
    <n v="239069"/>
    <s v="Car"/>
    <n v="5149"/>
    <x v="0"/>
    <x v="1"/>
    <s v="Employed"/>
    <s v="Divorced"/>
    <s v="Male"/>
    <s v="PhD"/>
    <n v="0"/>
    <n v="4"/>
    <n v="69759"/>
    <s v="South"/>
    <n v="12"/>
    <s v="Kolkata"/>
    <m/>
    <m/>
    <m/>
    <s v="51-60"/>
    <m/>
    <m/>
  </r>
  <r>
    <n v="1288"/>
    <n v="21"/>
    <n v="69931"/>
    <n v="569"/>
    <n v="193816"/>
    <s v="Personal"/>
    <n v="5375"/>
    <x v="0"/>
    <x v="0"/>
    <s v="Employed"/>
    <s v="Single"/>
    <s v="Female"/>
    <s v="PhD"/>
    <n v="3"/>
    <n v="3"/>
    <n v="89243"/>
    <s v="North"/>
    <n v="11"/>
    <s v="Kolkata"/>
    <m/>
    <m/>
    <m/>
    <s v="&lt;30"/>
    <m/>
    <m/>
  </r>
  <r>
    <n v="1289"/>
    <n v="44"/>
    <n v="43234"/>
    <n v="684"/>
    <n v="146414"/>
    <s v="Home"/>
    <n v="5806"/>
    <x v="0"/>
    <x v="0"/>
    <s v="Employed"/>
    <s v="Married"/>
    <s v="Male"/>
    <s v="Bachelor"/>
    <n v="4"/>
    <n v="2"/>
    <n v="88075"/>
    <s v="East"/>
    <n v="12"/>
    <s v="Hyderabad"/>
    <m/>
    <m/>
    <m/>
    <s v="41-50"/>
    <m/>
    <m/>
  </r>
  <r>
    <n v="1290"/>
    <n v="63"/>
    <n v="43579"/>
    <n v="620"/>
    <n v="240889"/>
    <s v="Medical"/>
    <n v="6127"/>
    <x v="0"/>
    <x v="1"/>
    <s v="Employed"/>
    <s v="Divorced"/>
    <s v="Male"/>
    <s v="Master"/>
    <n v="3"/>
    <n v="2"/>
    <n v="69838"/>
    <s v="South"/>
    <n v="3"/>
    <s v="Delhi"/>
    <m/>
    <m/>
    <m/>
    <s v="&gt;60"/>
    <m/>
    <m/>
  </r>
  <r>
    <n v="1291"/>
    <n v="60"/>
    <n v="46652"/>
    <n v="706"/>
    <n v="171864"/>
    <s v="Education"/>
    <n v="4330"/>
    <x v="0"/>
    <x v="1"/>
    <s v="Employed"/>
    <s v="Single"/>
    <s v="Female"/>
    <s v="Master"/>
    <n v="5"/>
    <n v="3"/>
    <n v="127726"/>
    <s v="East"/>
    <n v="12"/>
    <s v="Pune"/>
    <m/>
    <m/>
    <m/>
    <s v="51-60"/>
    <m/>
    <m/>
  </r>
  <r>
    <n v="1292"/>
    <n v="42"/>
    <n v="65437"/>
    <n v="631"/>
    <n v="167130"/>
    <s v="Car"/>
    <n v="5522"/>
    <x v="0"/>
    <x v="0"/>
    <s v="Employed"/>
    <s v="Divorced"/>
    <s v="Male"/>
    <s v="High School"/>
    <n v="0"/>
    <n v="3"/>
    <n v="89965"/>
    <s v="West"/>
    <n v="1"/>
    <s v="Ahmedabad"/>
    <m/>
    <m/>
    <m/>
    <s v="41-50"/>
    <m/>
    <m/>
  </r>
  <r>
    <n v="1293"/>
    <n v="23"/>
    <n v="50855"/>
    <n v="707"/>
    <n v="156666"/>
    <s v="Medical"/>
    <n v="6152"/>
    <x v="0"/>
    <x v="1"/>
    <s v="Unemployed"/>
    <s v="Single"/>
    <s v="Female"/>
    <s v="Master"/>
    <n v="1"/>
    <n v="2"/>
    <n v="93200"/>
    <s v="West"/>
    <n v="6"/>
    <s v="Bangalore"/>
    <m/>
    <m/>
    <m/>
    <s v="&lt;30"/>
    <m/>
    <m/>
  </r>
  <r>
    <n v="1294"/>
    <n v="34"/>
    <n v="82488"/>
    <n v="629"/>
    <n v="162027"/>
    <s v="Education"/>
    <n v="5205"/>
    <x v="0"/>
    <x v="1"/>
    <s v="Employed"/>
    <s v="Married"/>
    <s v="Male"/>
    <s v="Master"/>
    <n v="4"/>
    <n v="4"/>
    <n v="60174"/>
    <s v="North"/>
    <n v="11"/>
    <s v="Kolkata"/>
    <m/>
    <m/>
    <m/>
    <s v="30-40"/>
    <m/>
    <m/>
  </r>
  <r>
    <n v="1295"/>
    <n v="22"/>
    <n v="47584"/>
    <n v="615"/>
    <n v="160225"/>
    <s v="Home"/>
    <n v="4181"/>
    <x v="0"/>
    <x v="1"/>
    <s v="Employed"/>
    <s v="Married"/>
    <s v="Male"/>
    <s v="Bachelor"/>
    <n v="5"/>
    <n v="4"/>
    <n v="162149"/>
    <s v="East"/>
    <n v="2"/>
    <s v="Delhi"/>
    <m/>
    <m/>
    <m/>
    <s v="&lt;30"/>
    <m/>
    <m/>
  </r>
  <r>
    <n v="1296"/>
    <n v="52"/>
    <n v="76452"/>
    <n v="554"/>
    <n v="216415"/>
    <s v="Personal"/>
    <n v="3985"/>
    <x v="0"/>
    <x v="0"/>
    <s v="Employed"/>
    <s v="Single"/>
    <s v="Male"/>
    <s v="Bachelor"/>
    <n v="5"/>
    <n v="1"/>
    <n v="172812"/>
    <s v="East"/>
    <n v="8"/>
    <s v="Mumbai"/>
    <m/>
    <m/>
    <m/>
    <s v="51-60"/>
    <m/>
    <m/>
  </r>
  <r>
    <n v="1297"/>
    <n v="58"/>
    <n v="36604"/>
    <n v="617"/>
    <n v="277531"/>
    <s v="Medical"/>
    <n v="5451"/>
    <x v="0"/>
    <x v="1"/>
    <s v="Unemployed"/>
    <s v="Single"/>
    <s v="Male"/>
    <s v="High School"/>
    <n v="1"/>
    <n v="4"/>
    <n v="76588"/>
    <s v="South"/>
    <n v="11"/>
    <s v="Bangalore"/>
    <m/>
    <m/>
    <m/>
    <s v="51-60"/>
    <m/>
    <m/>
  </r>
  <r>
    <n v="1298"/>
    <n v="53"/>
    <n v="29152"/>
    <n v="658"/>
    <n v="130163"/>
    <s v="Education"/>
    <n v="3847"/>
    <x v="0"/>
    <x v="1"/>
    <s v="Employed"/>
    <s v="Divorced"/>
    <s v="Male"/>
    <s v="PhD"/>
    <n v="3"/>
    <n v="2"/>
    <n v="136782"/>
    <s v="West"/>
    <n v="12"/>
    <s v="Ahmedabad"/>
    <m/>
    <m/>
    <m/>
    <s v="51-60"/>
    <m/>
    <m/>
  </r>
  <r>
    <n v="1299"/>
    <n v="62"/>
    <n v="48478"/>
    <n v="655"/>
    <n v="182949"/>
    <s v="Education"/>
    <n v="4186"/>
    <x v="0"/>
    <x v="0"/>
    <s v="Employed"/>
    <s v="Single"/>
    <s v="Female"/>
    <s v="Bachelor"/>
    <n v="5"/>
    <n v="1"/>
    <n v="97245"/>
    <s v="South"/>
    <n v="19"/>
    <s v="Ahmedabad"/>
    <m/>
    <m/>
    <m/>
    <s v="&gt;60"/>
    <m/>
    <m/>
  </r>
  <r>
    <n v="1300"/>
    <n v="26"/>
    <n v="67090"/>
    <n v="680"/>
    <n v="191797"/>
    <s v="Personal"/>
    <n v="4510"/>
    <x v="0"/>
    <x v="0"/>
    <s v="Employed"/>
    <s v="Divorced"/>
    <s v="Male"/>
    <s v="Bachelor"/>
    <n v="2"/>
    <n v="4"/>
    <n v="148113"/>
    <s v="South"/>
    <n v="9"/>
    <s v="Hyderabad"/>
    <m/>
    <m/>
    <m/>
    <s v="&lt;30"/>
    <m/>
    <m/>
  </r>
  <r>
    <n v="1301"/>
    <n v="61"/>
    <n v="42845"/>
    <n v="712"/>
    <n v="223228"/>
    <s v="Medical"/>
    <n v="5280"/>
    <x v="0"/>
    <x v="0"/>
    <s v="Employed"/>
    <s v="Single"/>
    <s v="Male"/>
    <s v="Bachelor"/>
    <n v="1"/>
    <n v="3"/>
    <n v="110086"/>
    <s v="North"/>
    <n v="11"/>
    <s v="Kolkata"/>
    <m/>
    <m/>
    <m/>
    <s v="&gt;60"/>
    <m/>
    <m/>
  </r>
  <r>
    <n v="1302"/>
    <n v="59"/>
    <n v="40751"/>
    <n v="651"/>
    <n v="249416"/>
    <s v="Medical"/>
    <n v="5583"/>
    <x v="0"/>
    <x v="1"/>
    <s v="Employed"/>
    <s v="Married"/>
    <s v="Female"/>
    <s v="Master"/>
    <n v="5"/>
    <n v="4"/>
    <n v="102992"/>
    <s v="South"/>
    <n v="18"/>
    <s v="Pune"/>
    <m/>
    <m/>
    <m/>
    <s v="51-60"/>
    <m/>
    <m/>
  </r>
  <r>
    <n v="1303"/>
    <n v="45"/>
    <n v="65375"/>
    <n v="653"/>
    <n v="192031"/>
    <s v="Home"/>
    <n v="4289"/>
    <x v="0"/>
    <x v="1"/>
    <s v="Employed"/>
    <s v="Divorced"/>
    <s v="Female"/>
    <s v="Bachelor"/>
    <n v="1"/>
    <n v="1"/>
    <n v="25021"/>
    <s v="North"/>
    <n v="9"/>
    <s v="Mumbai"/>
    <m/>
    <m/>
    <m/>
    <s v="41-50"/>
    <m/>
    <m/>
  </r>
  <r>
    <n v="1304"/>
    <n v="54"/>
    <n v="60576"/>
    <n v="705"/>
    <n v="168145"/>
    <s v="Medical"/>
    <n v="3703"/>
    <x v="0"/>
    <x v="0"/>
    <s v="Employed"/>
    <s v="Divorced"/>
    <s v="Male"/>
    <s v="High School"/>
    <n v="1"/>
    <n v="3"/>
    <n v="73641"/>
    <s v="West"/>
    <n v="15"/>
    <s v="Delhi"/>
    <m/>
    <m/>
    <m/>
    <s v="51-60"/>
    <m/>
    <m/>
  </r>
  <r>
    <n v="1305"/>
    <n v="31"/>
    <n v="38113"/>
    <n v="661"/>
    <n v="228903"/>
    <s v="Personal"/>
    <n v="5816"/>
    <x v="0"/>
    <x v="1"/>
    <s v="Employed"/>
    <s v="Married"/>
    <s v="Female"/>
    <s v="High School"/>
    <n v="4"/>
    <n v="1"/>
    <n v="100615"/>
    <s v="South"/>
    <n v="18"/>
    <s v="Kolkata"/>
    <m/>
    <m/>
    <m/>
    <s v="30-40"/>
    <m/>
    <m/>
  </r>
  <r>
    <n v="1306"/>
    <n v="57"/>
    <n v="37236"/>
    <n v="603"/>
    <n v="117995"/>
    <s v="Medical"/>
    <n v="5675"/>
    <x v="0"/>
    <x v="1"/>
    <s v="Employed"/>
    <s v="Divorced"/>
    <s v="Male"/>
    <s v="Bachelor"/>
    <n v="3"/>
    <n v="1"/>
    <n v="105959"/>
    <s v="South"/>
    <n v="8"/>
    <s v="Hyderabad"/>
    <m/>
    <m/>
    <m/>
    <s v="51-60"/>
    <m/>
    <m/>
  </r>
  <r>
    <n v="1307"/>
    <n v="61"/>
    <n v="62439"/>
    <n v="623"/>
    <n v="92800"/>
    <s v="Home"/>
    <n v="5469"/>
    <x v="0"/>
    <x v="0"/>
    <s v="Employed"/>
    <s v="Married"/>
    <s v="Female"/>
    <s v="PhD"/>
    <n v="3"/>
    <n v="3"/>
    <n v="63554"/>
    <s v="South"/>
    <n v="4"/>
    <s v="Ahmedabad"/>
    <m/>
    <m/>
    <m/>
    <s v="&gt;60"/>
    <m/>
    <m/>
  </r>
  <r>
    <n v="1308"/>
    <n v="27"/>
    <n v="25521"/>
    <n v="543"/>
    <n v="329518"/>
    <s v="Education"/>
    <n v="5375"/>
    <x v="0"/>
    <x v="1"/>
    <s v="Employed"/>
    <s v="Married"/>
    <s v="Female"/>
    <s v="Bachelor"/>
    <n v="4"/>
    <n v="1"/>
    <n v="78136"/>
    <s v="South"/>
    <n v="13"/>
    <s v="Delhi"/>
    <m/>
    <m/>
    <m/>
    <s v="&lt;30"/>
    <m/>
    <m/>
  </r>
  <r>
    <n v="1309"/>
    <n v="42"/>
    <n v="66192"/>
    <n v="603"/>
    <n v="159606"/>
    <s v="Medical"/>
    <n v="4602"/>
    <x v="0"/>
    <x v="0"/>
    <s v="Employed"/>
    <s v="Married"/>
    <s v="Male"/>
    <s v="High School"/>
    <n v="1"/>
    <n v="2"/>
    <n v="116603"/>
    <s v="West"/>
    <n v="15"/>
    <s v="Ahmedabad"/>
    <m/>
    <m/>
    <m/>
    <s v="41-50"/>
    <m/>
    <m/>
  </r>
  <r>
    <n v="1310"/>
    <n v="59"/>
    <n v="60377"/>
    <n v="565"/>
    <n v="179313"/>
    <s v="Personal"/>
    <n v="4822"/>
    <x v="0"/>
    <x v="0"/>
    <s v="Employed"/>
    <s v="Single"/>
    <s v="Female"/>
    <s v="PhD"/>
    <n v="1"/>
    <n v="1"/>
    <n v="58503"/>
    <s v="North"/>
    <n v="8"/>
    <s v="Ahmedabad"/>
    <m/>
    <m/>
    <m/>
    <s v="51-60"/>
    <m/>
    <m/>
  </r>
  <r>
    <n v="1311"/>
    <n v="30"/>
    <n v="15786"/>
    <n v="667"/>
    <n v="227190"/>
    <s v="Medical"/>
    <n v="5075"/>
    <x v="0"/>
    <x v="1"/>
    <s v="Employed"/>
    <s v="Married"/>
    <s v="Male"/>
    <s v="Master"/>
    <n v="2"/>
    <n v="2"/>
    <n v="104011"/>
    <s v="West"/>
    <n v="16"/>
    <s v="Mumbai"/>
    <m/>
    <m/>
    <m/>
    <s v="30-40"/>
    <m/>
    <m/>
  </r>
  <r>
    <n v="1312"/>
    <n v="41"/>
    <n v="50233"/>
    <n v="710"/>
    <n v="217349"/>
    <s v="Car"/>
    <n v="4157"/>
    <x v="0"/>
    <x v="0"/>
    <s v="Employed"/>
    <s v="Divorced"/>
    <s v="Male"/>
    <s v="Bachelor"/>
    <n v="5"/>
    <n v="3"/>
    <n v="137138"/>
    <s v="North"/>
    <n v="11"/>
    <s v="Bangalore"/>
    <m/>
    <m/>
    <m/>
    <s v="41-50"/>
    <m/>
    <m/>
  </r>
  <r>
    <n v="1313"/>
    <n v="26"/>
    <n v="20316"/>
    <n v="602"/>
    <n v="244261"/>
    <s v="Home"/>
    <n v="5383"/>
    <x v="0"/>
    <x v="1"/>
    <s v="Employed"/>
    <s v="Single"/>
    <s v="Male"/>
    <s v="High School"/>
    <n v="1"/>
    <n v="1"/>
    <n v="111564"/>
    <s v="North"/>
    <n v="13"/>
    <s v="Delhi"/>
    <m/>
    <m/>
    <m/>
    <s v="&lt;30"/>
    <m/>
    <m/>
  </r>
  <r>
    <n v="1314"/>
    <n v="21"/>
    <n v="31923"/>
    <n v="604"/>
    <n v="246881"/>
    <s v="Education"/>
    <n v="5119"/>
    <x v="0"/>
    <x v="1"/>
    <s v="Employed"/>
    <s v="Married"/>
    <s v="Female"/>
    <s v="Master"/>
    <n v="5"/>
    <n v="4"/>
    <n v="110064"/>
    <s v="South"/>
    <n v="7"/>
    <s v="Mumbai"/>
    <m/>
    <m/>
    <m/>
    <s v="&lt;30"/>
    <m/>
    <m/>
  </r>
  <r>
    <n v="1315"/>
    <n v="54"/>
    <n v="42455"/>
    <n v="697"/>
    <n v="127877"/>
    <s v="Car"/>
    <n v="4864"/>
    <x v="0"/>
    <x v="0"/>
    <s v="Employed"/>
    <s v="Married"/>
    <s v="Male"/>
    <s v="High School"/>
    <n v="0"/>
    <n v="1"/>
    <n v="39395"/>
    <s v="South"/>
    <n v="18"/>
    <s v="Pune"/>
    <m/>
    <m/>
    <m/>
    <s v="51-60"/>
    <m/>
    <m/>
  </r>
  <r>
    <n v="1316"/>
    <n v="34"/>
    <n v="30983"/>
    <n v="627"/>
    <n v="263464"/>
    <s v="Personal"/>
    <n v="5912"/>
    <x v="0"/>
    <x v="0"/>
    <s v="Employed"/>
    <s v="Married"/>
    <s v="Female"/>
    <s v="Master"/>
    <n v="5"/>
    <n v="2"/>
    <n v="75342"/>
    <s v="South"/>
    <n v="8"/>
    <s v="Kolkata"/>
    <m/>
    <m/>
    <m/>
    <s v="30-40"/>
    <m/>
    <m/>
  </r>
  <r>
    <n v="1317"/>
    <n v="56"/>
    <n v="83272"/>
    <n v="662"/>
    <n v="225535"/>
    <s v="Medical"/>
    <n v="4898"/>
    <x v="0"/>
    <x v="1"/>
    <s v="Employed"/>
    <s v="Divorced"/>
    <s v="Male"/>
    <s v="High School"/>
    <n v="1"/>
    <n v="2"/>
    <n v="161626"/>
    <s v="North"/>
    <n v="2"/>
    <s v="Ahmedabad"/>
    <m/>
    <m/>
    <m/>
    <s v="51-60"/>
    <m/>
    <m/>
  </r>
  <r>
    <n v="1318"/>
    <n v="47"/>
    <n v="62960"/>
    <n v="687"/>
    <n v="218900"/>
    <s v="Home"/>
    <n v="5659"/>
    <x v="0"/>
    <x v="0"/>
    <s v="Unemployed"/>
    <s v="Single"/>
    <s v="Female"/>
    <s v="High School"/>
    <n v="2"/>
    <n v="4"/>
    <n v="82025"/>
    <s v="East"/>
    <n v="3"/>
    <s v="Ahmedabad"/>
    <m/>
    <m/>
    <m/>
    <s v="41-50"/>
    <m/>
    <m/>
  </r>
  <r>
    <n v="1319"/>
    <n v="29"/>
    <n v="70511"/>
    <n v="614"/>
    <n v="221125"/>
    <s v="Medical"/>
    <n v="3811"/>
    <x v="0"/>
    <x v="0"/>
    <s v="Employed"/>
    <s v="Single"/>
    <s v="Female"/>
    <s v="Master"/>
    <n v="0"/>
    <n v="3"/>
    <n v="137934"/>
    <s v="East"/>
    <n v="10"/>
    <s v="Mumbai"/>
    <m/>
    <m/>
    <m/>
    <s v="&lt;30"/>
    <m/>
    <m/>
  </r>
  <r>
    <n v="1320"/>
    <n v="26"/>
    <n v="47895"/>
    <n v="615"/>
    <n v="88385"/>
    <s v="Medical"/>
    <n v="5840"/>
    <x v="0"/>
    <x v="1"/>
    <s v="Employed"/>
    <s v="Single"/>
    <s v="Female"/>
    <s v="Bachelor"/>
    <n v="2"/>
    <n v="2"/>
    <n v="81674"/>
    <s v="East"/>
    <n v="7"/>
    <s v="Pune"/>
    <m/>
    <m/>
    <m/>
    <s v="&lt;30"/>
    <m/>
    <m/>
  </r>
  <r>
    <n v="1321"/>
    <n v="51"/>
    <n v="50457"/>
    <n v="624"/>
    <n v="189503"/>
    <s v="Medical"/>
    <n v="5604"/>
    <x v="0"/>
    <x v="1"/>
    <s v="Employed"/>
    <s v="Divorced"/>
    <s v="Female"/>
    <s v="High School"/>
    <n v="5"/>
    <n v="2"/>
    <n v="91665"/>
    <s v="West"/>
    <n v="7"/>
    <s v="Delhi"/>
    <m/>
    <m/>
    <m/>
    <s v="51-60"/>
    <m/>
    <m/>
  </r>
  <r>
    <n v="1322"/>
    <n v="37"/>
    <n v="73710"/>
    <n v="572"/>
    <n v="151671"/>
    <s v="Medical"/>
    <n v="7161"/>
    <x v="0"/>
    <x v="0"/>
    <s v="Unemployed"/>
    <s v="Married"/>
    <s v="Male"/>
    <s v="PhD"/>
    <n v="2"/>
    <n v="2"/>
    <n v="115467"/>
    <s v="North"/>
    <n v="4"/>
    <s v="Ahmedabad"/>
    <m/>
    <m/>
    <m/>
    <s v="30-40"/>
    <m/>
    <m/>
  </r>
  <r>
    <n v="1323"/>
    <n v="63"/>
    <n v="56505"/>
    <n v="674"/>
    <n v="144469"/>
    <s v="Home"/>
    <n v="6600"/>
    <x v="0"/>
    <x v="1"/>
    <s v="Employed"/>
    <s v="Single"/>
    <s v="Male"/>
    <s v="Bachelor"/>
    <n v="5"/>
    <n v="1"/>
    <n v="103020"/>
    <s v="East"/>
    <n v="8"/>
    <s v="Pune"/>
    <m/>
    <m/>
    <m/>
    <s v="&gt;60"/>
    <m/>
    <m/>
  </r>
  <r>
    <n v="1324"/>
    <n v="56"/>
    <n v="59183"/>
    <n v="680"/>
    <n v="175606"/>
    <s v="Car"/>
    <n v="5936"/>
    <x v="1"/>
    <x v="1"/>
    <s v="Employed"/>
    <s v="Married"/>
    <s v="Male"/>
    <s v="PhD"/>
    <n v="3"/>
    <n v="1"/>
    <n v="111445"/>
    <s v="North"/>
    <n v="19"/>
    <s v="Delhi"/>
    <m/>
    <m/>
    <m/>
    <s v="51-60"/>
    <m/>
    <m/>
  </r>
  <r>
    <n v="1325"/>
    <n v="41"/>
    <n v="36332"/>
    <n v="653"/>
    <n v="241272"/>
    <s v="Personal"/>
    <n v="4461"/>
    <x v="0"/>
    <x v="1"/>
    <s v="Employed"/>
    <s v="Divorced"/>
    <s v="Male"/>
    <s v="High School"/>
    <n v="5"/>
    <n v="1"/>
    <n v="75448"/>
    <s v="North"/>
    <n v="12"/>
    <s v="Mumbai"/>
    <m/>
    <m/>
    <m/>
    <s v="41-50"/>
    <m/>
    <m/>
  </r>
  <r>
    <n v="1326"/>
    <n v="47"/>
    <n v="36262"/>
    <n v="717"/>
    <n v="214359"/>
    <s v="Car"/>
    <n v="4114"/>
    <x v="1"/>
    <x v="1"/>
    <s v="Employed"/>
    <s v="Single"/>
    <s v="Female"/>
    <s v="Master"/>
    <n v="4"/>
    <n v="1"/>
    <n v="65911"/>
    <s v="West"/>
    <n v="10"/>
    <s v="Ahmedabad"/>
    <m/>
    <m/>
    <m/>
    <s v="41-50"/>
    <m/>
    <m/>
  </r>
  <r>
    <n v="1327"/>
    <n v="61"/>
    <n v="53915"/>
    <n v="636"/>
    <n v="221873"/>
    <s v="Home"/>
    <n v="4274"/>
    <x v="1"/>
    <x v="0"/>
    <s v="Employed"/>
    <s v="Divorced"/>
    <s v="Male"/>
    <s v="Bachelor"/>
    <n v="2"/>
    <n v="1"/>
    <n v="73423"/>
    <s v="South"/>
    <n v="14"/>
    <s v="Hyderabad"/>
    <m/>
    <m/>
    <m/>
    <s v="&gt;60"/>
    <m/>
    <m/>
  </r>
  <r>
    <n v="1328"/>
    <n v="48"/>
    <n v="55594"/>
    <n v="680"/>
    <n v="177683"/>
    <s v="Personal"/>
    <n v="5509"/>
    <x v="0"/>
    <x v="0"/>
    <s v="Employed"/>
    <s v="Single"/>
    <s v="Female"/>
    <s v="Master"/>
    <n v="1"/>
    <n v="4"/>
    <n v="84030"/>
    <s v="South"/>
    <n v="12"/>
    <s v="Hyderabad"/>
    <m/>
    <m/>
    <m/>
    <s v="41-50"/>
    <m/>
    <m/>
  </r>
  <r>
    <n v="1329"/>
    <n v="36"/>
    <n v="35043"/>
    <n v="674"/>
    <n v="218814"/>
    <s v="Education"/>
    <n v="6294"/>
    <x v="0"/>
    <x v="0"/>
    <s v="Unemployed"/>
    <s v="Single"/>
    <s v="Female"/>
    <s v="Master"/>
    <n v="3"/>
    <n v="2"/>
    <n v="93121"/>
    <s v="West"/>
    <n v="4"/>
    <s v="Ahmedabad"/>
    <m/>
    <m/>
    <m/>
    <s v="30-40"/>
    <m/>
    <m/>
  </r>
  <r>
    <n v="1330"/>
    <n v="55"/>
    <n v="55376"/>
    <n v="610"/>
    <n v="190047"/>
    <s v="Car"/>
    <n v="3789"/>
    <x v="0"/>
    <x v="0"/>
    <s v="Employed"/>
    <s v="Married"/>
    <s v="Male"/>
    <s v="PhD"/>
    <n v="0"/>
    <n v="4"/>
    <n v="131118"/>
    <s v="West"/>
    <n v="19"/>
    <s v="Bangalore"/>
    <m/>
    <m/>
    <m/>
    <s v="51-60"/>
    <m/>
    <m/>
  </r>
  <r>
    <n v="1331"/>
    <n v="56"/>
    <n v="31674"/>
    <n v="707"/>
    <n v="247456"/>
    <s v="Home"/>
    <n v="4156"/>
    <x v="1"/>
    <x v="1"/>
    <s v="Unemployed"/>
    <s v="Divorced"/>
    <s v="Male"/>
    <s v="PhD"/>
    <n v="5"/>
    <n v="2"/>
    <n v="102620"/>
    <s v="North"/>
    <n v="7"/>
    <s v="Ahmedabad"/>
    <m/>
    <m/>
    <m/>
    <s v="51-60"/>
    <m/>
    <m/>
  </r>
  <r>
    <n v="1332"/>
    <n v="55"/>
    <n v="50207"/>
    <n v="656"/>
    <n v="234782"/>
    <s v="Home"/>
    <n v="5033"/>
    <x v="0"/>
    <x v="1"/>
    <s v="Employed"/>
    <s v="Single"/>
    <s v="Male"/>
    <s v="Bachelor"/>
    <n v="4"/>
    <n v="1"/>
    <n v="114537"/>
    <s v="East"/>
    <n v="1"/>
    <s v="Ahmedabad"/>
    <m/>
    <m/>
    <m/>
    <s v="51-60"/>
    <m/>
    <m/>
  </r>
  <r>
    <n v="1333"/>
    <n v="39"/>
    <n v="28437"/>
    <n v="698"/>
    <n v="207990"/>
    <s v="Home"/>
    <n v="3864"/>
    <x v="1"/>
    <x v="1"/>
    <s v="Employed"/>
    <s v="Single"/>
    <s v="Male"/>
    <s v="Bachelor"/>
    <n v="3"/>
    <n v="1"/>
    <n v="104248"/>
    <s v="North"/>
    <n v="8"/>
    <s v="Ahmedabad"/>
    <m/>
    <m/>
    <m/>
    <s v="30-40"/>
    <m/>
    <m/>
  </r>
  <r>
    <n v="1334"/>
    <n v="41"/>
    <n v="69919"/>
    <n v="584"/>
    <n v="159935"/>
    <s v="Personal"/>
    <n v="4577"/>
    <x v="0"/>
    <x v="1"/>
    <s v="Employed"/>
    <s v="Divorced"/>
    <s v="Male"/>
    <s v="Bachelor"/>
    <n v="2"/>
    <n v="3"/>
    <n v="66536"/>
    <s v="North"/>
    <n v="11"/>
    <s v="Mumbai"/>
    <m/>
    <m/>
    <m/>
    <s v="41-50"/>
    <m/>
    <m/>
  </r>
  <r>
    <n v="1335"/>
    <n v="53"/>
    <n v="45331"/>
    <n v="655"/>
    <n v="213649"/>
    <s v="Medical"/>
    <n v="6244"/>
    <x v="1"/>
    <x v="1"/>
    <s v="Employed"/>
    <s v="Married"/>
    <s v="Female"/>
    <s v="PhD"/>
    <n v="3"/>
    <n v="3"/>
    <n v="100518"/>
    <s v="East"/>
    <n v="1"/>
    <s v="Ahmedabad"/>
    <m/>
    <m/>
    <m/>
    <s v="51-60"/>
    <m/>
    <m/>
  </r>
  <r>
    <n v="1336"/>
    <n v="43"/>
    <n v="39596"/>
    <n v="626"/>
    <n v="212122"/>
    <s v="Education"/>
    <n v="5721"/>
    <x v="0"/>
    <x v="1"/>
    <s v="Employed"/>
    <s v="Divorced"/>
    <s v="Male"/>
    <s v="PhD"/>
    <n v="1"/>
    <n v="4"/>
    <n v="103923"/>
    <s v="South"/>
    <n v="1"/>
    <s v="Ahmedabad"/>
    <m/>
    <m/>
    <m/>
    <s v="41-50"/>
    <m/>
    <m/>
  </r>
  <r>
    <n v="1337"/>
    <n v="26"/>
    <n v="32813"/>
    <n v="607"/>
    <n v="205966"/>
    <s v="Personal"/>
    <n v="5829"/>
    <x v="1"/>
    <x v="1"/>
    <s v="Employed"/>
    <s v="Single"/>
    <s v="Male"/>
    <s v="Master"/>
    <n v="1"/>
    <n v="2"/>
    <n v="122797"/>
    <s v="North"/>
    <n v="4"/>
    <s v="Mumbai"/>
    <m/>
    <m/>
    <m/>
    <s v="&lt;30"/>
    <m/>
    <m/>
  </r>
  <r>
    <n v="1338"/>
    <n v="52"/>
    <n v="31370"/>
    <n v="720"/>
    <n v="176206"/>
    <s v="Personal"/>
    <n v="4015"/>
    <x v="0"/>
    <x v="0"/>
    <s v="Employed"/>
    <s v="Divorced"/>
    <s v="Male"/>
    <s v="Master"/>
    <n v="1"/>
    <n v="4"/>
    <n v="67942"/>
    <s v="South"/>
    <n v="4"/>
    <s v="Ahmedabad"/>
    <m/>
    <m/>
    <m/>
    <s v="51-60"/>
    <m/>
    <m/>
  </r>
  <r>
    <n v="1339"/>
    <n v="42"/>
    <n v="56546"/>
    <n v="659"/>
    <n v="167272"/>
    <s v="Car"/>
    <n v="3254"/>
    <x v="0"/>
    <x v="0"/>
    <s v="Employed"/>
    <s v="Married"/>
    <s v="Female"/>
    <s v="Master"/>
    <n v="4"/>
    <n v="3"/>
    <n v="38787"/>
    <s v="South"/>
    <n v="11"/>
    <s v="Hyderabad"/>
    <m/>
    <m/>
    <m/>
    <s v="41-50"/>
    <m/>
    <m/>
  </r>
  <r>
    <n v="1340"/>
    <n v="23"/>
    <n v="65057"/>
    <n v="576"/>
    <n v="216118"/>
    <s v="Education"/>
    <n v="4570"/>
    <x v="0"/>
    <x v="0"/>
    <s v="Employed"/>
    <s v="Married"/>
    <s v="Male"/>
    <s v="Bachelor"/>
    <n v="3"/>
    <n v="2"/>
    <n v="105287"/>
    <s v="South"/>
    <n v="1"/>
    <s v="Hyderabad"/>
    <m/>
    <m/>
    <m/>
    <s v="&lt;30"/>
    <m/>
    <m/>
  </r>
  <r>
    <n v="1341"/>
    <n v="55"/>
    <n v="63555"/>
    <n v="625"/>
    <n v="157115"/>
    <s v="Home"/>
    <n v="2672"/>
    <x v="0"/>
    <x v="0"/>
    <s v="Employed"/>
    <s v="Married"/>
    <s v="Female"/>
    <s v="High School"/>
    <n v="3"/>
    <n v="4"/>
    <n v="110615"/>
    <s v="North"/>
    <n v="10"/>
    <s v="Kolkata"/>
    <m/>
    <m/>
    <m/>
    <s v="51-60"/>
    <m/>
    <m/>
  </r>
  <r>
    <n v="1342"/>
    <n v="36"/>
    <n v="70948"/>
    <n v="696"/>
    <n v="187411"/>
    <s v="Personal"/>
    <n v="5452"/>
    <x v="0"/>
    <x v="0"/>
    <s v="Employed"/>
    <s v="Married"/>
    <s v="Female"/>
    <s v="PhD"/>
    <n v="2"/>
    <n v="3"/>
    <n v="94618"/>
    <s v="East"/>
    <n v="4"/>
    <s v="Pune"/>
    <m/>
    <m/>
    <m/>
    <s v="30-40"/>
    <m/>
    <m/>
  </r>
  <r>
    <n v="1343"/>
    <n v="62"/>
    <n v="76222"/>
    <n v="607"/>
    <n v="229343"/>
    <s v="Education"/>
    <n v="5747"/>
    <x v="0"/>
    <x v="1"/>
    <s v="Employed"/>
    <s v="Married"/>
    <s v="Female"/>
    <s v="Bachelor"/>
    <n v="0"/>
    <n v="1"/>
    <n v="100840"/>
    <s v="East"/>
    <n v="7"/>
    <s v="Kolkata"/>
    <m/>
    <m/>
    <m/>
    <s v="&gt;60"/>
    <m/>
    <m/>
  </r>
  <r>
    <n v="1344"/>
    <n v="45"/>
    <n v="64368"/>
    <n v="602"/>
    <n v="222074"/>
    <s v="Car"/>
    <n v="4214"/>
    <x v="0"/>
    <x v="1"/>
    <s v="Unemployed"/>
    <s v="Married"/>
    <s v="Male"/>
    <s v="PhD"/>
    <n v="1"/>
    <n v="4"/>
    <n v="126363"/>
    <s v="South"/>
    <n v="2"/>
    <s v="Kolkata"/>
    <m/>
    <m/>
    <m/>
    <s v="41-50"/>
    <m/>
    <m/>
  </r>
  <r>
    <n v="1345"/>
    <n v="37"/>
    <n v="42456"/>
    <n v="642"/>
    <n v="142136"/>
    <s v="Medical"/>
    <n v="5582"/>
    <x v="0"/>
    <x v="1"/>
    <s v="Employed"/>
    <s v="Married"/>
    <s v="Female"/>
    <s v="High School"/>
    <n v="0"/>
    <n v="1"/>
    <n v="86235"/>
    <s v="South"/>
    <n v="13"/>
    <s v="Ahmedabad"/>
    <m/>
    <m/>
    <m/>
    <s v="30-40"/>
    <m/>
    <m/>
  </r>
  <r>
    <n v="1346"/>
    <n v="59"/>
    <n v="52542"/>
    <n v="673"/>
    <n v="214926"/>
    <s v="Education"/>
    <n v="5576"/>
    <x v="0"/>
    <x v="1"/>
    <s v="Employed"/>
    <s v="Single"/>
    <s v="Female"/>
    <s v="PhD"/>
    <n v="0"/>
    <n v="4"/>
    <n v="91640"/>
    <s v="East"/>
    <n v="19"/>
    <s v="Mumbai"/>
    <m/>
    <m/>
    <m/>
    <s v="51-60"/>
    <m/>
    <m/>
  </r>
  <r>
    <n v="1347"/>
    <n v="33"/>
    <n v="16145"/>
    <n v="613"/>
    <n v="301594"/>
    <s v="Home"/>
    <n v="3878"/>
    <x v="0"/>
    <x v="1"/>
    <s v="Employed"/>
    <s v="Divorced"/>
    <s v="Female"/>
    <s v="PhD"/>
    <n v="1"/>
    <n v="2"/>
    <n v="102371"/>
    <s v="West"/>
    <n v="4"/>
    <s v="Ahmedabad"/>
    <m/>
    <m/>
    <m/>
    <s v="30-40"/>
    <m/>
    <m/>
  </r>
  <r>
    <n v="1348"/>
    <n v="48"/>
    <n v="59563"/>
    <n v="669"/>
    <n v="233779"/>
    <s v="Personal"/>
    <n v="4600"/>
    <x v="0"/>
    <x v="0"/>
    <s v="Employed"/>
    <s v="Married"/>
    <s v="Male"/>
    <s v="PhD"/>
    <n v="1"/>
    <n v="2"/>
    <n v="63405"/>
    <s v="West"/>
    <n v="6"/>
    <s v="Ahmedabad"/>
    <m/>
    <m/>
    <m/>
    <s v="41-50"/>
    <m/>
    <m/>
  </r>
  <r>
    <n v="1349"/>
    <n v="31"/>
    <n v="52238"/>
    <n v="651"/>
    <n v="186270"/>
    <s v="Medical"/>
    <n v="4532"/>
    <x v="0"/>
    <x v="1"/>
    <s v="Employed"/>
    <s v="Divorced"/>
    <s v="Female"/>
    <s v="Master"/>
    <n v="2"/>
    <n v="2"/>
    <n v="95443"/>
    <s v="South"/>
    <n v="17"/>
    <s v="Pune"/>
    <m/>
    <m/>
    <m/>
    <s v="30-40"/>
    <m/>
    <m/>
  </r>
  <r>
    <n v="1350"/>
    <n v="30"/>
    <n v="73928"/>
    <n v="657"/>
    <n v="265374"/>
    <s v="Car"/>
    <n v="5932"/>
    <x v="0"/>
    <x v="0"/>
    <s v="Employed"/>
    <s v="Divorced"/>
    <s v="Male"/>
    <s v="High School"/>
    <n v="4"/>
    <n v="2"/>
    <n v="98087"/>
    <s v="East"/>
    <n v="9"/>
    <s v="Delhi"/>
    <m/>
    <m/>
    <m/>
    <s v="30-40"/>
    <m/>
    <m/>
  </r>
  <r>
    <n v="1351"/>
    <n v="59"/>
    <n v="38849"/>
    <n v="529"/>
    <n v="309959"/>
    <s v="Home"/>
    <n v="5732"/>
    <x v="0"/>
    <x v="1"/>
    <s v="Employed"/>
    <s v="Single"/>
    <s v="Female"/>
    <s v="Bachelor"/>
    <n v="1"/>
    <n v="3"/>
    <n v="149111"/>
    <s v="West"/>
    <n v="2"/>
    <s v="Kolkata"/>
    <m/>
    <m/>
    <m/>
    <s v="51-60"/>
    <m/>
    <m/>
  </r>
  <r>
    <n v="1352"/>
    <n v="44"/>
    <n v="57732"/>
    <n v="650"/>
    <n v="243167"/>
    <s v="Medical"/>
    <n v="5572"/>
    <x v="1"/>
    <x v="0"/>
    <s v="Employed"/>
    <s v="Divorced"/>
    <s v="Female"/>
    <s v="Bachelor"/>
    <n v="0"/>
    <n v="1"/>
    <n v="91056"/>
    <s v="East"/>
    <n v="6"/>
    <s v="Pune"/>
    <m/>
    <m/>
    <m/>
    <s v="41-50"/>
    <m/>
    <m/>
  </r>
  <r>
    <n v="1353"/>
    <n v="58"/>
    <n v="34949"/>
    <n v="637"/>
    <n v="113422"/>
    <s v="Car"/>
    <n v="4438"/>
    <x v="0"/>
    <x v="1"/>
    <s v="Employed"/>
    <s v="Divorced"/>
    <s v="Male"/>
    <s v="Bachelor"/>
    <n v="2"/>
    <n v="3"/>
    <n v="106000"/>
    <s v="North"/>
    <n v="18"/>
    <s v="Bangalore"/>
    <m/>
    <m/>
    <m/>
    <s v="51-60"/>
    <m/>
    <m/>
  </r>
  <r>
    <n v="1354"/>
    <n v="44"/>
    <n v="48349"/>
    <n v="669"/>
    <n v="230840"/>
    <s v="Home"/>
    <n v="6365"/>
    <x v="0"/>
    <x v="1"/>
    <s v="Employed"/>
    <s v="Married"/>
    <s v="Female"/>
    <s v="High School"/>
    <n v="3"/>
    <n v="4"/>
    <n v="127558"/>
    <s v="South"/>
    <n v="15"/>
    <s v="Mumbai"/>
    <m/>
    <m/>
    <m/>
    <s v="41-50"/>
    <m/>
    <m/>
  </r>
  <r>
    <n v="1355"/>
    <n v="53"/>
    <n v="25471"/>
    <n v="617"/>
    <n v="267439"/>
    <s v="Personal"/>
    <n v="5181"/>
    <x v="0"/>
    <x v="1"/>
    <s v="Employed"/>
    <s v="Married"/>
    <s v="Female"/>
    <s v="PhD"/>
    <n v="2"/>
    <n v="4"/>
    <n v="74875"/>
    <s v="West"/>
    <n v="16"/>
    <s v="Kolkata"/>
    <m/>
    <m/>
    <m/>
    <s v="51-60"/>
    <m/>
    <m/>
  </r>
  <r>
    <n v="1356"/>
    <n v="37"/>
    <n v="70340"/>
    <n v="631"/>
    <n v="96803"/>
    <s v="Car"/>
    <n v="5495"/>
    <x v="0"/>
    <x v="0"/>
    <s v="Employed"/>
    <s v="Divorced"/>
    <s v="Female"/>
    <s v="Bachelor"/>
    <n v="1"/>
    <n v="1"/>
    <n v="141272"/>
    <s v="South"/>
    <n v="1"/>
    <s v="Bangalore"/>
    <m/>
    <m/>
    <m/>
    <s v="30-40"/>
    <m/>
    <m/>
  </r>
  <r>
    <n v="1357"/>
    <n v="64"/>
    <n v="65789"/>
    <n v="676"/>
    <n v="246855"/>
    <s v="Medical"/>
    <n v="6730"/>
    <x v="0"/>
    <x v="1"/>
    <s v="Employed"/>
    <s v="Married"/>
    <s v="Male"/>
    <s v="High School"/>
    <n v="5"/>
    <n v="1"/>
    <n v="152916"/>
    <s v="North"/>
    <n v="10"/>
    <s v="Delhi"/>
    <m/>
    <m/>
    <m/>
    <s v="&gt;60"/>
    <m/>
    <m/>
  </r>
  <r>
    <n v="1358"/>
    <n v="56"/>
    <n v="42909"/>
    <n v="722"/>
    <n v="189843"/>
    <s v="Home"/>
    <n v="5662"/>
    <x v="0"/>
    <x v="1"/>
    <s v="Employed"/>
    <s v="Single"/>
    <s v="Male"/>
    <s v="Master"/>
    <n v="1"/>
    <n v="3"/>
    <n v="99133"/>
    <s v="East"/>
    <n v="10"/>
    <s v="Bangalore"/>
    <m/>
    <m/>
    <m/>
    <s v="51-60"/>
    <m/>
    <m/>
  </r>
  <r>
    <n v="1359"/>
    <n v="55"/>
    <n v="53927"/>
    <n v="583"/>
    <n v="265771"/>
    <s v="Education"/>
    <n v="4880"/>
    <x v="0"/>
    <x v="0"/>
    <s v="Employed"/>
    <s v="Divorced"/>
    <s v="Male"/>
    <s v="High School"/>
    <n v="4"/>
    <n v="2"/>
    <n v="83817"/>
    <s v="South"/>
    <n v="6"/>
    <s v="Ahmedabad"/>
    <m/>
    <m/>
    <m/>
    <s v="51-60"/>
    <m/>
    <m/>
  </r>
  <r>
    <n v="1360"/>
    <n v="26"/>
    <n v="50577"/>
    <n v="675"/>
    <n v="196442"/>
    <s v="Home"/>
    <n v="4501"/>
    <x v="0"/>
    <x v="1"/>
    <s v="Employed"/>
    <s v="Divorced"/>
    <s v="Female"/>
    <s v="Master"/>
    <n v="2"/>
    <n v="3"/>
    <n v="148813"/>
    <s v="West"/>
    <n v="4"/>
    <s v="Hyderabad"/>
    <m/>
    <m/>
    <m/>
    <s v="&lt;30"/>
    <m/>
    <m/>
  </r>
  <r>
    <n v="1361"/>
    <n v="36"/>
    <n v="40814"/>
    <n v="710"/>
    <n v="217161"/>
    <s v="Medical"/>
    <n v="3266"/>
    <x v="0"/>
    <x v="1"/>
    <s v="Employed"/>
    <s v="Single"/>
    <s v="Female"/>
    <s v="High School"/>
    <n v="1"/>
    <n v="3"/>
    <n v="123868"/>
    <s v="North"/>
    <n v="14"/>
    <s v="Mumbai"/>
    <m/>
    <m/>
    <m/>
    <s v="30-40"/>
    <m/>
    <m/>
  </r>
  <r>
    <n v="1362"/>
    <n v="48"/>
    <n v="51847"/>
    <n v="684"/>
    <n v="217999"/>
    <s v="Medical"/>
    <n v="3433"/>
    <x v="1"/>
    <x v="1"/>
    <s v="Employed"/>
    <s v="Single"/>
    <s v="Female"/>
    <s v="Master"/>
    <n v="0"/>
    <n v="4"/>
    <n v="102459"/>
    <s v="West"/>
    <n v="17"/>
    <s v="Mumbai"/>
    <m/>
    <m/>
    <m/>
    <s v="41-50"/>
    <m/>
    <m/>
  </r>
  <r>
    <n v="1363"/>
    <n v="61"/>
    <n v="43358"/>
    <n v="707"/>
    <n v="235705"/>
    <s v="Education"/>
    <n v="5855"/>
    <x v="0"/>
    <x v="0"/>
    <s v="Employed"/>
    <s v="Single"/>
    <s v="Male"/>
    <s v="Bachelor"/>
    <n v="0"/>
    <n v="3"/>
    <n v="142805"/>
    <s v="East"/>
    <n v="3"/>
    <s v="Ahmedabad"/>
    <m/>
    <m/>
    <m/>
    <s v="&gt;60"/>
    <m/>
    <m/>
  </r>
  <r>
    <n v="1364"/>
    <n v="52"/>
    <n v="64705"/>
    <n v="622"/>
    <n v="222355"/>
    <s v="Medical"/>
    <n v="3024"/>
    <x v="1"/>
    <x v="1"/>
    <s v="Employed"/>
    <s v="Single"/>
    <s v="Male"/>
    <s v="High School"/>
    <n v="2"/>
    <n v="1"/>
    <n v="139629"/>
    <s v="West"/>
    <n v="2"/>
    <s v="Pune"/>
    <m/>
    <m/>
    <m/>
    <s v="51-60"/>
    <m/>
    <m/>
  </r>
  <r>
    <n v="1365"/>
    <n v="46"/>
    <n v="46837"/>
    <n v="711"/>
    <n v="155045"/>
    <s v="Home"/>
    <n v="6011"/>
    <x v="0"/>
    <x v="0"/>
    <s v="Employed"/>
    <s v="Divorced"/>
    <s v="Male"/>
    <s v="Master"/>
    <n v="4"/>
    <n v="2"/>
    <n v="89912"/>
    <s v="West"/>
    <n v="18"/>
    <s v="Kolkata"/>
    <m/>
    <m/>
    <m/>
    <s v="41-50"/>
    <m/>
    <m/>
  </r>
  <r>
    <n v="1366"/>
    <n v="31"/>
    <n v="85858"/>
    <n v="613"/>
    <n v="186843"/>
    <s v="Car"/>
    <n v="5803"/>
    <x v="0"/>
    <x v="0"/>
    <s v="Employed"/>
    <s v="Married"/>
    <s v="Female"/>
    <s v="PhD"/>
    <n v="5"/>
    <n v="4"/>
    <n v="107461"/>
    <s v="West"/>
    <n v="17"/>
    <s v="Kolkata"/>
    <m/>
    <m/>
    <m/>
    <s v="30-40"/>
    <m/>
    <m/>
  </r>
  <r>
    <n v="1367"/>
    <n v="45"/>
    <n v="48832"/>
    <n v="652"/>
    <n v="199670"/>
    <s v="Home"/>
    <n v="4135"/>
    <x v="0"/>
    <x v="0"/>
    <s v="Employed"/>
    <s v="Married"/>
    <s v="Male"/>
    <s v="Bachelor"/>
    <n v="2"/>
    <n v="1"/>
    <n v="117303"/>
    <s v="North"/>
    <n v="13"/>
    <s v="Kolkata"/>
    <m/>
    <m/>
    <m/>
    <s v="41-50"/>
    <m/>
    <m/>
  </r>
  <r>
    <n v="1368"/>
    <n v="51"/>
    <n v="51691"/>
    <n v="624"/>
    <n v="261517"/>
    <s v="Medical"/>
    <n v="5181"/>
    <x v="0"/>
    <x v="0"/>
    <s v="Employed"/>
    <s v="Married"/>
    <s v="Male"/>
    <s v="Bachelor"/>
    <n v="4"/>
    <n v="4"/>
    <n v="100861"/>
    <s v="West"/>
    <n v="19"/>
    <s v="Bangalore"/>
    <m/>
    <m/>
    <m/>
    <s v="51-60"/>
    <m/>
    <m/>
  </r>
  <r>
    <n v="1369"/>
    <n v="41"/>
    <n v="57922"/>
    <n v="626"/>
    <n v="224216"/>
    <s v="Education"/>
    <n v="5576"/>
    <x v="0"/>
    <x v="1"/>
    <s v="Employed"/>
    <s v="Married"/>
    <s v="Female"/>
    <s v="Master"/>
    <n v="0"/>
    <n v="3"/>
    <n v="58273"/>
    <s v="West"/>
    <n v="10"/>
    <s v="Mumbai"/>
    <m/>
    <m/>
    <m/>
    <s v="41-50"/>
    <m/>
    <m/>
  </r>
  <r>
    <n v="1370"/>
    <n v="23"/>
    <n v="62555"/>
    <n v="563"/>
    <n v="167120"/>
    <s v="Education"/>
    <n v="5091"/>
    <x v="0"/>
    <x v="0"/>
    <s v="Employed"/>
    <s v="Single"/>
    <s v="Male"/>
    <s v="Master"/>
    <n v="1"/>
    <n v="3"/>
    <n v="71852"/>
    <s v="North"/>
    <n v="4"/>
    <s v="Pune"/>
    <m/>
    <m/>
    <m/>
    <s v="&lt;30"/>
    <m/>
    <m/>
  </r>
  <r>
    <n v="1371"/>
    <n v="32"/>
    <n v="51169"/>
    <n v="551"/>
    <n v="154015"/>
    <s v="Personal"/>
    <n v="6231"/>
    <x v="0"/>
    <x v="1"/>
    <s v="Employed"/>
    <s v="Married"/>
    <s v="Female"/>
    <s v="High School"/>
    <n v="3"/>
    <n v="1"/>
    <n v="59252"/>
    <s v="North"/>
    <n v="17"/>
    <s v="Kolkata"/>
    <m/>
    <m/>
    <m/>
    <s v="30-40"/>
    <m/>
    <m/>
  </r>
  <r>
    <n v="1372"/>
    <n v="60"/>
    <n v="57595"/>
    <n v="708"/>
    <n v="232737"/>
    <s v="Education"/>
    <n v="3607"/>
    <x v="0"/>
    <x v="1"/>
    <s v="Employed"/>
    <s v="Married"/>
    <s v="Female"/>
    <s v="Master"/>
    <n v="1"/>
    <n v="1"/>
    <n v="114787"/>
    <s v="North"/>
    <n v="16"/>
    <s v="Kolkata"/>
    <m/>
    <m/>
    <m/>
    <s v="51-60"/>
    <m/>
    <m/>
  </r>
  <r>
    <n v="1373"/>
    <n v="61"/>
    <n v="52742"/>
    <n v="560"/>
    <n v="176258"/>
    <s v="Education"/>
    <n v="5504"/>
    <x v="0"/>
    <x v="1"/>
    <s v="Employed"/>
    <s v="Divorced"/>
    <s v="Male"/>
    <s v="Master"/>
    <n v="0"/>
    <n v="4"/>
    <n v="64469"/>
    <s v="East"/>
    <n v="19"/>
    <s v="Delhi"/>
    <m/>
    <m/>
    <m/>
    <s v="&gt;60"/>
    <m/>
    <m/>
  </r>
  <r>
    <n v="1374"/>
    <n v="45"/>
    <n v="38321"/>
    <n v="662"/>
    <n v="237659"/>
    <s v="Medical"/>
    <n v="4391"/>
    <x v="0"/>
    <x v="0"/>
    <s v="Employed"/>
    <s v="Divorced"/>
    <s v="Male"/>
    <s v="PhD"/>
    <n v="5"/>
    <n v="2"/>
    <n v="105772"/>
    <s v="North"/>
    <n v="14"/>
    <s v="Kolkata"/>
    <m/>
    <m/>
    <m/>
    <s v="41-50"/>
    <m/>
    <m/>
  </r>
  <r>
    <n v="1375"/>
    <n v="37"/>
    <n v="34277"/>
    <n v="585"/>
    <n v="197210"/>
    <s v="Car"/>
    <n v="3261"/>
    <x v="1"/>
    <x v="1"/>
    <s v="Employed"/>
    <s v="Married"/>
    <s v="Female"/>
    <s v="Bachelor"/>
    <n v="0"/>
    <n v="4"/>
    <n v="154957"/>
    <s v="East"/>
    <n v="15"/>
    <s v="Delhi"/>
    <m/>
    <m/>
    <m/>
    <s v="30-40"/>
    <m/>
    <m/>
  </r>
  <r>
    <n v="1376"/>
    <n v="58"/>
    <n v="60488"/>
    <n v="607"/>
    <n v="273005"/>
    <s v="Car"/>
    <n v="3839"/>
    <x v="0"/>
    <x v="1"/>
    <s v="Employed"/>
    <s v="Single"/>
    <s v="Male"/>
    <s v="Master"/>
    <n v="1"/>
    <n v="3"/>
    <n v="142833"/>
    <s v="North"/>
    <n v="19"/>
    <s v="Bangalore"/>
    <m/>
    <m/>
    <m/>
    <s v="51-60"/>
    <m/>
    <m/>
  </r>
  <r>
    <n v="1377"/>
    <n v="56"/>
    <n v="72758"/>
    <n v="684"/>
    <n v="163149"/>
    <s v="Medical"/>
    <n v="4475"/>
    <x v="0"/>
    <x v="0"/>
    <s v="Employed"/>
    <s v="Married"/>
    <s v="Female"/>
    <s v="Master"/>
    <n v="1"/>
    <n v="1"/>
    <n v="44877"/>
    <s v="North"/>
    <n v="3"/>
    <s v="Delhi"/>
    <m/>
    <m/>
    <m/>
    <s v="51-60"/>
    <m/>
    <m/>
  </r>
  <r>
    <n v="1378"/>
    <n v="56"/>
    <n v="25535"/>
    <n v="658"/>
    <n v="271938"/>
    <s v="Education"/>
    <n v="5023"/>
    <x v="0"/>
    <x v="1"/>
    <s v="Employed"/>
    <s v="Single"/>
    <s v="Male"/>
    <s v="PhD"/>
    <n v="5"/>
    <n v="1"/>
    <n v="61638"/>
    <s v="South"/>
    <n v="16"/>
    <s v="Kolkata"/>
    <m/>
    <m/>
    <m/>
    <s v="51-60"/>
    <m/>
    <m/>
  </r>
  <r>
    <n v="1379"/>
    <n v="39"/>
    <n v="28481"/>
    <n v="643"/>
    <n v="249173"/>
    <s v="Home"/>
    <n v="4098"/>
    <x v="0"/>
    <x v="0"/>
    <s v="Employed"/>
    <s v="Divorced"/>
    <s v="Male"/>
    <s v="Master"/>
    <n v="5"/>
    <n v="4"/>
    <n v="76704"/>
    <s v="South"/>
    <n v="7"/>
    <s v="Hyderabad"/>
    <m/>
    <m/>
    <m/>
    <s v="30-40"/>
    <m/>
    <m/>
  </r>
  <r>
    <n v="1380"/>
    <n v="64"/>
    <n v="28336"/>
    <n v="707"/>
    <n v="177980"/>
    <s v="Car"/>
    <n v="4493"/>
    <x v="0"/>
    <x v="0"/>
    <s v="Employed"/>
    <s v="Single"/>
    <s v="Female"/>
    <s v="PhD"/>
    <n v="0"/>
    <n v="1"/>
    <n v="64929"/>
    <s v="South"/>
    <n v="18"/>
    <s v="Ahmedabad"/>
    <m/>
    <m/>
    <m/>
    <s v="&gt;60"/>
    <m/>
    <m/>
  </r>
  <r>
    <n v="1381"/>
    <n v="22"/>
    <n v="61627"/>
    <n v="635"/>
    <n v="156083"/>
    <s v="Medical"/>
    <n v="4604"/>
    <x v="0"/>
    <x v="1"/>
    <s v="Employed"/>
    <s v="Married"/>
    <s v="Female"/>
    <s v="Bachelor"/>
    <n v="1"/>
    <n v="1"/>
    <n v="50385"/>
    <s v="South"/>
    <n v="8"/>
    <s v="Kolkata"/>
    <m/>
    <m/>
    <m/>
    <s v="&lt;30"/>
    <m/>
    <m/>
  </r>
  <r>
    <n v="1382"/>
    <n v="37"/>
    <n v="62879"/>
    <n v="711"/>
    <n v="296384"/>
    <s v="Home"/>
    <n v="4120"/>
    <x v="0"/>
    <x v="0"/>
    <s v="Employed"/>
    <s v="Divorced"/>
    <s v="Male"/>
    <s v="Bachelor"/>
    <n v="3"/>
    <n v="3"/>
    <n v="99674"/>
    <s v="North"/>
    <n v="14"/>
    <s v="Mumbai"/>
    <m/>
    <m/>
    <m/>
    <s v="30-40"/>
    <m/>
    <m/>
  </r>
  <r>
    <n v="1383"/>
    <n v="50"/>
    <n v="35354"/>
    <n v="596"/>
    <n v="154868"/>
    <s v="Education"/>
    <n v="4433"/>
    <x v="0"/>
    <x v="1"/>
    <s v="Employed"/>
    <s v="Married"/>
    <s v="Male"/>
    <s v="PhD"/>
    <n v="3"/>
    <n v="2"/>
    <n v="121153"/>
    <s v="North"/>
    <n v="18"/>
    <s v="Pune"/>
    <m/>
    <m/>
    <m/>
    <s v="41-50"/>
    <m/>
    <m/>
  </r>
  <r>
    <n v="1384"/>
    <n v="30"/>
    <n v="83086"/>
    <n v="590"/>
    <n v="215319"/>
    <s v="Medical"/>
    <n v="5572"/>
    <x v="0"/>
    <x v="0"/>
    <s v="Employed"/>
    <s v="Married"/>
    <s v="Female"/>
    <s v="PhD"/>
    <n v="2"/>
    <n v="1"/>
    <n v="128621"/>
    <s v="East"/>
    <n v="1"/>
    <s v="Ahmedabad"/>
    <m/>
    <m/>
    <m/>
    <s v="30-40"/>
    <m/>
    <m/>
  </r>
  <r>
    <n v="1385"/>
    <n v="55"/>
    <n v="44225"/>
    <n v="643"/>
    <n v="217267"/>
    <s v="Car"/>
    <n v="6648"/>
    <x v="0"/>
    <x v="1"/>
    <s v="Employed"/>
    <s v="Single"/>
    <s v="Male"/>
    <s v="Bachelor"/>
    <n v="3"/>
    <n v="1"/>
    <n v="85765"/>
    <s v="North"/>
    <n v="6"/>
    <s v="Bangalore"/>
    <m/>
    <m/>
    <m/>
    <s v="51-60"/>
    <m/>
    <m/>
  </r>
  <r>
    <n v="1386"/>
    <n v="56"/>
    <n v="71534"/>
    <n v="650"/>
    <n v="200500"/>
    <s v="Home"/>
    <n v="5208"/>
    <x v="0"/>
    <x v="0"/>
    <s v="Employed"/>
    <s v="Married"/>
    <s v="Male"/>
    <s v="Bachelor"/>
    <n v="0"/>
    <n v="4"/>
    <n v="91842"/>
    <s v="East"/>
    <n v="13"/>
    <s v="Ahmedabad"/>
    <m/>
    <m/>
    <m/>
    <s v="51-60"/>
    <m/>
    <m/>
  </r>
  <r>
    <n v="1387"/>
    <n v="53"/>
    <n v="62128"/>
    <n v="607"/>
    <n v="239067"/>
    <s v="Home"/>
    <n v="5131"/>
    <x v="0"/>
    <x v="0"/>
    <s v="Employed"/>
    <s v="Married"/>
    <s v="Male"/>
    <s v="PhD"/>
    <n v="0"/>
    <n v="2"/>
    <n v="110670"/>
    <s v="West"/>
    <n v="1"/>
    <s v="Mumbai"/>
    <m/>
    <m/>
    <m/>
    <s v="51-60"/>
    <m/>
    <m/>
  </r>
  <r>
    <n v="1388"/>
    <n v="21"/>
    <n v="35628"/>
    <n v="636"/>
    <n v="153471"/>
    <s v="Car"/>
    <n v="4919"/>
    <x v="0"/>
    <x v="1"/>
    <s v="Employed"/>
    <s v="Divorced"/>
    <s v="Female"/>
    <s v="High School"/>
    <n v="2"/>
    <n v="3"/>
    <n v="96745"/>
    <s v="West"/>
    <n v="19"/>
    <s v="Kolkata"/>
    <m/>
    <m/>
    <m/>
    <s v="&lt;30"/>
    <m/>
    <m/>
  </r>
  <r>
    <n v="1389"/>
    <n v="38"/>
    <n v="43729"/>
    <n v="718"/>
    <n v="296653"/>
    <s v="Home"/>
    <n v="4609"/>
    <x v="0"/>
    <x v="1"/>
    <s v="Unemployed"/>
    <s v="Single"/>
    <s v="Male"/>
    <s v="Bachelor"/>
    <n v="4"/>
    <n v="1"/>
    <n v="124318"/>
    <s v="North"/>
    <n v="7"/>
    <s v="Pune"/>
    <m/>
    <m/>
    <m/>
    <s v="30-40"/>
    <m/>
    <m/>
  </r>
  <r>
    <n v="1390"/>
    <n v="24"/>
    <n v="36913"/>
    <n v="630"/>
    <n v="158774"/>
    <s v="Car"/>
    <n v="5575"/>
    <x v="0"/>
    <x v="1"/>
    <s v="Employed"/>
    <s v="Single"/>
    <s v="Male"/>
    <s v="Bachelor"/>
    <n v="2"/>
    <n v="2"/>
    <n v="112910"/>
    <s v="West"/>
    <n v="16"/>
    <s v="Mumbai"/>
    <m/>
    <m/>
    <m/>
    <s v="&lt;30"/>
    <m/>
    <m/>
  </r>
  <r>
    <n v="1391"/>
    <n v="47"/>
    <n v="29835"/>
    <n v="553"/>
    <n v="192803"/>
    <s v="Medical"/>
    <n v="5983"/>
    <x v="1"/>
    <x v="1"/>
    <s v="Employed"/>
    <s v="Divorced"/>
    <s v="Male"/>
    <s v="PhD"/>
    <n v="4"/>
    <n v="2"/>
    <n v="88710"/>
    <s v="North"/>
    <n v="14"/>
    <s v="Bangalore"/>
    <m/>
    <m/>
    <m/>
    <s v="41-50"/>
    <m/>
    <m/>
  </r>
  <r>
    <n v="1392"/>
    <n v="45"/>
    <n v="46201"/>
    <n v="562"/>
    <n v="128091"/>
    <s v="Personal"/>
    <n v="3838"/>
    <x v="1"/>
    <x v="0"/>
    <s v="Unemployed"/>
    <s v="Divorced"/>
    <s v="Female"/>
    <s v="PhD"/>
    <n v="4"/>
    <n v="4"/>
    <n v="44300"/>
    <s v="East"/>
    <n v="2"/>
    <s v="Mumbai"/>
    <m/>
    <m/>
    <m/>
    <s v="41-50"/>
    <m/>
    <m/>
  </r>
  <r>
    <n v="1393"/>
    <n v="48"/>
    <n v="32020"/>
    <n v="754"/>
    <n v="252305"/>
    <s v="Education"/>
    <n v="6038"/>
    <x v="0"/>
    <x v="1"/>
    <s v="Employed"/>
    <s v="Single"/>
    <s v="Female"/>
    <s v="PhD"/>
    <n v="1"/>
    <n v="3"/>
    <n v="144970"/>
    <s v="South"/>
    <n v="7"/>
    <s v="Delhi"/>
    <m/>
    <m/>
    <m/>
    <s v="41-50"/>
    <m/>
    <m/>
  </r>
  <r>
    <n v="1394"/>
    <n v="42"/>
    <n v="47375"/>
    <n v="722"/>
    <n v="294405"/>
    <s v="Medical"/>
    <n v="6625"/>
    <x v="0"/>
    <x v="1"/>
    <s v="Employed"/>
    <s v="Divorced"/>
    <s v="Male"/>
    <s v="High School"/>
    <n v="5"/>
    <n v="2"/>
    <n v="79417"/>
    <s v="West"/>
    <n v="15"/>
    <s v="Pune"/>
    <m/>
    <m/>
    <m/>
    <s v="41-50"/>
    <m/>
    <m/>
  </r>
  <r>
    <n v="1395"/>
    <n v="62"/>
    <n v="78994"/>
    <n v="628"/>
    <n v="300407"/>
    <s v="Education"/>
    <n v="3992"/>
    <x v="0"/>
    <x v="1"/>
    <s v="Employed"/>
    <s v="Single"/>
    <s v="Female"/>
    <s v="PhD"/>
    <n v="3"/>
    <n v="3"/>
    <n v="110726"/>
    <s v="North"/>
    <n v="14"/>
    <s v="Pune"/>
    <m/>
    <m/>
    <m/>
    <s v="&gt;60"/>
    <m/>
    <m/>
  </r>
  <r>
    <n v="1396"/>
    <n v="45"/>
    <n v="60450"/>
    <n v="690"/>
    <n v="256736"/>
    <s v="Education"/>
    <n v="5920"/>
    <x v="0"/>
    <x v="0"/>
    <s v="Employed"/>
    <s v="Divorced"/>
    <s v="Female"/>
    <s v="High School"/>
    <n v="4"/>
    <n v="2"/>
    <n v="42502"/>
    <s v="South"/>
    <n v="1"/>
    <s v="Ahmedabad"/>
    <m/>
    <m/>
    <m/>
    <s v="41-50"/>
    <m/>
    <m/>
  </r>
  <r>
    <n v="1397"/>
    <n v="37"/>
    <n v="41643"/>
    <n v="663"/>
    <n v="181442"/>
    <s v="Car"/>
    <n v="6635"/>
    <x v="0"/>
    <x v="1"/>
    <s v="Employed"/>
    <s v="Single"/>
    <s v="Male"/>
    <s v="PhD"/>
    <n v="1"/>
    <n v="1"/>
    <n v="99660"/>
    <s v="East"/>
    <n v="17"/>
    <s v="Hyderabad"/>
    <m/>
    <m/>
    <m/>
    <s v="30-40"/>
    <m/>
    <m/>
  </r>
  <r>
    <n v="1398"/>
    <n v="64"/>
    <n v="40419"/>
    <n v="713"/>
    <n v="200085"/>
    <s v="Personal"/>
    <n v="5715"/>
    <x v="0"/>
    <x v="1"/>
    <s v="Employed"/>
    <s v="Single"/>
    <s v="Male"/>
    <s v="PhD"/>
    <n v="2"/>
    <n v="3"/>
    <n v="103007"/>
    <s v="North"/>
    <n v="16"/>
    <s v="Hyderabad"/>
    <m/>
    <m/>
    <m/>
    <s v="&gt;60"/>
    <m/>
    <m/>
  </r>
  <r>
    <n v="1399"/>
    <n v="32"/>
    <n v="43983"/>
    <n v="596"/>
    <n v="183854"/>
    <s v="Education"/>
    <n v="4824"/>
    <x v="0"/>
    <x v="1"/>
    <s v="Employed"/>
    <s v="Divorced"/>
    <s v="Female"/>
    <s v="High School"/>
    <n v="2"/>
    <n v="4"/>
    <n v="104458"/>
    <s v="West"/>
    <n v="5"/>
    <s v="Hyderabad"/>
    <m/>
    <m/>
    <m/>
    <s v="30-40"/>
    <m/>
    <m/>
  </r>
  <r>
    <n v="1400"/>
    <n v="36"/>
    <n v="81066"/>
    <n v="597"/>
    <n v="139342"/>
    <s v="Education"/>
    <n v="5778"/>
    <x v="0"/>
    <x v="0"/>
    <s v="Employed"/>
    <s v="Married"/>
    <s v="Male"/>
    <s v="Master"/>
    <n v="4"/>
    <n v="2"/>
    <n v="190413"/>
    <s v="East"/>
    <n v="3"/>
    <s v="Bangalore"/>
    <m/>
    <m/>
    <m/>
    <s v="30-40"/>
    <m/>
    <m/>
  </r>
  <r>
    <n v="1401"/>
    <n v="57"/>
    <n v="33674"/>
    <n v="715"/>
    <n v="185225"/>
    <s v="Medical"/>
    <n v="4187"/>
    <x v="0"/>
    <x v="1"/>
    <s v="Employed"/>
    <s v="Married"/>
    <s v="Male"/>
    <s v="Bachelor"/>
    <n v="1"/>
    <n v="1"/>
    <n v="81066"/>
    <s v="North"/>
    <n v="19"/>
    <s v="Hyderabad"/>
    <m/>
    <m/>
    <m/>
    <s v="51-60"/>
    <m/>
    <m/>
  </r>
  <r>
    <n v="1402"/>
    <n v="36"/>
    <n v="49973"/>
    <n v="575"/>
    <n v="245438"/>
    <s v="Personal"/>
    <n v="4687"/>
    <x v="0"/>
    <x v="1"/>
    <s v="Employed"/>
    <s v="Divorced"/>
    <s v="Male"/>
    <s v="PhD"/>
    <n v="0"/>
    <n v="2"/>
    <n v="124619"/>
    <s v="West"/>
    <n v="2"/>
    <s v="Pune"/>
    <m/>
    <m/>
    <m/>
    <s v="30-40"/>
    <m/>
    <m/>
  </r>
  <r>
    <n v="1403"/>
    <n v="37"/>
    <n v="56980"/>
    <n v="653"/>
    <n v="156650"/>
    <s v="Personal"/>
    <n v="4267"/>
    <x v="0"/>
    <x v="0"/>
    <s v="Unemployed"/>
    <s v="Single"/>
    <s v="Male"/>
    <s v="Master"/>
    <n v="5"/>
    <n v="1"/>
    <n v="115696"/>
    <s v="East"/>
    <n v="14"/>
    <s v="Kolkata"/>
    <m/>
    <m/>
    <m/>
    <s v="30-40"/>
    <m/>
    <m/>
  </r>
  <r>
    <n v="1404"/>
    <n v="51"/>
    <n v="68232"/>
    <n v="647"/>
    <n v="85950"/>
    <s v="Education"/>
    <n v="3652"/>
    <x v="0"/>
    <x v="1"/>
    <s v="Employed"/>
    <s v="Divorced"/>
    <s v="Female"/>
    <s v="High School"/>
    <n v="5"/>
    <n v="3"/>
    <n v="79640"/>
    <s v="East"/>
    <n v="19"/>
    <s v="Pune"/>
    <m/>
    <m/>
    <m/>
    <s v="51-60"/>
    <m/>
    <m/>
  </r>
  <r>
    <n v="1405"/>
    <n v="35"/>
    <n v="45009"/>
    <n v="689"/>
    <n v="137349"/>
    <s v="Personal"/>
    <n v="5041"/>
    <x v="0"/>
    <x v="1"/>
    <s v="Employed"/>
    <s v="Married"/>
    <s v="Female"/>
    <s v="PhD"/>
    <n v="3"/>
    <n v="4"/>
    <n v="124170"/>
    <s v="South"/>
    <n v="13"/>
    <s v="Ahmedabad"/>
    <m/>
    <m/>
    <m/>
    <s v="30-40"/>
    <m/>
    <m/>
  </r>
  <r>
    <n v="1406"/>
    <n v="33"/>
    <n v="35559"/>
    <n v="656"/>
    <n v="240910"/>
    <s v="Medical"/>
    <n v="5304"/>
    <x v="0"/>
    <x v="0"/>
    <s v="Employed"/>
    <s v="Single"/>
    <s v="Male"/>
    <s v="High School"/>
    <n v="4"/>
    <n v="1"/>
    <n v="95070"/>
    <s v="South"/>
    <n v="13"/>
    <s v="Mumbai"/>
    <m/>
    <m/>
    <m/>
    <s v="30-40"/>
    <m/>
    <m/>
  </r>
  <r>
    <n v="1407"/>
    <n v="60"/>
    <n v="54342"/>
    <n v="643"/>
    <n v="114089"/>
    <s v="Car"/>
    <n v="5662"/>
    <x v="0"/>
    <x v="0"/>
    <s v="Employed"/>
    <s v="Single"/>
    <s v="Male"/>
    <s v="High School"/>
    <n v="0"/>
    <n v="2"/>
    <n v="126257"/>
    <s v="South"/>
    <n v="6"/>
    <s v="Delhi"/>
    <m/>
    <m/>
    <m/>
    <s v="51-60"/>
    <m/>
    <m/>
  </r>
  <r>
    <n v="1408"/>
    <n v="47"/>
    <n v="69719"/>
    <n v="630"/>
    <n v="176400"/>
    <s v="Education"/>
    <n v="521"/>
    <x v="0"/>
    <x v="0"/>
    <s v="Unemployed"/>
    <s v="Single"/>
    <s v="Female"/>
    <s v="High School"/>
    <n v="3"/>
    <n v="1"/>
    <n v="158828"/>
    <s v="North"/>
    <n v="9"/>
    <s v="Kolkata"/>
    <m/>
    <m/>
    <m/>
    <s v="41-50"/>
    <m/>
    <m/>
  </r>
  <r>
    <n v="1409"/>
    <n v="41"/>
    <n v="45906"/>
    <n v="600"/>
    <n v="180818"/>
    <s v="Home"/>
    <n v="5182"/>
    <x v="0"/>
    <x v="0"/>
    <s v="Employed"/>
    <s v="Married"/>
    <s v="Male"/>
    <s v="Master"/>
    <n v="0"/>
    <n v="1"/>
    <n v="104523"/>
    <s v="East"/>
    <n v="1"/>
    <s v="Hyderabad"/>
    <m/>
    <m/>
    <m/>
    <s v="41-50"/>
    <m/>
    <m/>
  </r>
  <r>
    <n v="1410"/>
    <n v="22"/>
    <n v="37408"/>
    <n v="641"/>
    <n v="212900"/>
    <s v="Education"/>
    <n v="5078"/>
    <x v="0"/>
    <x v="0"/>
    <s v="Employed"/>
    <s v="Married"/>
    <s v="Male"/>
    <s v="High School"/>
    <n v="5"/>
    <n v="4"/>
    <n v="91566"/>
    <s v="South"/>
    <n v="10"/>
    <s v="Hyderabad"/>
    <m/>
    <m/>
    <m/>
    <s v="&lt;30"/>
    <m/>
    <m/>
  </r>
  <r>
    <n v="1411"/>
    <n v="28"/>
    <n v="51653"/>
    <n v="708"/>
    <n v="211730"/>
    <s v="Education"/>
    <n v="3909"/>
    <x v="1"/>
    <x v="0"/>
    <s v="Employed"/>
    <s v="Single"/>
    <s v="Male"/>
    <s v="Bachelor"/>
    <n v="1"/>
    <n v="3"/>
    <n v="131546"/>
    <s v="West"/>
    <n v="3"/>
    <s v="Kolkata"/>
    <m/>
    <m/>
    <m/>
    <s v="&lt;30"/>
    <m/>
    <m/>
  </r>
  <r>
    <n v="1412"/>
    <n v="62"/>
    <n v="25646"/>
    <n v="635"/>
    <n v="220010"/>
    <s v="Car"/>
    <n v="4555"/>
    <x v="0"/>
    <x v="0"/>
    <s v="Employed"/>
    <s v="Single"/>
    <s v="Female"/>
    <s v="PhD"/>
    <n v="4"/>
    <n v="1"/>
    <n v="141899"/>
    <s v="North"/>
    <n v="6"/>
    <s v="Hyderabad"/>
    <m/>
    <m/>
    <m/>
    <s v="&gt;60"/>
    <m/>
    <m/>
  </r>
  <r>
    <n v="1413"/>
    <n v="27"/>
    <n v="46720"/>
    <n v="720"/>
    <n v="192566"/>
    <s v="Home"/>
    <n v="5754"/>
    <x v="0"/>
    <x v="1"/>
    <s v="Employed"/>
    <s v="Married"/>
    <s v="Male"/>
    <s v="PhD"/>
    <n v="0"/>
    <n v="1"/>
    <n v="73502"/>
    <s v="South"/>
    <n v="16"/>
    <s v="Delhi"/>
    <m/>
    <m/>
    <m/>
    <s v="&lt;30"/>
    <m/>
    <m/>
  </r>
  <r>
    <n v="1414"/>
    <n v="30"/>
    <n v="67670"/>
    <n v="686"/>
    <n v="152773"/>
    <s v="Home"/>
    <n v="5097"/>
    <x v="1"/>
    <x v="1"/>
    <s v="Employed"/>
    <s v="Married"/>
    <s v="Male"/>
    <s v="Bachelor"/>
    <n v="0"/>
    <n v="2"/>
    <n v="86411"/>
    <s v="North"/>
    <n v="6"/>
    <s v="Ahmedabad"/>
    <m/>
    <m/>
    <m/>
    <s v="30-40"/>
    <m/>
    <m/>
  </r>
  <r>
    <n v="1415"/>
    <n v="24"/>
    <n v="63122"/>
    <n v="673"/>
    <n v="245070"/>
    <s v="Home"/>
    <n v="4982"/>
    <x v="0"/>
    <x v="1"/>
    <s v="Employed"/>
    <s v="Single"/>
    <s v="Male"/>
    <s v="PhD"/>
    <n v="0"/>
    <n v="2"/>
    <n v="120262"/>
    <s v="East"/>
    <n v="12"/>
    <s v="Kolkata"/>
    <m/>
    <m/>
    <m/>
    <s v="&lt;30"/>
    <m/>
    <m/>
  </r>
  <r>
    <n v="1416"/>
    <n v="63"/>
    <n v="47842"/>
    <n v="641"/>
    <n v="111813"/>
    <s v="Car"/>
    <n v="5892"/>
    <x v="0"/>
    <x v="1"/>
    <s v="Unemployed"/>
    <s v="Divorced"/>
    <s v="Male"/>
    <s v="Bachelor"/>
    <n v="5"/>
    <n v="3"/>
    <n v="96039"/>
    <s v="West"/>
    <n v="3"/>
    <s v="Kolkata"/>
    <m/>
    <m/>
    <m/>
    <s v="&gt;60"/>
    <m/>
    <m/>
  </r>
  <r>
    <n v="1417"/>
    <n v="61"/>
    <n v="74889"/>
    <n v="618"/>
    <n v="239062"/>
    <s v="Personal"/>
    <n v="7314"/>
    <x v="0"/>
    <x v="0"/>
    <s v="Employed"/>
    <s v="Divorced"/>
    <s v="Male"/>
    <s v="Master"/>
    <n v="4"/>
    <n v="3"/>
    <n v="71370"/>
    <s v="East"/>
    <n v="18"/>
    <s v="Hyderabad"/>
    <m/>
    <m/>
    <m/>
    <s v="&gt;60"/>
    <m/>
    <m/>
  </r>
  <r>
    <n v="1418"/>
    <n v="56"/>
    <n v="78648"/>
    <n v="734"/>
    <n v="257204"/>
    <s v="Home"/>
    <n v="4757"/>
    <x v="0"/>
    <x v="1"/>
    <s v="Employed"/>
    <s v="Divorced"/>
    <s v="Female"/>
    <s v="High School"/>
    <n v="1"/>
    <n v="3"/>
    <n v="116220"/>
    <s v="West"/>
    <n v="3"/>
    <s v="Mumbai"/>
    <m/>
    <m/>
    <m/>
    <s v="51-60"/>
    <m/>
    <m/>
  </r>
  <r>
    <n v="1419"/>
    <n v="55"/>
    <n v="59961"/>
    <n v="689"/>
    <n v="316837"/>
    <s v="Personal"/>
    <n v="5246"/>
    <x v="0"/>
    <x v="0"/>
    <s v="Employed"/>
    <s v="Married"/>
    <s v="Male"/>
    <s v="Master"/>
    <n v="1"/>
    <n v="2"/>
    <n v="120144"/>
    <s v="East"/>
    <n v="5"/>
    <s v="Bangalore"/>
    <m/>
    <m/>
    <m/>
    <s v="51-60"/>
    <m/>
    <m/>
  </r>
  <r>
    <n v="1420"/>
    <n v="63"/>
    <n v="27983"/>
    <n v="643"/>
    <n v="162290"/>
    <s v="Medical"/>
    <n v="4108"/>
    <x v="0"/>
    <x v="1"/>
    <s v="Employed"/>
    <s v="Divorced"/>
    <s v="Female"/>
    <s v="Bachelor"/>
    <n v="0"/>
    <n v="1"/>
    <n v="89968"/>
    <s v="North"/>
    <n v="19"/>
    <s v="Delhi"/>
    <m/>
    <m/>
    <m/>
    <s v="&gt;60"/>
    <m/>
    <m/>
  </r>
  <r>
    <n v="1421"/>
    <n v="23"/>
    <n v="21801"/>
    <n v="734"/>
    <n v="171990"/>
    <s v="Car"/>
    <n v="7144"/>
    <x v="0"/>
    <x v="0"/>
    <s v="Employed"/>
    <s v="Divorced"/>
    <s v="Female"/>
    <s v="High School"/>
    <n v="1"/>
    <n v="3"/>
    <n v="101840"/>
    <s v="East"/>
    <n v="18"/>
    <s v="Ahmedabad"/>
    <m/>
    <m/>
    <m/>
    <s v="&lt;30"/>
    <m/>
    <m/>
  </r>
  <r>
    <n v="1422"/>
    <n v="38"/>
    <n v="70752"/>
    <n v="681"/>
    <n v="202666"/>
    <s v="Personal"/>
    <n v="4460"/>
    <x v="1"/>
    <x v="0"/>
    <s v="Employed"/>
    <s v="Married"/>
    <s v="Male"/>
    <s v="Master"/>
    <n v="3"/>
    <n v="2"/>
    <n v="82702"/>
    <s v="West"/>
    <n v="8"/>
    <s v="Pune"/>
    <m/>
    <m/>
    <m/>
    <s v="30-40"/>
    <m/>
    <m/>
  </r>
  <r>
    <n v="1423"/>
    <n v="63"/>
    <n v="53670"/>
    <n v="578"/>
    <n v="198936"/>
    <s v="Home"/>
    <n v="3192"/>
    <x v="0"/>
    <x v="0"/>
    <s v="Employed"/>
    <s v="Divorced"/>
    <s v="Male"/>
    <s v="High School"/>
    <n v="1"/>
    <n v="2"/>
    <n v="67142"/>
    <s v="North"/>
    <n v="10"/>
    <s v="Mumbai"/>
    <m/>
    <m/>
    <m/>
    <s v="&gt;60"/>
    <m/>
    <m/>
  </r>
  <r>
    <n v="1424"/>
    <n v="44"/>
    <n v="74533"/>
    <n v="628"/>
    <n v="241731"/>
    <s v="Home"/>
    <n v="5621"/>
    <x v="1"/>
    <x v="1"/>
    <s v="Employed"/>
    <s v="Single"/>
    <s v="Male"/>
    <s v="High School"/>
    <n v="0"/>
    <n v="3"/>
    <n v="85088"/>
    <s v="North"/>
    <n v="19"/>
    <s v="Delhi"/>
    <m/>
    <m/>
    <m/>
    <s v="41-50"/>
    <m/>
    <m/>
  </r>
  <r>
    <n v="1425"/>
    <n v="52"/>
    <n v="29919"/>
    <n v="686"/>
    <n v="226123"/>
    <s v="Personal"/>
    <n v="3389"/>
    <x v="0"/>
    <x v="0"/>
    <s v="Employed"/>
    <s v="Married"/>
    <s v="Male"/>
    <s v="Master"/>
    <n v="3"/>
    <n v="2"/>
    <n v="102217"/>
    <s v="West"/>
    <n v="10"/>
    <s v="Pune"/>
    <m/>
    <m/>
    <m/>
    <s v="51-60"/>
    <m/>
    <m/>
  </r>
  <r>
    <n v="1426"/>
    <n v="54"/>
    <n v="47582"/>
    <n v="725"/>
    <n v="182405"/>
    <s v="Personal"/>
    <n v="6295"/>
    <x v="0"/>
    <x v="0"/>
    <s v="Employed"/>
    <s v="Single"/>
    <s v="Male"/>
    <s v="PhD"/>
    <n v="4"/>
    <n v="1"/>
    <n v="55747"/>
    <s v="West"/>
    <n v="2"/>
    <s v="Delhi"/>
    <m/>
    <m/>
    <m/>
    <s v="51-60"/>
    <m/>
    <m/>
  </r>
  <r>
    <n v="1427"/>
    <n v="22"/>
    <n v="65437"/>
    <n v="768"/>
    <n v="195095"/>
    <s v="Medical"/>
    <n v="5589"/>
    <x v="0"/>
    <x v="0"/>
    <s v="Unemployed"/>
    <s v="Divorced"/>
    <s v="Male"/>
    <s v="Bachelor"/>
    <n v="2"/>
    <n v="4"/>
    <n v="87279"/>
    <s v="North"/>
    <n v="10"/>
    <s v="Bangalore"/>
    <m/>
    <m/>
    <m/>
    <s v="&lt;30"/>
    <m/>
    <m/>
  </r>
  <r>
    <n v="1428"/>
    <n v="22"/>
    <n v="39053"/>
    <n v="651"/>
    <n v="246666"/>
    <s v="Car"/>
    <n v="3972"/>
    <x v="0"/>
    <x v="1"/>
    <s v="Employed"/>
    <s v="Single"/>
    <s v="Male"/>
    <s v="Master"/>
    <n v="5"/>
    <n v="2"/>
    <n v="102634"/>
    <s v="West"/>
    <n v="18"/>
    <s v="Bangalore"/>
    <m/>
    <m/>
    <m/>
    <s v="&lt;30"/>
    <m/>
    <m/>
  </r>
  <r>
    <n v="1429"/>
    <n v="30"/>
    <n v="65221"/>
    <n v="680"/>
    <n v="136690"/>
    <s v="Education"/>
    <n v="5670"/>
    <x v="0"/>
    <x v="1"/>
    <s v="Employed"/>
    <s v="Married"/>
    <s v="Male"/>
    <s v="Master"/>
    <n v="1"/>
    <n v="2"/>
    <n v="135839"/>
    <s v="East"/>
    <n v="4"/>
    <s v="Pune"/>
    <m/>
    <m/>
    <m/>
    <s v="30-40"/>
    <m/>
    <m/>
  </r>
  <r>
    <n v="1430"/>
    <n v="43"/>
    <n v="48158"/>
    <n v="619"/>
    <n v="188315"/>
    <s v="Medical"/>
    <n v="4666"/>
    <x v="0"/>
    <x v="1"/>
    <s v="Employed"/>
    <s v="Divorced"/>
    <s v="Male"/>
    <s v="PhD"/>
    <n v="3"/>
    <n v="4"/>
    <n v="90622"/>
    <s v="East"/>
    <n v="3"/>
    <s v="Pune"/>
    <m/>
    <m/>
    <m/>
    <s v="41-50"/>
    <m/>
    <m/>
  </r>
  <r>
    <n v="1431"/>
    <n v="35"/>
    <n v="50420"/>
    <n v="605"/>
    <n v="227736"/>
    <s v="Medical"/>
    <n v="5426"/>
    <x v="0"/>
    <x v="1"/>
    <s v="Employed"/>
    <s v="Married"/>
    <s v="Male"/>
    <s v="Bachelor"/>
    <n v="2"/>
    <n v="1"/>
    <n v="62622"/>
    <s v="East"/>
    <n v="17"/>
    <s v="Ahmedabad"/>
    <m/>
    <m/>
    <m/>
    <s v="30-40"/>
    <m/>
    <m/>
  </r>
  <r>
    <n v="1432"/>
    <n v="32"/>
    <n v="32245"/>
    <n v="565"/>
    <n v="146666"/>
    <s v="Medical"/>
    <n v="3718"/>
    <x v="1"/>
    <x v="1"/>
    <s v="Unemployed"/>
    <s v="Divorced"/>
    <s v="Female"/>
    <s v="Master"/>
    <n v="4"/>
    <n v="3"/>
    <n v="93710"/>
    <s v="North"/>
    <n v="17"/>
    <s v="Hyderabad"/>
    <m/>
    <m/>
    <m/>
    <s v="30-40"/>
    <m/>
    <m/>
  </r>
  <r>
    <n v="1433"/>
    <n v="63"/>
    <n v="53770"/>
    <n v="669"/>
    <n v="22951"/>
    <s v="Home"/>
    <n v="3657"/>
    <x v="0"/>
    <x v="0"/>
    <s v="Employed"/>
    <s v="Married"/>
    <s v="Male"/>
    <s v="High School"/>
    <n v="2"/>
    <n v="2"/>
    <n v="83002"/>
    <s v="East"/>
    <n v="12"/>
    <s v="Kolkata"/>
    <m/>
    <m/>
    <m/>
    <s v="&gt;60"/>
    <m/>
    <m/>
  </r>
  <r>
    <n v="1434"/>
    <n v="37"/>
    <n v="82891"/>
    <n v="713"/>
    <n v="272328"/>
    <s v="Personal"/>
    <n v="5317"/>
    <x v="0"/>
    <x v="0"/>
    <s v="Employed"/>
    <s v="Married"/>
    <s v="Male"/>
    <s v="Bachelor"/>
    <n v="4"/>
    <n v="1"/>
    <n v="116565"/>
    <s v="North"/>
    <n v="17"/>
    <s v="Pune"/>
    <m/>
    <m/>
    <m/>
    <s v="30-40"/>
    <m/>
    <m/>
  </r>
  <r>
    <n v="1435"/>
    <n v="38"/>
    <n v="55820"/>
    <n v="688"/>
    <n v="198976"/>
    <s v="Car"/>
    <n v="6883"/>
    <x v="0"/>
    <x v="1"/>
    <s v="Employed"/>
    <s v="Single"/>
    <s v="Male"/>
    <s v="PhD"/>
    <n v="0"/>
    <n v="3"/>
    <n v="89862"/>
    <s v="West"/>
    <n v="13"/>
    <s v="Bangalore"/>
    <m/>
    <m/>
    <m/>
    <s v="30-40"/>
    <m/>
    <m/>
  </r>
  <r>
    <n v="1436"/>
    <n v="34"/>
    <n v="38124"/>
    <n v="654"/>
    <n v="137121"/>
    <s v="Home"/>
    <n v="4354"/>
    <x v="0"/>
    <x v="1"/>
    <s v="Employed"/>
    <s v="Married"/>
    <s v="Female"/>
    <s v="Master"/>
    <n v="0"/>
    <n v="1"/>
    <n v="18683"/>
    <s v="East"/>
    <n v="9"/>
    <s v="Ahmedabad"/>
    <m/>
    <m/>
    <m/>
    <s v="30-40"/>
    <m/>
    <m/>
  </r>
  <r>
    <n v="1437"/>
    <n v="37"/>
    <n v="70933"/>
    <n v="711"/>
    <n v="246020"/>
    <s v="Medical"/>
    <n v="4279"/>
    <x v="0"/>
    <x v="1"/>
    <s v="Employed"/>
    <s v="Married"/>
    <s v="Female"/>
    <s v="High School"/>
    <n v="5"/>
    <n v="4"/>
    <n v="210748"/>
    <s v="North"/>
    <n v="1"/>
    <s v="Delhi"/>
    <m/>
    <m/>
    <m/>
    <s v="30-40"/>
    <m/>
    <m/>
  </r>
  <r>
    <n v="1438"/>
    <n v="35"/>
    <n v="38576"/>
    <n v="797"/>
    <n v="189584"/>
    <s v="Car"/>
    <n v="4661"/>
    <x v="1"/>
    <x v="1"/>
    <s v="Employed"/>
    <s v="Single"/>
    <s v="Female"/>
    <s v="Bachelor"/>
    <n v="5"/>
    <n v="2"/>
    <n v="104270"/>
    <s v="South"/>
    <n v="15"/>
    <s v="Kolkata"/>
    <m/>
    <m/>
    <m/>
    <s v="30-40"/>
    <m/>
    <m/>
  </r>
  <r>
    <n v="1439"/>
    <n v="32"/>
    <n v="75816"/>
    <n v="608"/>
    <n v="148259"/>
    <s v="Home"/>
    <n v="3676"/>
    <x v="0"/>
    <x v="1"/>
    <s v="Employed"/>
    <s v="Divorced"/>
    <s v="Male"/>
    <s v="Master"/>
    <n v="4"/>
    <n v="1"/>
    <n v="102675"/>
    <s v="East"/>
    <n v="19"/>
    <s v="Hyderabad"/>
    <m/>
    <m/>
    <m/>
    <s v="30-40"/>
    <m/>
    <m/>
  </r>
  <r>
    <n v="1440"/>
    <n v="36"/>
    <n v="30875"/>
    <n v="528"/>
    <n v="218486"/>
    <s v="Education"/>
    <n v="5552"/>
    <x v="0"/>
    <x v="1"/>
    <s v="Unemployed"/>
    <s v="Divorced"/>
    <s v="Female"/>
    <s v="Bachelor"/>
    <n v="2"/>
    <n v="3"/>
    <n v="53757"/>
    <s v="East"/>
    <n v="9"/>
    <s v="Mumbai"/>
    <m/>
    <m/>
    <m/>
    <s v="30-40"/>
    <m/>
    <m/>
  </r>
  <r>
    <n v="1441"/>
    <n v="52"/>
    <n v="54090"/>
    <n v="667"/>
    <n v="202577"/>
    <s v="Medical"/>
    <n v="5902"/>
    <x v="0"/>
    <x v="1"/>
    <s v="Employed"/>
    <s v="Married"/>
    <s v="Male"/>
    <s v="High School"/>
    <n v="5"/>
    <n v="3"/>
    <n v="56062"/>
    <s v="North"/>
    <n v="17"/>
    <s v="Delhi"/>
    <m/>
    <m/>
    <m/>
    <s v="51-60"/>
    <m/>
    <m/>
  </r>
  <r>
    <n v="1442"/>
    <n v="43"/>
    <n v="72894"/>
    <n v="704"/>
    <n v="169340"/>
    <s v="Home"/>
    <n v="5482"/>
    <x v="0"/>
    <x v="0"/>
    <s v="Employed"/>
    <s v="Single"/>
    <s v="Male"/>
    <s v="High School"/>
    <n v="1"/>
    <n v="3"/>
    <n v="97241"/>
    <s v="North"/>
    <n v="15"/>
    <s v="Kolkata"/>
    <m/>
    <m/>
    <m/>
    <s v="41-50"/>
    <m/>
    <m/>
  </r>
  <r>
    <n v="1443"/>
    <n v="58"/>
    <n v="36997"/>
    <n v="572"/>
    <n v="161519"/>
    <s v="Home"/>
    <n v="4830"/>
    <x v="0"/>
    <x v="0"/>
    <s v="Employed"/>
    <s v="Divorced"/>
    <s v="Female"/>
    <s v="Bachelor"/>
    <n v="2"/>
    <n v="4"/>
    <n v="110085"/>
    <s v="West"/>
    <n v="2"/>
    <s v="Ahmedabad"/>
    <m/>
    <m/>
    <m/>
    <s v="51-60"/>
    <m/>
    <m/>
  </r>
  <r>
    <n v="1444"/>
    <n v="54"/>
    <n v="51247"/>
    <n v="691"/>
    <n v="148693"/>
    <s v="Medical"/>
    <n v="3975"/>
    <x v="0"/>
    <x v="1"/>
    <s v="Employed"/>
    <s v="Single"/>
    <s v="Male"/>
    <s v="High School"/>
    <n v="5"/>
    <n v="1"/>
    <n v="121063"/>
    <s v="North"/>
    <n v="4"/>
    <s v="Mumbai"/>
    <m/>
    <m/>
    <m/>
    <s v="51-60"/>
    <m/>
    <m/>
  </r>
  <r>
    <n v="1445"/>
    <n v="54"/>
    <n v="67359"/>
    <n v="633"/>
    <n v="236777"/>
    <s v="Education"/>
    <n v="7063"/>
    <x v="0"/>
    <x v="0"/>
    <s v="Employed"/>
    <s v="Married"/>
    <s v="Female"/>
    <s v="High School"/>
    <n v="2"/>
    <n v="1"/>
    <n v="107123"/>
    <s v="West"/>
    <n v="7"/>
    <s v="Kolkata"/>
    <m/>
    <m/>
    <m/>
    <s v="51-60"/>
    <m/>
    <m/>
  </r>
  <r>
    <n v="1446"/>
    <n v="36"/>
    <n v="16167"/>
    <n v="666"/>
    <n v="137582"/>
    <s v="Personal"/>
    <n v="4142"/>
    <x v="0"/>
    <x v="0"/>
    <s v="Employed"/>
    <s v="Single"/>
    <s v="Female"/>
    <s v="Bachelor"/>
    <n v="1"/>
    <n v="3"/>
    <n v="64421"/>
    <s v="South"/>
    <n v="8"/>
    <s v="Delhi"/>
    <m/>
    <m/>
    <m/>
    <s v="30-40"/>
    <m/>
    <m/>
  </r>
  <r>
    <n v="1447"/>
    <n v="54"/>
    <n v="63903"/>
    <n v="604"/>
    <n v="160124"/>
    <s v="Education"/>
    <n v="4118"/>
    <x v="0"/>
    <x v="1"/>
    <s v="Employed"/>
    <s v="Married"/>
    <s v="Female"/>
    <s v="Bachelor"/>
    <n v="2"/>
    <n v="3"/>
    <n v="24866"/>
    <s v="West"/>
    <n v="1"/>
    <s v="Bangalore"/>
    <m/>
    <m/>
    <m/>
    <s v="51-60"/>
    <m/>
    <m/>
  </r>
  <r>
    <n v="1448"/>
    <n v="60"/>
    <n v="48681"/>
    <n v="600"/>
    <n v="205057"/>
    <s v="Medical"/>
    <n v="3208"/>
    <x v="0"/>
    <x v="1"/>
    <s v="Employed"/>
    <s v="Divorced"/>
    <s v="Male"/>
    <s v="PhD"/>
    <n v="2"/>
    <n v="3"/>
    <n v="96993"/>
    <s v="East"/>
    <n v="1"/>
    <s v="Ahmedabad"/>
    <m/>
    <m/>
    <m/>
    <s v="51-60"/>
    <m/>
    <m/>
  </r>
  <r>
    <n v="1449"/>
    <n v="27"/>
    <n v="71629"/>
    <n v="594"/>
    <n v="272944"/>
    <s v="Personal"/>
    <n v="3578"/>
    <x v="0"/>
    <x v="1"/>
    <s v="Employed"/>
    <s v="Divorced"/>
    <s v="Male"/>
    <s v="Master"/>
    <n v="3"/>
    <n v="4"/>
    <n v="83980"/>
    <s v="North"/>
    <n v="5"/>
    <s v="Mumbai"/>
    <m/>
    <m/>
    <m/>
    <s v="&lt;30"/>
    <m/>
    <m/>
  </r>
  <r>
    <n v="1450"/>
    <n v="53"/>
    <n v="37587"/>
    <n v="683"/>
    <n v="206644"/>
    <s v="Home"/>
    <n v="5349"/>
    <x v="1"/>
    <x v="1"/>
    <s v="Employed"/>
    <s v="Divorced"/>
    <s v="Male"/>
    <s v="PhD"/>
    <n v="4"/>
    <n v="4"/>
    <n v="62122"/>
    <s v="South"/>
    <n v="8"/>
    <s v="Pune"/>
    <m/>
    <m/>
    <m/>
    <s v="51-60"/>
    <m/>
    <m/>
  </r>
  <r>
    <n v="1451"/>
    <n v="24"/>
    <n v="29198"/>
    <n v="618"/>
    <n v="229408"/>
    <s v="Education"/>
    <n v="4573"/>
    <x v="0"/>
    <x v="0"/>
    <s v="Employed"/>
    <s v="Divorced"/>
    <s v="Male"/>
    <s v="PhD"/>
    <n v="0"/>
    <n v="2"/>
    <n v="124841"/>
    <s v="South"/>
    <n v="1"/>
    <s v="Bangalore"/>
    <m/>
    <m/>
    <m/>
    <s v="&lt;30"/>
    <m/>
    <m/>
  </r>
  <r>
    <n v="1452"/>
    <n v="63"/>
    <n v="41854"/>
    <n v="663"/>
    <n v="205110"/>
    <s v="Education"/>
    <n v="4136"/>
    <x v="0"/>
    <x v="1"/>
    <s v="Employed"/>
    <s v="Single"/>
    <s v="Female"/>
    <s v="PhD"/>
    <n v="5"/>
    <n v="2"/>
    <n v="52732"/>
    <s v="North"/>
    <n v="3"/>
    <s v="Pune"/>
    <m/>
    <m/>
    <m/>
    <s v="&gt;60"/>
    <m/>
    <m/>
  </r>
  <r>
    <n v="1453"/>
    <n v="27"/>
    <n v="41541"/>
    <n v="651"/>
    <n v="245321"/>
    <s v="Personal"/>
    <n v="4202"/>
    <x v="0"/>
    <x v="1"/>
    <s v="Employed"/>
    <s v="Single"/>
    <s v="Male"/>
    <s v="PhD"/>
    <n v="5"/>
    <n v="2"/>
    <n v="118509"/>
    <s v="East"/>
    <n v="17"/>
    <s v="Pune"/>
    <m/>
    <m/>
    <m/>
    <s v="&lt;30"/>
    <m/>
    <m/>
  </r>
  <r>
    <n v="1454"/>
    <n v="38"/>
    <n v="46902"/>
    <n v="590"/>
    <n v="296878"/>
    <s v="Home"/>
    <n v="4486"/>
    <x v="0"/>
    <x v="1"/>
    <s v="Employed"/>
    <s v="Single"/>
    <s v="Female"/>
    <s v="Master"/>
    <n v="5"/>
    <n v="3"/>
    <n v="57695"/>
    <s v="North"/>
    <n v="3"/>
    <s v="Mumbai"/>
    <m/>
    <m/>
    <m/>
    <s v="30-40"/>
    <m/>
    <m/>
  </r>
  <r>
    <n v="1455"/>
    <n v="24"/>
    <n v="42971"/>
    <n v="653"/>
    <n v="178113"/>
    <s v="Education"/>
    <n v="4335"/>
    <x v="0"/>
    <x v="1"/>
    <s v="Employed"/>
    <s v="Married"/>
    <s v="Male"/>
    <s v="Bachelor"/>
    <n v="4"/>
    <n v="4"/>
    <n v="104022"/>
    <s v="North"/>
    <n v="1"/>
    <s v="Hyderabad"/>
    <m/>
    <m/>
    <m/>
    <s v="&lt;30"/>
    <m/>
    <m/>
  </r>
  <r>
    <n v="1456"/>
    <n v="31"/>
    <n v="19881"/>
    <n v="661"/>
    <n v="200702"/>
    <s v="Personal"/>
    <n v="6402"/>
    <x v="0"/>
    <x v="0"/>
    <s v="Employed"/>
    <s v="Divorced"/>
    <s v="Female"/>
    <s v="High School"/>
    <n v="2"/>
    <n v="4"/>
    <n v="128019"/>
    <s v="North"/>
    <n v="4"/>
    <s v="Kolkata"/>
    <m/>
    <m/>
    <m/>
    <s v="30-40"/>
    <m/>
    <m/>
  </r>
  <r>
    <n v="1457"/>
    <n v="63"/>
    <n v="48575"/>
    <n v="703"/>
    <n v="208676"/>
    <s v="Education"/>
    <n v="4628"/>
    <x v="0"/>
    <x v="0"/>
    <s v="Unemployed"/>
    <s v="Divorced"/>
    <s v="Female"/>
    <s v="High School"/>
    <n v="1"/>
    <n v="2"/>
    <n v="89862"/>
    <s v="West"/>
    <n v="9"/>
    <s v="Kolkata"/>
    <m/>
    <m/>
    <m/>
    <s v="&gt;60"/>
    <m/>
    <m/>
  </r>
  <r>
    <n v="1458"/>
    <n v="40"/>
    <n v="53476"/>
    <n v="724"/>
    <n v="226490"/>
    <s v="Home"/>
    <n v="5145"/>
    <x v="0"/>
    <x v="1"/>
    <s v="Employed"/>
    <s v="Divorced"/>
    <s v="Male"/>
    <s v="Bachelor"/>
    <n v="1"/>
    <n v="3"/>
    <n v="150697"/>
    <s v="South"/>
    <n v="13"/>
    <s v="Hyderabad"/>
    <m/>
    <m/>
    <m/>
    <s v="30-40"/>
    <m/>
    <m/>
  </r>
  <r>
    <n v="1459"/>
    <n v="31"/>
    <n v="47101"/>
    <n v="599"/>
    <n v="206620"/>
    <s v="Home"/>
    <n v="5059"/>
    <x v="0"/>
    <x v="1"/>
    <s v="Employed"/>
    <s v="Single"/>
    <s v="Female"/>
    <s v="Bachelor"/>
    <n v="0"/>
    <n v="1"/>
    <n v="157536"/>
    <s v="South"/>
    <n v="5"/>
    <s v="Ahmedabad"/>
    <m/>
    <m/>
    <m/>
    <s v="30-40"/>
    <m/>
    <m/>
  </r>
  <r>
    <n v="1460"/>
    <n v="35"/>
    <n v="54302"/>
    <n v="667"/>
    <n v="172812"/>
    <s v="Car"/>
    <n v="5093"/>
    <x v="1"/>
    <x v="0"/>
    <s v="Employed"/>
    <s v="Single"/>
    <s v="Male"/>
    <s v="Bachelor"/>
    <n v="0"/>
    <n v="3"/>
    <n v="107115"/>
    <s v="East"/>
    <n v="14"/>
    <s v="Mumbai"/>
    <m/>
    <m/>
    <m/>
    <s v="30-40"/>
    <m/>
    <m/>
  </r>
  <r>
    <n v="1461"/>
    <n v="37"/>
    <n v="51274"/>
    <n v="539"/>
    <n v="199645"/>
    <s v="Personal"/>
    <n v="4629"/>
    <x v="1"/>
    <x v="1"/>
    <s v="Employed"/>
    <s v="Divorced"/>
    <s v="Male"/>
    <s v="High School"/>
    <n v="0"/>
    <n v="3"/>
    <n v="116241"/>
    <s v="South"/>
    <n v="19"/>
    <s v="Kolkata"/>
    <m/>
    <m/>
    <m/>
    <s v="30-40"/>
    <m/>
    <m/>
  </r>
  <r>
    <n v="1462"/>
    <n v="54"/>
    <n v="29270"/>
    <n v="692"/>
    <n v="321583"/>
    <s v="Medical"/>
    <n v="4525"/>
    <x v="0"/>
    <x v="1"/>
    <s v="Employed"/>
    <s v="Married"/>
    <s v="Female"/>
    <s v="PhD"/>
    <n v="1"/>
    <n v="2"/>
    <n v="131821"/>
    <s v="North"/>
    <n v="14"/>
    <s v="Hyderabad"/>
    <m/>
    <m/>
    <m/>
    <s v="51-60"/>
    <m/>
    <m/>
  </r>
  <r>
    <n v="1463"/>
    <n v="32"/>
    <n v="45487"/>
    <n v="704"/>
    <n v="215694"/>
    <s v="Education"/>
    <n v="5643"/>
    <x v="1"/>
    <x v="1"/>
    <s v="Employed"/>
    <s v="Single"/>
    <s v="Male"/>
    <s v="PhD"/>
    <n v="2"/>
    <n v="4"/>
    <n v="116332"/>
    <s v="South"/>
    <n v="4"/>
    <s v="Delhi"/>
    <m/>
    <m/>
    <m/>
    <s v="30-40"/>
    <m/>
    <m/>
  </r>
  <r>
    <n v="1464"/>
    <n v="62"/>
    <n v="51708"/>
    <n v="516"/>
    <n v="104461"/>
    <s v="Home"/>
    <n v="5219"/>
    <x v="1"/>
    <x v="1"/>
    <s v="Employed"/>
    <s v="Divorced"/>
    <s v="Female"/>
    <s v="PhD"/>
    <n v="0"/>
    <n v="4"/>
    <n v="113117"/>
    <s v="East"/>
    <n v="4"/>
    <s v="Delhi"/>
    <m/>
    <m/>
    <m/>
    <s v="&gt;60"/>
    <m/>
    <m/>
  </r>
  <r>
    <n v="1465"/>
    <n v="48"/>
    <n v="46442"/>
    <n v="633"/>
    <n v="180255"/>
    <s v="Education"/>
    <n v="4241"/>
    <x v="0"/>
    <x v="1"/>
    <s v="Employed"/>
    <s v="Divorced"/>
    <s v="Male"/>
    <s v="Master"/>
    <n v="0"/>
    <n v="1"/>
    <n v="84277"/>
    <s v="West"/>
    <n v="9"/>
    <s v="Hyderabad"/>
    <m/>
    <m/>
    <m/>
    <s v="41-50"/>
    <m/>
    <m/>
  </r>
  <r>
    <n v="1466"/>
    <n v="55"/>
    <n v="27608"/>
    <n v="605"/>
    <n v="200669"/>
    <s v="Education"/>
    <n v="2140"/>
    <x v="0"/>
    <x v="1"/>
    <s v="Employed"/>
    <s v="Divorced"/>
    <s v="Female"/>
    <s v="PhD"/>
    <n v="1"/>
    <n v="4"/>
    <n v="49379"/>
    <s v="West"/>
    <n v="2"/>
    <s v="Kolkata"/>
    <m/>
    <m/>
    <m/>
    <s v="51-60"/>
    <m/>
    <m/>
  </r>
  <r>
    <n v="1467"/>
    <n v="28"/>
    <n v="68346"/>
    <n v="632"/>
    <n v="192971"/>
    <s v="Medical"/>
    <n v="4393"/>
    <x v="0"/>
    <x v="1"/>
    <s v="Employed"/>
    <s v="Married"/>
    <s v="Female"/>
    <s v="Master"/>
    <n v="5"/>
    <n v="4"/>
    <n v="58297"/>
    <s v="North"/>
    <n v="10"/>
    <s v="Pune"/>
    <m/>
    <m/>
    <m/>
    <s v="&lt;30"/>
    <m/>
    <m/>
  </r>
  <r>
    <n v="1468"/>
    <n v="47"/>
    <n v="35417"/>
    <n v="623"/>
    <n v="196578"/>
    <s v="Home"/>
    <n v="3639"/>
    <x v="1"/>
    <x v="0"/>
    <s v="Employed"/>
    <s v="Divorced"/>
    <s v="Male"/>
    <s v="High School"/>
    <n v="2"/>
    <n v="1"/>
    <n v="171471"/>
    <s v="North"/>
    <n v="18"/>
    <s v="Pune"/>
    <m/>
    <m/>
    <m/>
    <s v="41-50"/>
    <m/>
    <m/>
  </r>
  <r>
    <n v="1469"/>
    <n v="42"/>
    <n v="31367"/>
    <n v="647"/>
    <n v="214313"/>
    <s v="Car"/>
    <n v="4076"/>
    <x v="0"/>
    <x v="0"/>
    <s v="Employed"/>
    <s v="Single"/>
    <s v="Male"/>
    <s v="Master"/>
    <n v="0"/>
    <n v="1"/>
    <n v="109673"/>
    <s v="South"/>
    <n v="7"/>
    <s v="Hyderabad"/>
    <m/>
    <m/>
    <m/>
    <s v="41-50"/>
    <m/>
    <m/>
  </r>
  <r>
    <n v="1470"/>
    <n v="44"/>
    <n v="50612"/>
    <n v="699"/>
    <n v="225430"/>
    <s v="Personal"/>
    <n v="3677"/>
    <x v="0"/>
    <x v="0"/>
    <s v="Employed"/>
    <s v="Married"/>
    <s v="Female"/>
    <s v="Bachelor"/>
    <n v="2"/>
    <n v="2"/>
    <n v="92629"/>
    <s v="South"/>
    <n v="14"/>
    <s v="Ahmedabad"/>
    <m/>
    <m/>
    <m/>
    <s v="41-50"/>
    <m/>
    <m/>
  </r>
  <r>
    <n v="1471"/>
    <n v="22"/>
    <n v="45263"/>
    <n v="634"/>
    <n v="212941"/>
    <s v="Education"/>
    <n v="6159"/>
    <x v="0"/>
    <x v="1"/>
    <s v="Employed"/>
    <s v="Married"/>
    <s v="Male"/>
    <s v="Bachelor"/>
    <n v="3"/>
    <n v="2"/>
    <n v="137899"/>
    <s v="East"/>
    <n v="15"/>
    <s v="Pune"/>
    <m/>
    <m/>
    <m/>
    <s v="&lt;30"/>
    <m/>
    <m/>
  </r>
  <r>
    <n v="1472"/>
    <n v="51"/>
    <n v="59021"/>
    <n v="600"/>
    <n v="247531"/>
    <s v="Medical"/>
    <n v="6152"/>
    <x v="0"/>
    <x v="1"/>
    <s v="Employed"/>
    <s v="Divorced"/>
    <s v="Female"/>
    <s v="High School"/>
    <n v="5"/>
    <n v="2"/>
    <n v="77516"/>
    <s v="North"/>
    <n v="10"/>
    <s v="Ahmedabad"/>
    <m/>
    <m/>
    <m/>
    <s v="51-60"/>
    <m/>
    <m/>
  </r>
  <r>
    <n v="1473"/>
    <n v="42"/>
    <n v="63089"/>
    <n v="640"/>
    <n v="125232"/>
    <s v="Medical"/>
    <n v="5758"/>
    <x v="0"/>
    <x v="1"/>
    <s v="Employed"/>
    <s v="Single"/>
    <s v="Male"/>
    <s v="PhD"/>
    <n v="5"/>
    <n v="2"/>
    <n v="117493"/>
    <s v="East"/>
    <n v="5"/>
    <s v="Delhi"/>
    <m/>
    <m/>
    <m/>
    <s v="41-50"/>
    <m/>
    <m/>
  </r>
  <r>
    <n v="1474"/>
    <n v="21"/>
    <n v="60808"/>
    <n v="637"/>
    <n v="187367"/>
    <s v="Personal"/>
    <n v="4666"/>
    <x v="0"/>
    <x v="0"/>
    <s v="Employed"/>
    <s v="Single"/>
    <s v="Female"/>
    <s v="High School"/>
    <n v="0"/>
    <n v="4"/>
    <n v="102315"/>
    <s v="West"/>
    <n v="8"/>
    <s v="Bangalore"/>
    <m/>
    <m/>
    <m/>
    <s v="&lt;30"/>
    <m/>
    <m/>
  </r>
  <r>
    <n v="1475"/>
    <n v="34"/>
    <n v="49973"/>
    <n v="645"/>
    <n v="221713"/>
    <s v="Personal"/>
    <n v="4334"/>
    <x v="1"/>
    <x v="0"/>
    <s v="Employed"/>
    <s v="Divorced"/>
    <s v="Male"/>
    <s v="Bachelor"/>
    <n v="0"/>
    <n v="2"/>
    <n v="113800"/>
    <s v="South"/>
    <n v="5"/>
    <s v="Mumbai"/>
    <m/>
    <m/>
    <m/>
    <s v="30-40"/>
    <m/>
    <m/>
  </r>
  <r>
    <n v="1476"/>
    <n v="45"/>
    <n v="58299"/>
    <n v="618"/>
    <n v="212808"/>
    <s v="Home"/>
    <n v="3505"/>
    <x v="0"/>
    <x v="0"/>
    <s v="Employed"/>
    <s v="Divorced"/>
    <s v="Female"/>
    <s v="PhD"/>
    <n v="1"/>
    <n v="3"/>
    <n v="89907"/>
    <s v="North"/>
    <n v="5"/>
    <s v="Bangalore"/>
    <m/>
    <m/>
    <m/>
    <s v="41-50"/>
    <m/>
    <m/>
  </r>
  <r>
    <n v="1477"/>
    <n v="56"/>
    <n v="26599"/>
    <n v="668"/>
    <n v="167385"/>
    <s v="Education"/>
    <n v="5914"/>
    <x v="0"/>
    <x v="0"/>
    <s v="Employed"/>
    <s v="Single"/>
    <s v="Male"/>
    <s v="Bachelor"/>
    <n v="5"/>
    <n v="1"/>
    <n v="71059"/>
    <s v="South"/>
    <n v="14"/>
    <s v="Ahmedabad"/>
    <m/>
    <m/>
    <m/>
    <s v="51-60"/>
    <m/>
    <m/>
  </r>
  <r>
    <n v="1478"/>
    <n v="56"/>
    <n v="66415"/>
    <n v="714"/>
    <n v="173405"/>
    <s v="Education"/>
    <n v="5868"/>
    <x v="0"/>
    <x v="0"/>
    <s v="Employed"/>
    <s v="Married"/>
    <s v="Male"/>
    <s v="High School"/>
    <n v="3"/>
    <n v="2"/>
    <n v="75313"/>
    <s v="North"/>
    <n v="1"/>
    <s v="Pune"/>
    <m/>
    <m/>
    <m/>
    <s v="51-60"/>
    <m/>
    <m/>
  </r>
  <r>
    <n v="1479"/>
    <n v="61"/>
    <n v="43927"/>
    <n v="586"/>
    <n v="157913"/>
    <s v="Personal"/>
    <n v="5492"/>
    <x v="0"/>
    <x v="0"/>
    <s v="Employed"/>
    <s v="Married"/>
    <s v="Female"/>
    <s v="PhD"/>
    <n v="3"/>
    <n v="1"/>
    <n v="76483"/>
    <s v="West"/>
    <n v="5"/>
    <s v="Bangalore"/>
    <m/>
    <m/>
    <m/>
    <s v="&gt;60"/>
    <m/>
    <m/>
  </r>
  <r>
    <n v="1480"/>
    <n v="23"/>
    <n v="79549"/>
    <n v="672"/>
    <n v="248833"/>
    <s v="Car"/>
    <n v="3891"/>
    <x v="0"/>
    <x v="0"/>
    <s v="Employed"/>
    <s v="Divorced"/>
    <s v="Female"/>
    <s v="High School"/>
    <n v="3"/>
    <n v="4"/>
    <n v="99910"/>
    <s v="East"/>
    <n v="19"/>
    <s v="Ahmedabad"/>
    <m/>
    <m/>
    <m/>
    <s v="&lt;30"/>
    <m/>
    <m/>
  </r>
  <r>
    <n v="1481"/>
    <n v="25"/>
    <n v="66871"/>
    <n v="697"/>
    <n v="107394"/>
    <s v="Education"/>
    <n v="4662"/>
    <x v="1"/>
    <x v="1"/>
    <s v="Unemployed"/>
    <s v="Divorced"/>
    <s v="Female"/>
    <s v="Bachelor"/>
    <n v="4"/>
    <n v="2"/>
    <n v="53315"/>
    <s v="North"/>
    <n v="12"/>
    <s v="Kolkata"/>
    <m/>
    <m/>
    <m/>
    <s v="&lt;30"/>
    <m/>
    <m/>
  </r>
  <r>
    <n v="1482"/>
    <n v="21"/>
    <n v="47040"/>
    <n v="628"/>
    <n v="135923"/>
    <s v="Medical"/>
    <n v="4880"/>
    <x v="0"/>
    <x v="0"/>
    <s v="Employed"/>
    <s v="Single"/>
    <s v="Female"/>
    <s v="PhD"/>
    <n v="1"/>
    <n v="3"/>
    <n v="62577"/>
    <s v="South"/>
    <n v="15"/>
    <s v="Bangalore"/>
    <m/>
    <m/>
    <m/>
    <s v="&lt;30"/>
    <m/>
    <m/>
  </r>
  <r>
    <n v="1483"/>
    <n v="39"/>
    <n v="50321"/>
    <n v="712"/>
    <n v="220932"/>
    <s v="Personal"/>
    <n v="3233"/>
    <x v="0"/>
    <x v="1"/>
    <s v="Employed"/>
    <s v="Single"/>
    <s v="Female"/>
    <s v="Bachelor"/>
    <n v="1"/>
    <n v="1"/>
    <n v="104065"/>
    <s v="North"/>
    <n v="3"/>
    <s v="Delhi"/>
    <m/>
    <m/>
    <m/>
    <s v="30-40"/>
    <m/>
    <m/>
  </r>
  <r>
    <n v="1484"/>
    <n v="53"/>
    <n v="67760"/>
    <n v="646"/>
    <n v="227158"/>
    <s v="Education"/>
    <n v="6428"/>
    <x v="1"/>
    <x v="1"/>
    <s v="Employed"/>
    <s v="Single"/>
    <s v="Female"/>
    <s v="PhD"/>
    <n v="0"/>
    <n v="2"/>
    <n v="96169"/>
    <s v="East"/>
    <n v="1"/>
    <s v="Ahmedabad"/>
    <m/>
    <m/>
    <m/>
    <s v="51-60"/>
    <m/>
    <m/>
  </r>
  <r>
    <n v="1485"/>
    <n v="62"/>
    <n v="16098"/>
    <n v="593"/>
    <n v="120778"/>
    <s v="Home"/>
    <n v="3648"/>
    <x v="1"/>
    <x v="0"/>
    <s v="Employed"/>
    <s v="Single"/>
    <s v="Male"/>
    <s v="Master"/>
    <n v="1"/>
    <n v="3"/>
    <n v="105706"/>
    <s v="West"/>
    <n v="12"/>
    <s v="Delhi"/>
    <m/>
    <m/>
    <m/>
    <s v="&gt;60"/>
    <m/>
    <m/>
  </r>
  <r>
    <n v="1486"/>
    <n v="50"/>
    <n v="47596"/>
    <n v="586"/>
    <n v="231321"/>
    <s v="Personal"/>
    <n v="4220"/>
    <x v="0"/>
    <x v="1"/>
    <s v="Employed"/>
    <s v="Divorced"/>
    <s v="Male"/>
    <s v="Master"/>
    <n v="0"/>
    <n v="4"/>
    <n v="98648"/>
    <s v="South"/>
    <n v="13"/>
    <s v="Bangalore"/>
    <m/>
    <m/>
    <m/>
    <s v="41-50"/>
    <m/>
    <m/>
  </r>
  <r>
    <n v="1487"/>
    <n v="32"/>
    <n v="75521"/>
    <n v="689"/>
    <n v="209025"/>
    <s v="Medical"/>
    <n v="3228"/>
    <x v="0"/>
    <x v="0"/>
    <s v="Employed"/>
    <s v="Divorced"/>
    <s v="Female"/>
    <s v="Bachelor"/>
    <n v="0"/>
    <n v="3"/>
    <n v="175568"/>
    <s v="West"/>
    <n v="14"/>
    <s v="Hyderabad"/>
    <m/>
    <m/>
    <m/>
    <s v="30-40"/>
    <m/>
    <m/>
  </r>
  <r>
    <n v="1488"/>
    <n v="30"/>
    <n v="62672"/>
    <n v="684"/>
    <n v="225783"/>
    <s v="Home"/>
    <n v="4796"/>
    <x v="0"/>
    <x v="0"/>
    <s v="Employed"/>
    <s v="Single"/>
    <s v="Male"/>
    <s v="High School"/>
    <n v="4"/>
    <n v="4"/>
    <n v="103802"/>
    <s v="West"/>
    <n v="10"/>
    <s v="Hyderabad"/>
    <m/>
    <m/>
    <m/>
    <s v="30-40"/>
    <m/>
    <m/>
  </r>
  <r>
    <n v="1489"/>
    <n v="54"/>
    <n v="37434"/>
    <n v="728"/>
    <n v="203622"/>
    <s v="Personal"/>
    <n v="4751"/>
    <x v="0"/>
    <x v="1"/>
    <s v="Employed"/>
    <s v="Divorced"/>
    <s v="Female"/>
    <s v="Master"/>
    <n v="1"/>
    <n v="1"/>
    <n v="88627"/>
    <s v="East"/>
    <n v="14"/>
    <s v="Mumbai"/>
    <m/>
    <m/>
    <m/>
    <s v="51-60"/>
    <m/>
    <m/>
  </r>
  <r>
    <n v="1490"/>
    <n v="36"/>
    <n v="54717"/>
    <n v="683"/>
    <n v="221273"/>
    <s v="Personal"/>
    <n v="5980"/>
    <x v="0"/>
    <x v="1"/>
    <s v="Employed"/>
    <s v="Divorced"/>
    <s v="Male"/>
    <s v="Master"/>
    <n v="1"/>
    <n v="2"/>
    <n v="103033"/>
    <s v="North"/>
    <n v="14"/>
    <s v="Kolkata"/>
    <m/>
    <m/>
    <m/>
    <s v="30-40"/>
    <m/>
    <m/>
  </r>
  <r>
    <n v="1491"/>
    <n v="60"/>
    <n v="35349"/>
    <n v="645"/>
    <n v="223001"/>
    <s v="Education"/>
    <n v="4052"/>
    <x v="0"/>
    <x v="1"/>
    <s v="Employed"/>
    <s v="Single"/>
    <s v="Female"/>
    <s v="PhD"/>
    <n v="4"/>
    <n v="3"/>
    <n v="130598"/>
    <s v="North"/>
    <n v="13"/>
    <s v="Hyderabad"/>
    <m/>
    <m/>
    <m/>
    <s v="51-60"/>
    <m/>
    <m/>
  </r>
  <r>
    <n v="1492"/>
    <n v="49"/>
    <n v="44877"/>
    <n v="674"/>
    <n v="223595"/>
    <s v="Home"/>
    <n v="3914"/>
    <x v="0"/>
    <x v="1"/>
    <s v="Employed"/>
    <s v="Married"/>
    <s v="Female"/>
    <s v="PhD"/>
    <n v="4"/>
    <n v="3"/>
    <n v="98511"/>
    <s v="North"/>
    <n v="3"/>
    <s v="Kolkata"/>
    <m/>
    <m/>
    <m/>
    <s v="41-50"/>
    <m/>
    <m/>
  </r>
  <r>
    <n v="1493"/>
    <n v="35"/>
    <n v="55007"/>
    <n v="653"/>
    <n v="212203"/>
    <s v="Personal"/>
    <n v="5080"/>
    <x v="1"/>
    <x v="1"/>
    <s v="Employed"/>
    <s v="Married"/>
    <s v="Male"/>
    <s v="PhD"/>
    <n v="1"/>
    <n v="3"/>
    <n v="120541"/>
    <s v="North"/>
    <n v="19"/>
    <s v="Mumbai"/>
    <m/>
    <m/>
    <m/>
    <s v="30-40"/>
    <m/>
    <m/>
  </r>
  <r>
    <n v="1494"/>
    <n v="31"/>
    <n v="57647"/>
    <n v="633"/>
    <n v="195721"/>
    <s v="Medical"/>
    <n v="2924"/>
    <x v="0"/>
    <x v="0"/>
    <s v="Unemployed"/>
    <s v="Single"/>
    <s v="Female"/>
    <s v="Bachelor"/>
    <n v="1"/>
    <n v="4"/>
    <n v="111881"/>
    <s v="South"/>
    <n v="10"/>
    <s v="Bangalore"/>
    <m/>
    <m/>
    <m/>
    <s v="30-40"/>
    <m/>
    <m/>
  </r>
  <r>
    <n v="1495"/>
    <n v="64"/>
    <n v="60941"/>
    <n v="622"/>
    <n v="196017"/>
    <s v="Home"/>
    <n v="6331"/>
    <x v="0"/>
    <x v="1"/>
    <s v="Employed"/>
    <s v="Married"/>
    <s v="Male"/>
    <s v="High School"/>
    <n v="0"/>
    <n v="1"/>
    <n v="91287"/>
    <s v="West"/>
    <n v="12"/>
    <s v="Mumbai"/>
    <m/>
    <m/>
    <m/>
    <s v="&gt;60"/>
    <m/>
    <m/>
  </r>
  <r>
    <n v="1496"/>
    <n v="54"/>
    <n v="68506"/>
    <n v="563"/>
    <n v="211508"/>
    <s v="Education"/>
    <n v="3678"/>
    <x v="0"/>
    <x v="1"/>
    <s v="Employed"/>
    <s v="Divorced"/>
    <s v="Male"/>
    <s v="High School"/>
    <n v="2"/>
    <n v="1"/>
    <n v="103326"/>
    <s v="North"/>
    <n v="2"/>
    <s v="Mumbai"/>
    <m/>
    <m/>
    <m/>
    <s v="51-60"/>
    <m/>
    <m/>
  </r>
  <r>
    <n v="1497"/>
    <n v="56"/>
    <n v="32094"/>
    <n v="612"/>
    <n v="241270"/>
    <s v="Car"/>
    <n v="6816"/>
    <x v="0"/>
    <x v="0"/>
    <s v="Employed"/>
    <s v="Married"/>
    <s v="Male"/>
    <s v="PhD"/>
    <n v="5"/>
    <n v="2"/>
    <n v="147967"/>
    <s v="West"/>
    <n v="1"/>
    <s v="Mumbai"/>
    <m/>
    <m/>
    <m/>
    <s v="51-60"/>
    <m/>
    <m/>
  </r>
  <r>
    <n v="1498"/>
    <n v="50"/>
    <n v="50360"/>
    <n v="649"/>
    <n v="298237"/>
    <s v="Personal"/>
    <n v="4207"/>
    <x v="0"/>
    <x v="1"/>
    <s v="Employed"/>
    <s v="Single"/>
    <s v="Male"/>
    <s v="Bachelor"/>
    <n v="0"/>
    <n v="2"/>
    <n v="107292"/>
    <s v="South"/>
    <n v="4"/>
    <s v="Kolkata"/>
    <m/>
    <m/>
    <m/>
    <s v="41-50"/>
    <m/>
    <m/>
  </r>
  <r>
    <n v="1499"/>
    <n v="55"/>
    <n v="37244"/>
    <n v="514"/>
    <n v="226423"/>
    <s v="Car"/>
    <n v="3573"/>
    <x v="0"/>
    <x v="0"/>
    <s v="Employed"/>
    <s v="Single"/>
    <s v="Male"/>
    <s v="PhD"/>
    <n v="3"/>
    <n v="1"/>
    <n v="70419"/>
    <s v="South"/>
    <n v="8"/>
    <s v="Delhi"/>
    <m/>
    <m/>
    <m/>
    <s v="51-60"/>
    <m/>
    <m/>
  </r>
  <r>
    <n v="1500"/>
    <n v="29"/>
    <n v="44017"/>
    <n v="624"/>
    <n v="218870"/>
    <s v="Personal"/>
    <n v="5583"/>
    <x v="0"/>
    <x v="1"/>
    <s v="Employed"/>
    <s v="Married"/>
    <s v="Male"/>
    <s v="High School"/>
    <n v="3"/>
    <n v="1"/>
    <n v="90414"/>
    <s v="South"/>
    <n v="17"/>
    <s v="Kolkata"/>
    <m/>
    <m/>
    <m/>
    <s v="&lt;3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x v="0"/>
    <n v="47794"/>
    <n v="612"/>
    <n v="246028"/>
    <x v="0"/>
    <x v="0"/>
    <x v="0"/>
    <n v="0"/>
    <s v="Employed"/>
    <x v="0"/>
    <x v="0"/>
    <x v="0"/>
    <x v="0"/>
    <n v="3"/>
    <n v="130474"/>
    <x v="0"/>
    <x v="0"/>
    <x v="0"/>
  </r>
  <r>
    <n v="2"/>
    <x v="1"/>
    <n v="53965"/>
    <n v="674"/>
    <n v="267161"/>
    <x v="0"/>
    <x v="1"/>
    <x v="0"/>
    <n v="1"/>
    <s v="Employed"/>
    <x v="0"/>
    <x v="0"/>
    <x v="0"/>
    <x v="1"/>
    <n v="2"/>
    <n v="130238"/>
    <x v="1"/>
    <x v="1"/>
    <x v="1"/>
  </r>
  <r>
    <n v="3"/>
    <x v="2"/>
    <n v="38566"/>
    <n v="702"/>
    <n v="173627"/>
    <x v="1"/>
    <x v="2"/>
    <x v="1"/>
    <n v="1"/>
    <s v="Employed"/>
    <x v="1"/>
    <x v="1"/>
    <x v="1"/>
    <x v="2"/>
    <n v="1"/>
    <n v="40631"/>
    <x v="2"/>
    <x v="2"/>
    <x v="1"/>
  </r>
  <r>
    <n v="4"/>
    <x v="3"/>
    <n v="34882"/>
    <n v="705"/>
    <n v="171750"/>
    <x v="0"/>
    <x v="3"/>
    <x v="0"/>
    <n v="0"/>
    <s v="Employed"/>
    <x v="2"/>
    <x v="0"/>
    <x v="1"/>
    <x v="3"/>
    <n v="4"/>
    <n v="78973"/>
    <x v="0"/>
    <x v="3"/>
    <x v="2"/>
  </r>
  <r>
    <n v="5"/>
    <x v="4"/>
    <n v="22231"/>
    <n v="594"/>
    <n v="164000"/>
    <x v="2"/>
    <x v="4"/>
    <x v="0"/>
    <n v="1"/>
    <s v="Unemployed"/>
    <x v="1"/>
    <x v="0"/>
    <x v="2"/>
    <x v="4"/>
    <n v="1"/>
    <n v="113074"/>
    <x v="3"/>
    <x v="1"/>
    <x v="3"/>
  </r>
  <r>
    <n v="6"/>
    <x v="0"/>
    <n v="41230"/>
    <n v="643"/>
    <n v="172080"/>
    <x v="2"/>
    <x v="5"/>
    <x v="1"/>
    <n v="1"/>
    <s v="Employed"/>
    <x v="0"/>
    <x v="0"/>
    <x v="0"/>
    <x v="3"/>
    <n v="1"/>
    <n v="115726"/>
    <x v="0"/>
    <x v="4"/>
    <x v="3"/>
  </r>
  <r>
    <n v="7"/>
    <x v="4"/>
    <n v="71317"/>
    <n v="593"/>
    <n v="257132"/>
    <x v="3"/>
    <x v="6"/>
    <x v="0"/>
    <n v="1"/>
    <s v="Employed"/>
    <x v="0"/>
    <x v="1"/>
    <x v="1"/>
    <x v="3"/>
    <n v="1"/>
    <n v="99858"/>
    <x v="3"/>
    <x v="5"/>
    <x v="2"/>
  </r>
  <r>
    <n v="8"/>
    <x v="5"/>
    <n v="27772"/>
    <n v="591"/>
    <n v="281460"/>
    <x v="1"/>
    <x v="7"/>
    <x v="0"/>
    <n v="1"/>
    <s v="Employed"/>
    <x v="1"/>
    <x v="0"/>
    <x v="3"/>
    <x v="1"/>
    <n v="1"/>
    <n v="100534"/>
    <x v="2"/>
    <x v="6"/>
    <x v="2"/>
  </r>
  <r>
    <n v="9"/>
    <x v="6"/>
    <n v="61835"/>
    <n v="616"/>
    <n v="115576"/>
    <x v="1"/>
    <x v="8"/>
    <x v="1"/>
    <n v="1"/>
    <s v="Employed"/>
    <x v="0"/>
    <x v="0"/>
    <x v="3"/>
    <x v="4"/>
    <n v="3"/>
    <n v="71842"/>
    <x v="2"/>
    <x v="7"/>
    <x v="4"/>
  </r>
  <r>
    <n v="10"/>
    <x v="1"/>
    <n v="63190"/>
    <n v="667"/>
    <n v="159426"/>
    <x v="0"/>
    <x v="9"/>
    <x v="1"/>
    <n v="1"/>
    <s v="Employed"/>
    <x v="0"/>
    <x v="1"/>
    <x v="2"/>
    <x v="3"/>
    <n v="1"/>
    <n v="28004"/>
    <x v="0"/>
    <x v="8"/>
    <x v="5"/>
  </r>
  <r>
    <n v="11"/>
    <x v="7"/>
    <n v="86792"/>
    <n v="675"/>
    <n v="106826"/>
    <x v="4"/>
    <x v="10"/>
    <x v="0"/>
    <n v="0"/>
    <s v="Employed"/>
    <x v="0"/>
    <x v="0"/>
    <x v="3"/>
    <x v="5"/>
    <n v="4"/>
    <n v="161485"/>
    <x v="1"/>
    <x v="4"/>
    <x v="1"/>
  </r>
  <r>
    <n v="12"/>
    <x v="8"/>
    <n v="65575"/>
    <n v="682"/>
    <n v="198568"/>
    <x v="4"/>
    <x v="11"/>
    <x v="0"/>
    <n v="1"/>
    <s v="Employed"/>
    <x v="0"/>
    <x v="1"/>
    <x v="1"/>
    <x v="2"/>
    <n v="4"/>
    <n v="70939"/>
    <x v="3"/>
    <x v="0"/>
    <x v="4"/>
  </r>
  <r>
    <n v="13"/>
    <x v="2"/>
    <n v="64318"/>
    <n v="679"/>
    <n v="175581"/>
    <x v="4"/>
    <x v="12"/>
    <x v="0"/>
    <n v="1"/>
    <s v="Employed"/>
    <x v="0"/>
    <x v="1"/>
    <x v="0"/>
    <x v="0"/>
    <n v="3"/>
    <n v="105295"/>
    <x v="2"/>
    <x v="6"/>
    <x v="0"/>
  </r>
  <r>
    <n v="14"/>
    <x v="0"/>
    <n v="55515"/>
    <n v="607"/>
    <n v="217946"/>
    <x v="3"/>
    <x v="13"/>
    <x v="0"/>
    <n v="0"/>
    <s v="Employed"/>
    <x v="2"/>
    <x v="1"/>
    <x v="1"/>
    <x v="1"/>
    <n v="4"/>
    <n v="95234"/>
    <x v="0"/>
    <x v="2"/>
    <x v="1"/>
  </r>
  <r>
    <n v="15"/>
    <x v="9"/>
    <n v="50012"/>
    <n v="709"/>
    <n v="233160"/>
    <x v="1"/>
    <x v="14"/>
    <x v="0"/>
    <n v="1"/>
    <s v="Employed"/>
    <x v="1"/>
    <x v="1"/>
    <x v="3"/>
    <x v="4"/>
    <n v="1"/>
    <n v="126915"/>
    <x v="2"/>
    <x v="1"/>
    <x v="3"/>
  </r>
  <r>
    <n v="16"/>
    <x v="10"/>
    <n v="62782"/>
    <n v="690"/>
    <n v="227613"/>
    <x v="0"/>
    <x v="15"/>
    <x v="1"/>
    <n v="1"/>
    <s v="Employed"/>
    <x v="1"/>
    <x v="1"/>
    <x v="3"/>
    <x v="4"/>
    <n v="4"/>
    <n v="103446"/>
    <x v="0"/>
    <x v="4"/>
    <x v="2"/>
  </r>
  <r>
    <n v="17"/>
    <x v="11"/>
    <n v="68730"/>
    <n v="629"/>
    <n v="117703"/>
    <x v="3"/>
    <x v="16"/>
    <x v="0"/>
    <n v="0"/>
    <s v="Employed"/>
    <x v="1"/>
    <x v="1"/>
    <x v="1"/>
    <x v="1"/>
    <n v="2"/>
    <n v="104603"/>
    <x v="3"/>
    <x v="6"/>
    <x v="2"/>
  </r>
  <r>
    <n v="18"/>
    <x v="1"/>
    <n v="52557"/>
    <n v="631"/>
    <n v="198714"/>
    <x v="2"/>
    <x v="17"/>
    <x v="1"/>
    <n v="0"/>
    <s v="Employed"/>
    <x v="2"/>
    <x v="1"/>
    <x v="2"/>
    <x v="3"/>
    <n v="1"/>
    <n v="20970"/>
    <x v="0"/>
    <x v="9"/>
    <x v="5"/>
  </r>
  <r>
    <n v="19"/>
    <x v="3"/>
    <n v="69378"/>
    <n v="617"/>
    <n v="115214"/>
    <x v="2"/>
    <x v="18"/>
    <x v="0"/>
    <n v="0"/>
    <s v="Employed"/>
    <x v="2"/>
    <x v="1"/>
    <x v="1"/>
    <x v="1"/>
    <n v="3"/>
    <n v="74999"/>
    <x v="3"/>
    <x v="10"/>
    <x v="1"/>
  </r>
  <r>
    <n v="20"/>
    <x v="12"/>
    <n v="93248"/>
    <n v="585"/>
    <n v="286843"/>
    <x v="2"/>
    <x v="19"/>
    <x v="0"/>
    <n v="1"/>
    <s v="Employed"/>
    <x v="1"/>
    <x v="1"/>
    <x v="2"/>
    <x v="4"/>
    <n v="2"/>
    <n v="122338"/>
    <x v="2"/>
    <x v="11"/>
    <x v="6"/>
  </r>
  <r>
    <n v="21"/>
    <x v="13"/>
    <n v="51062"/>
    <n v="683"/>
    <n v="182266"/>
    <x v="1"/>
    <x v="20"/>
    <x v="1"/>
    <n v="0"/>
    <s v="Employed"/>
    <x v="1"/>
    <x v="1"/>
    <x v="3"/>
    <x v="5"/>
    <n v="4"/>
    <n v="119640"/>
    <x v="3"/>
    <x v="12"/>
    <x v="5"/>
  </r>
  <r>
    <n v="22"/>
    <x v="14"/>
    <n v="51485"/>
    <n v="691"/>
    <n v="131676"/>
    <x v="2"/>
    <x v="21"/>
    <x v="0"/>
    <n v="0"/>
    <s v="Employed"/>
    <x v="1"/>
    <x v="1"/>
    <x v="0"/>
    <x v="3"/>
    <n v="2"/>
    <n v="71450"/>
    <x v="3"/>
    <x v="13"/>
    <x v="5"/>
  </r>
  <r>
    <n v="23"/>
    <x v="15"/>
    <n v="48618"/>
    <n v="603"/>
    <n v="172786"/>
    <x v="4"/>
    <x v="22"/>
    <x v="0"/>
    <n v="0"/>
    <s v="Employed"/>
    <x v="0"/>
    <x v="1"/>
    <x v="0"/>
    <x v="0"/>
    <n v="4"/>
    <n v="52659"/>
    <x v="1"/>
    <x v="7"/>
    <x v="4"/>
  </r>
  <r>
    <n v="24"/>
    <x v="13"/>
    <n v="52006"/>
    <n v="588"/>
    <n v="210394"/>
    <x v="2"/>
    <x v="23"/>
    <x v="0"/>
    <n v="1"/>
    <s v="Unemployed"/>
    <x v="2"/>
    <x v="1"/>
    <x v="1"/>
    <x v="1"/>
    <n v="4"/>
    <n v="103797"/>
    <x v="2"/>
    <x v="6"/>
    <x v="1"/>
  </r>
  <r>
    <n v="25"/>
    <x v="16"/>
    <n v="68346"/>
    <n v="603"/>
    <n v="236662"/>
    <x v="3"/>
    <x v="24"/>
    <x v="0"/>
    <n v="1"/>
    <s v="Employed"/>
    <x v="2"/>
    <x v="1"/>
    <x v="2"/>
    <x v="4"/>
    <n v="4"/>
    <n v="12796"/>
    <x v="3"/>
    <x v="5"/>
    <x v="1"/>
  </r>
  <r>
    <n v="26"/>
    <x v="0"/>
    <n v="51305"/>
    <n v="655"/>
    <n v="265015"/>
    <x v="2"/>
    <x v="25"/>
    <x v="0"/>
    <n v="1"/>
    <s v="Employed"/>
    <x v="0"/>
    <x v="0"/>
    <x v="3"/>
    <x v="0"/>
    <n v="3"/>
    <n v="65539"/>
    <x v="1"/>
    <x v="14"/>
    <x v="6"/>
  </r>
  <r>
    <n v="27"/>
    <x v="17"/>
    <n v="52837"/>
    <n v="580"/>
    <n v="203145"/>
    <x v="4"/>
    <x v="26"/>
    <x v="0"/>
    <n v="0"/>
    <s v="Employed"/>
    <x v="2"/>
    <x v="1"/>
    <x v="0"/>
    <x v="4"/>
    <n v="2"/>
    <n v="152804"/>
    <x v="1"/>
    <x v="3"/>
    <x v="2"/>
  </r>
  <r>
    <n v="28"/>
    <x v="15"/>
    <n v="46255"/>
    <n v="706"/>
    <n v="183308"/>
    <x v="2"/>
    <x v="27"/>
    <x v="0"/>
    <n v="1"/>
    <s v="Employed"/>
    <x v="1"/>
    <x v="0"/>
    <x v="1"/>
    <x v="4"/>
    <n v="3"/>
    <n v="143352"/>
    <x v="3"/>
    <x v="15"/>
    <x v="3"/>
  </r>
  <r>
    <n v="29"/>
    <x v="18"/>
    <n v="57335"/>
    <n v="703"/>
    <n v="234253"/>
    <x v="0"/>
    <x v="28"/>
    <x v="0"/>
    <n v="1"/>
    <s v="Employed"/>
    <x v="2"/>
    <x v="0"/>
    <x v="1"/>
    <x v="5"/>
    <n v="4"/>
    <n v="114617"/>
    <x v="0"/>
    <x v="6"/>
    <x v="3"/>
  </r>
  <r>
    <n v="30"/>
    <x v="10"/>
    <n v="42452"/>
    <n v="671"/>
    <n v="232881"/>
    <x v="4"/>
    <x v="29"/>
    <x v="0"/>
    <n v="1"/>
    <s v="Employed"/>
    <x v="0"/>
    <x v="0"/>
    <x v="3"/>
    <x v="3"/>
    <n v="1"/>
    <n v="109220"/>
    <x v="3"/>
    <x v="3"/>
    <x v="6"/>
  </r>
  <r>
    <n v="31"/>
    <x v="19"/>
    <n v="31607"/>
    <n v="690"/>
    <n v="205938"/>
    <x v="1"/>
    <x v="30"/>
    <x v="0"/>
    <n v="1"/>
    <s v="Employed"/>
    <x v="1"/>
    <x v="0"/>
    <x v="3"/>
    <x v="1"/>
    <n v="1"/>
    <n v="41494"/>
    <x v="0"/>
    <x v="11"/>
    <x v="5"/>
  </r>
  <r>
    <n v="32"/>
    <x v="10"/>
    <n v="56715"/>
    <n v="652"/>
    <n v="240481"/>
    <x v="2"/>
    <x v="31"/>
    <x v="0"/>
    <n v="0"/>
    <s v="Unemployed"/>
    <x v="2"/>
    <x v="0"/>
    <x v="1"/>
    <x v="3"/>
    <n v="3"/>
    <n v="77779"/>
    <x v="3"/>
    <x v="14"/>
    <x v="4"/>
  </r>
  <r>
    <n v="33"/>
    <x v="20"/>
    <n v="79690"/>
    <n v="673"/>
    <n v="169487"/>
    <x v="3"/>
    <x v="32"/>
    <x v="0"/>
    <n v="0"/>
    <s v="Employed"/>
    <x v="1"/>
    <x v="0"/>
    <x v="1"/>
    <x v="4"/>
    <n v="1"/>
    <n v="91144"/>
    <x v="2"/>
    <x v="8"/>
    <x v="0"/>
  </r>
  <r>
    <n v="34"/>
    <x v="14"/>
    <n v="45650"/>
    <n v="584"/>
    <n v="198798"/>
    <x v="2"/>
    <x v="33"/>
    <x v="0"/>
    <n v="0"/>
    <s v="Employed"/>
    <x v="2"/>
    <x v="1"/>
    <x v="1"/>
    <x v="5"/>
    <n v="2"/>
    <n v="78417"/>
    <x v="1"/>
    <x v="3"/>
    <x v="1"/>
  </r>
  <r>
    <n v="35"/>
    <x v="21"/>
    <n v="34381"/>
    <n v="719"/>
    <n v="98351"/>
    <x v="3"/>
    <x v="34"/>
    <x v="0"/>
    <n v="1"/>
    <s v="Employed"/>
    <x v="1"/>
    <x v="0"/>
    <x v="2"/>
    <x v="0"/>
    <n v="1"/>
    <n v="89492"/>
    <x v="3"/>
    <x v="5"/>
    <x v="3"/>
  </r>
  <r>
    <n v="36"/>
    <x v="13"/>
    <n v="78734"/>
    <n v="625"/>
    <n v="269493"/>
    <x v="0"/>
    <x v="35"/>
    <x v="0"/>
    <n v="1"/>
    <s v="Employed"/>
    <x v="0"/>
    <x v="1"/>
    <x v="3"/>
    <x v="5"/>
    <n v="1"/>
    <n v="138976"/>
    <x v="3"/>
    <x v="7"/>
    <x v="0"/>
  </r>
  <r>
    <n v="37"/>
    <x v="22"/>
    <n v="50683"/>
    <n v="643"/>
    <n v="175415"/>
    <x v="1"/>
    <x v="36"/>
    <x v="0"/>
    <n v="1"/>
    <s v="Employed"/>
    <x v="0"/>
    <x v="1"/>
    <x v="1"/>
    <x v="4"/>
    <n v="4"/>
    <n v="83745"/>
    <x v="3"/>
    <x v="12"/>
    <x v="1"/>
  </r>
  <r>
    <n v="38"/>
    <x v="19"/>
    <n v="64168"/>
    <n v="774"/>
    <n v="269778"/>
    <x v="4"/>
    <x v="37"/>
    <x v="0"/>
    <n v="1"/>
    <s v="Unemployed"/>
    <x v="2"/>
    <x v="0"/>
    <x v="3"/>
    <x v="3"/>
    <n v="2"/>
    <n v="89771"/>
    <x v="0"/>
    <x v="6"/>
    <x v="4"/>
  </r>
  <r>
    <n v="39"/>
    <x v="3"/>
    <n v="39065"/>
    <n v="638"/>
    <n v="167190"/>
    <x v="4"/>
    <x v="38"/>
    <x v="0"/>
    <n v="1"/>
    <s v="Employed"/>
    <x v="2"/>
    <x v="1"/>
    <x v="1"/>
    <x v="0"/>
    <n v="2"/>
    <n v="122185"/>
    <x v="2"/>
    <x v="16"/>
    <x v="6"/>
  </r>
  <r>
    <n v="40"/>
    <x v="8"/>
    <n v="50146"/>
    <n v="686"/>
    <n v="215111"/>
    <x v="1"/>
    <x v="39"/>
    <x v="0"/>
    <n v="0"/>
    <s v="Employed"/>
    <x v="1"/>
    <x v="1"/>
    <x v="1"/>
    <x v="3"/>
    <n v="1"/>
    <n v="57415"/>
    <x v="2"/>
    <x v="1"/>
    <x v="5"/>
  </r>
  <r>
    <n v="41"/>
    <x v="23"/>
    <n v="71008"/>
    <n v="675"/>
    <n v="202737"/>
    <x v="0"/>
    <x v="40"/>
    <x v="0"/>
    <n v="0"/>
    <s v="Employed"/>
    <x v="0"/>
    <x v="0"/>
    <x v="1"/>
    <x v="5"/>
    <n v="4"/>
    <n v="74793"/>
    <x v="3"/>
    <x v="17"/>
    <x v="4"/>
  </r>
  <r>
    <n v="42"/>
    <x v="10"/>
    <n v="51961"/>
    <n v="583"/>
    <n v="169900"/>
    <x v="0"/>
    <x v="41"/>
    <x v="1"/>
    <n v="1"/>
    <s v="Employed"/>
    <x v="1"/>
    <x v="1"/>
    <x v="3"/>
    <x v="0"/>
    <n v="1"/>
    <n v="77868"/>
    <x v="1"/>
    <x v="11"/>
    <x v="2"/>
  </r>
  <r>
    <n v="43"/>
    <x v="24"/>
    <n v="52148"/>
    <n v="600"/>
    <n v="223980"/>
    <x v="2"/>
    <x v="42"/>
    <x v="1"/>
    <n v="1"/>
    <s v="Employed"/>
    <x v="0"/>
    <x v="0"/>
    <x v="1"/>
    <x v="2"/>
    <n v="1"/>
    <n v="101667"/>
    <x v="1"/>
    <x v="18"/>
    <x v="4"/>
  </r>
  <r>
    <n v="44"/>
    <x v="10"/>
    <n v="27671"/>
    <n v="751"/>
    <n v="263847"/>
    <x v="0"/>
    <x v="43"/>
    <x v="0"/>
    <n v="1"/>
    <s v="Employed"/>
    <x v="1"/>
    <x v="0"/>
    <x v="1"/>
    <x v="5"/>
    <n v="3"/>
    <n v="89651"/>
    <x v="3"/>
    <x v="1"/>
    <x v="6"/>
  </r>
  <r>
    <n v="45"/>
    <x v="25"/>
    <n v="61805"/>
    <n v="678"/>
    <n v="289489"/>
    <x v="2"/>
    <x v="44"/>
    <x v="0"/>
    <n v="1"/>
    <s v="Employed"/>
    <x v="1"/>
    <x v="0"/>
    <x v="3"/>
    <x v="0"/>
    <n v="4"/>
    <n v="90599"/>
    <x v="0"/>
    <x v="13"/>
    <x v="6"/>
  </r>
  <r>
    <n v="46"/>
    <x v="26"/>
    <n v="38211"/>
    <n v="649"/>
    <n v="237136"/>
    <x v="3"/>
    <x v="45"/>
    <x v="1"/>
    <n v="0"/>
    <s v="Employed"/>
    <x v="1"/>
    <x v="0"/>
    <x v="1"/>
    <x v="5"/>
    <n v="3"/>
    <n v="80054"/>
    <x v="1"/>
    <x v="7"/>
    <x v="4"/>
  </r>
  <r>
    <n v="47"/>
    <x v="20"/>
    <n v="66795"/>
    <n v="623"/>
    <n v="139498"/>
    <x v="1"/>
    <x v="46"/>
    <x v="0"/>
    <n v="0"/>
    <s v="Employed"/>
    <x v="2"/>
    <x v="0"/>
    <x v="0"/>
    <x v="1"/>
    <n v="1"/>
    <n v="67875"/>
    <x v="2"/>
    <x v="1"/>
    <x v="1"/>
  </r>
  <r>
    <n v="48"/>
    <x v="13"/>
    <n v="53035"/>
    <n v="666"/>
    <n v="129721"/>
    <x v="3"/>
    <x v="47"/>
    <x v="0"/>
    <n v="1"/>
    <s v="Employed"/>
    <x v="0"/>
    <x v="1"/>
    <x v="0"/>
    <x v="5"/>
    <n v="1"/>
    <n v="118274"/>
    <x v="1"/>
    <x v="6"/>
    <x v="6"/>
  </r>
  <r>
    <n v="49"/>
    <x v="15"/>
    <n v="54368"/>
    <n v="670"/>
    <n v="256946"/>
    <x v="3"/>
    <x v="48"/>
    <x v="0"/>
    <n v="1"/>
    <s v="Employed"/>
    <x v="2"/>
    <x v="0"/>
    <x v="1"/>
    <x v="2"/>
    <n v="4"/>
    <n v="89865"/>
    <x v="1"/>
    <x v="12"/>
    <x v="2"/>
  </r>
  <r>
    <n v="50"/>
    <x v="27"/>
    <n v="61588"/>
    <n v="661"/>
    <n v="150135"/>
    <x v="3"/>
    <x v="49"/>
    <x v="1"/>
    <n v="1"/>
    <s v="Employed"/>
    <x v="2"/>
    <x v="0"/>
    <x v="2"/>
    <x v="0"/>
    <n v="2"/>
    <n v="118570"/>
    <x v="3"/>
    <x v="3"/>
    <x v="0"/>
  </r>
  <r>
    <n v="51"/>
    <x v="6"/>
    <n v="55629"/>
    <n v="703"/>
    <n v="230797"/>
    <x v="3"/>
    <x v="50"/>
    <x v="0"/>
    <n v="1"/>
    <s v="Unemployed"/>
    <x v="1"/>
    <x v="1"/>
    <x v="3"/>
    <x v="0"/>
    <n v="1"/>
    <n v="66651"/>
    <x v="1"/>
    <x v="0"/>
    <x v="4"/>
  </r>
  <r>
    <n v="52"/>
    <x v="24"/>
    <n v="75776"/>
    <n v="606"/>
    <n v="206697"/>
    <x v="4"/>
    <x v="51"/>
    <x v="0"/>
    <n v="0"/>
    <s v="Employed"/>
    <x v="0"/>
    <x v="0"/>
    <x v="1"/>
    <x v="5"/>
    <n v="1"/>
    <n v="80042"/>
    <x v="3"/>
    <x v="17"/>
    <x v="6"/>
  </r>
  <r>
    <n v="53"/>
    <x v="28"/>
    <n v="73400"/>
    <n v="599"/>
    <n v="265935"/>
    <x v="0"/>
    <x v="52"/>
    <x v="0"/>
    <n v="0"/>
    <s v="Employed"/>
    <x v="2"/>
    <x v="0"/>
    <x v="3"/>
    <x v="3"/>
    <n v="3"/>
    <n v="93364"/>
    <x v="2"/>
    <x v="12"/>
    <x v="5"/>
  </r>
  <r>
    <n v="54"/>
    <x v="29"/>
    <n v="31741"/>
    <n v="702"/>
    <n v="225497"/>
    <x v="1"/>
    <x v="53"/>
    <x v="1"/>
    <n v="1"/>
    <s v="Employed"/>
    <x v="1"/>
    <x v="0"/>
    <x v="2"/>
    <x v="1"/>
    <n v="3"/>
    <n v="96163"/>
    <x v="1"/>
    <x v="5"/>
    <x v="1"/>
  </r>
  <r>
    <n v="55"/>
    <x v="30"/>
    <n v="47439"/>
    <n v="755"/>
    <n v="198471"/>
    <x v="1"/>
    <x v="54"/>
    <x v="0"/>
    <n v="0"/>
    <s v="Employed"/>
    <x v="0"/>
    <x v="0"/>
    <x v="2"/>
    <x v="1"/>
    <n v="4"/>
    <n v="122631"/>
    <x v="3"/>
    <x v="4"/>
    <x v="1"/>
  </r>
  <r>
    <n v="56"/>
    <x v="31"/>
    <n v="62548"/>
    <n v="692"/>
    <n v="303062"/>
    <x v="3"/>
    <x v="55"/>
    <x v="0"/>
    <n v="1"/>
    <s v="Employed"/>
    <x v="0"/>
    <x v="0"/>
    <x v="3"/>
    <x v="5"/>
    <n v="3"/>
    <n v="87084"/>
    <x v="3"/>
    <x v="13"/>
    <x v="1"/>
  </r>
  <r>
    <n v="57"/>
    <x v="32"/>
    <n v="35860"/>
    <n v="714"/>
    <n v="241162"/>
    <x v="1"/>
    <x v="56"/>
    <x v="0"/>
    <n v="1"/>
    <s v="Employed"/>
    <x v="2"/>
    <x v="0"/>
    <x v="2"/>
    <x v="1"/>
    <n v="2"/>
    <n v="122402"/>
    <x v="2"/>
    <x v="8"/>
    <x v="0"/>
  </r>
  <r>
    <n v="58"/>
    <x v="9"/>
    <n v="26479"/>
    <n v="646"/>
    <n v="227736"/>
    <x v="2"/>
    <x v="57"/>
    <x v="0"/>
    <n v="1"/>
    <s v="Employed"/>
    <x v="1"/>
    <x v="0"/>
    <x v="2"/>
    <x v="1"/>
    <n v="1"/>
    <n v="111248"/>
    <x v="1"/>
    <x v="14"/>
    <x v="2"/>
  </r>
  <r>
    <n v="59"/>
    <x v="22"/>
    <n v="38596"/>
    <n v="663"/>
    <n v="165869"/>
    <x v="1"/>
    <x v="58"/>
    <x v="0"/>
    <n v="1"/>
    <s v="Employed"/>
    <x v="2"/>
    <x v="1"/>
    <x v="3"/>
    <x v="5"/>
    <n v="3"/>
    <n v="96794"/>
    <x v="0"/>
    <x v="3"/>
    <x v="4"/>
  </r>
  <r>
    <n v="60"/>
    <x v="30"/>
    <n v="48272"/>
    <n v="662"/>
    <n v="142667"/>
    <x v="3"/>
    <x v="59"/>
    <x v="0"/>
    <n v="1"/>
    <s v="Employed"/>
    <x v="0"/>
    <x v="0"/>
    <x v="2"/>
    <x v="2"/>
    <n v="2"/>
    <n v="71461"/>
    <x v="1"/>
    <x v="12"/>
    <x v="6"/>
  </r>
  <r>
    <n v="61"/>
    <x v="22"/>
    <n v="-10969"/>
    <n v="647"/>
    <n v="187026"/>
    <x v="1"/>
    <x v="60"/>
    <x v="0"/>
    <n v="1"/>
    <s v="Employed"/>
    <x v="2"/>
    <x v="1"/>
    <x v="0"/>
    <x v="0"/>
    <n v="1"/>
    <n v="122706"/>
    <x v="3"/>
    <x v="4"/>
    <x v="0"/>
  </r>
  <r>
    <n v="62"/>
    <x v="22"/>
    <n v="33291"/>
    <n v="720"/>
    <n v="125058"/>
    <x v="0"/>
    <x v="61"/>
    <x v="0"/>
    <n v="0"/>
    <s v="Employed"/>
    <x v="1"/>
    <x v="0"/>
    <x v="1"/>
    <x v="5"/>
    <n v="1"/>
    <n v="72209"/>
    <x v="3"/>
    <x v="10"/>
    <x v="2"/>
  </r>
  <r>
    <n v="63"/>
    <x v="4"/>
    <n v="23321"/>
    <n v="705"/>
    <n v="183901"/>
    <x v="3"/>
    <x v="62"/>
    <x v="0"/>
    <n v="0"/>
    <s v="Employed"/>
    <x v="0"/>
    <x v="0"/>
    <x v="0"/>
    <x v="3"/>
    <n v="2"/>
    <n v="99361"/>
    <x v="2"/>
    <x v="18"/>
    <x v="3"/>
  </r>
  <r>
    <n v="64"/>
    <x v="33"/>
    <n v="67200"/>
    <n v="630"/>
    <n v="240047"/>
    <x v="4"/>
    <x v="63"/>
    <x v="0"/>
    <n v="1"/>
    <s v="Employed"/>
    <x v="1"/>
    <x v="0"/>
    <x v="0"/>
    <x v="4"/>
    <n v="1"/>
    <n v="98381"/>
    <x v="2"/>
    <x v="10"/>
    <x v="6"/>
  </r>
  <r>
    <n v="65"/>
    <x v="14"/>
    <n v="63972"/>
    <n v="567"/>
    <n v="249089"/>
    <x v="0"/>
    <x v="64"/>
    <x v="0"/>
    <n v="0"/>
    <s v="Unemployed"/>
    <x v="1"/>
    <x v="1"/>
    <x v="1"/>
    <x v="2"/>
    <n v="2"/>
    <n v="93787"/>
    <x v="0"/>
    <x v="13"/>
    <x v="1"/>
  </r>
  <r>
    <n v="66"/>
    <x v="34"/>
    <n v="54178"/>
    <n v="646"/>
    <n v="182899"/>
    <x v="1"/>
    <x v="65"/>
    <x v="0"/>
    <n v="1"/>
    <s v="Employed"/>
    <x v="0"/>
    <x v="1"/>
    <x v="0"/>
    <x v="5"/>
    <n v="2"/>
    <n v="88320"/>
    <x v="0"/>
    <x v="0"/>
    <x v="1"/>
  </r>
  <r>
    <n v="67"/>
    <x v="20"/>
    <n v="51500"/>
    <n v="592"/>
    <n v="346798"/>
    <x v="4"/>
    <x v="66"/>
    <x v="0"/>
    <n v="1"/>
    <s v="Unemployed"/>
    <x v="1"/>
    <x v="1"/>
    <x v="1"/>
    <x v="2"/>
    <n v="3"/>
    <n v="75337"/>
    <x v="3"/>
    <x v="16"/>
    <x v="2"/>
  </r>
  <r>
    <n v="68"/>
    <x v="15"/>
    <n v="58172"/>
    <n v="651"/>
    <n v="263667"/>
    <x v="0"/>
    <x v="67"/>
    <x v="0"/>
    <n v="0"/>
    <s v="Employed"/>
    <x v="1"/>
    <x v="0"/>
    <x v="1"/>
    <x v="4"/>
    <n v="4"/>
    <n v="51491"/>
    <x v="0"/>
    <x v="1"/>
    <x v="5"/>
  </r>
  <r>
    <n v="69"/>
    <x v="29"/>
    <n v="35024"/>
    <n v="596"/>
    <n v="198501"/>
    <x v="2"/>
    <x v="68"/>
    <x v="0"/>
    <n v="0"/>
    <s v="Employed"/>
    <x v="1"/>
    <x v="0"/>
    <x v="3"/>
    <x v="1"/>
    <n v="2"/>
    <n v="142114"/>
    <x v="0"/>
    <x v="7"/>
    <x v="5"/>
  </r>
  <r>
    <n v="70"/>
    <x v="31"/>
    <n v="68793"/>
    <n v="712"/>
    <n v="257071"/>
    <x v="0"/>
    <x v="69"/>
    <x v="0"/>
    <n v="0"/>
    <s v="Employed"/>
    <x v="0"/>
    <x v="1"/>
    <x v="1"/>
    <x v="1"/>
    <n v="3"/>
    <n v="85248"/>
    <x v="0"/>
    <x v="3"/>
    <x v="0"/>
  </r>
  <r>
    <n v="71"/>
    <x v="33"/>
    <n v="51395"/>
    <n v="684"/>
    <n v="171025"/>
    <x v="4"/>
    <x v="70"/>
    <x v="0"/>
    <n v="1"/>
    <s v="Employed"/>
    <x v="1"/>
    <x v="1"/>
    <x v="1"/>
    <x v="4"/>
    <n v="1"/>
    <n v="96156"/>
    <x v="1"/>
    <x v="17"/>
    <x v="5"/>
  </r>
  <r>
    <n v="72"/>
    <x v="28"/>
    <n v="63763"/>
    <n v="683"/>
    <n v="212695"/>
    <x v="2"/>
    <x v="71"/>
    <x v="0"/>
    <n v="1"/>
    <s v="Employed"/>
    <x v="2"/>
    <x v="0"/>
    <x v="2"/>
    <x v="1"/>
    <n v="3"/>
    <n v="95973"/>
    <x v="1"/>
    <x v="5"/>
    <x v="1"/>
  </r>
  <r>
    <n v="73"/>
    <x v="0"/>
    <n v="63146"/>
    <n v="703"/>
    <n v="181971"/>
    <x v="1"/>
    <x v="72"/>
    <x v="0"/>
    <n v="1"/>
    <s v="Unemployed"/>
    <x v="2"/>
    <x v="0"/>
    <x v="2"/>
    <x v="2"/>
    <n v="2"/>
    <n v="132868"/>
    <x v="3"/>
    <x v="1"/>
    <x v="4"/>
  </r>
  <r>
    <n v="74"/>
    <x v="6"/>
    <n v="58011"/>
    <n v="669"/>
    <n v="139411"/>
    <x v="3"/>
    <x v="73"/>
    <x v="1"/>
    <n v="0"/>
    <s v="Unemployed"/>
    <x v="1"/>
    <x v="0"/>
    <x v="0"/>
    <x v="1"/>
    <n v="3"/>
    <n v="157995"/>
    <x v="1"/>
    <x v="16"/>
    <x v="0"/>
  </r>
  <r>
    <n v="75"/>
    <x v="34"/>
    <n v="54693"/>
    <n v="677"/>
    <n v="226631"/>
    <x v="1"/>
    <x v="74"/>
    <x v="0"/>
    <n v="0"/>
    <s v="Employed"/>
    <x v="2"/>
    <x v="1"/>
    <x v="1"/>
    <x v="4"/>
    <n v="4"/>
    <n v="104795"/>
    <x v="0"/>
    <x v="11"/>
    <x v="1"/>
  </r>
  <r>
    <n v="76"/>
    <x v="16"/>
    <n v="53576"/>
    <n v="721"/>
    <n v="199704"/>
    <x v="3"/>
    <x v="75"/>
    <x v="0"/>
    <n v="0"/>
    <s v="Employed"/>
    <x v="2"/>
    <x v="1"/>
    <x v="1"/>
    <x v="4"/>
    <n v="1"/>
    <n v="95289"/>
    <x v="0"/>
    <x v="15"/>
    <x v="4"/>
  </r>
  <r>
    <n v="77"/>
    <x v="16"/>
    <n v="49055"/>
    <n v="643"/>
    <n v="203414"/>
    <x v="3"/>
    <x v="76"/>
    <x v="0"/>
    <n v="1"/>
    <s v="Employed"/>
    <x v="0"/>
    <x v="0"/>
    <x v="3"/>
    <x v="0"/>
    <n v="3"/>
    <n v="66296"/>
    <x v="0"/>
    <x v="16"/>
    <x v="2"/>
  </r>
  <r>
    <n v="78"/>
    <x v="35"/>
    <n v="57244"/>
    <n v="680"/>
    <n v="198643"/>
    <x v="4"/>
    <x v="71"/>
    <x v="0"/>
    <n v="0"/>
    <s v="Employed"/>
    <x v="1"/>
    <x v="0"/>
    <x v="1"/>
    <x v="4"/>
    <n v="1"/>
    <n v="56692"/>
    <x v="1"/>
    <x v="10"/>
    <x v="2"/>
  </r>
  <r>
    <n v="79"/>
    <x v="14"/>
    <n v="53093"/>
    <n v="597"/>
    <n v="155094"/>
    <x v="2"/>
    <x v="77"/>
    <x v="0"/>
    <n v="0"/>
    <s v="Employed"/>
    <x v="0"/>
    <x v="0"/>
    <x v="3"/>
    <x v="3"/>
    <n v="2"/>
    <n v="46780"/>
    <x v="2"/>
    <x v="16"/>
    <x v="0"/>
  </r>
  <r>
    <n v="80"/>
    <x v="36"/>
    <n v="42694"/>
    <n v="653"/>
    <n v="279416"/>
    <x v="2"/>
    <x v="78"/>
    <x v="0"/>
    <n v="0"/>
    <s v="Employed"/>
    <x v="1"/>
    <x v="1"/>
    <x v="1"/>
    <x v="2"/>
    <n v="4"/>
    <n v="76124"/>
    <x v="0"/>
    <x v="2"/>
    <x v="0"/>
  </r>
  <r>
    <n v="81"/>
    <x v="25"/>
    <n v="59145"/>
    <n v="762"/>
    <n v="212436"/>
    <x v="0"/>
    <x v="79"/>
    <x v="1"/>
    <n v="1"/>
    <s v="Employed"/>
    <x v="2"/>
    <x v="0"/>
    <x v="2"/>
    <x v="4"/>
    <n v="4"/>
    <n v="37274"/>
    <x v="0"/>
    <x v="9"/>
    <x v="4"/>
  </r>
  <r>
    <n v="82"/>
    <x v="12"/>
    <n v="54207"/>
    <n v="690"/>
    <n v="186651"/>
    <x v="1"/>
    <x v="80"/>
    <x v="0"/>
    <n v="1"/>
    <s v="Employed"/>
    <x v="0"/>
    <x v="1"/>
    <x v="2"/>
    <x v="0"/>
    <n v="3"/>
    <n v="132364"/>
    <x v="2"/>
    <x v="6"/>
    <x v="5"/>
  </r>
  <r>
    <n v="83"/>
    <x v="18"/>
    <n v="68146"/>
    <n v="645"/>
    <n v="134539"/>
    <x v="4"/>
    <x v="81"/>
    <x v="0"/>
    <n v="1"/>
    <s v="Employed"/>
    <x v="0"/>
    <x v="1"/>
    <x v="2"/>
    <x v="2"/>
    <n v="1"/>
    <n v="112692"/>
    <x v="2"/>
    <x v="16"/>
    <x v="6"/>
  </r>
  <r>
    <n v="84"/>
    <x v="2"/>
    <n v="22843"/>
    <n v="663"/>
    <n v="270169"/>
    <x v="1"/>
    <x v="82"/>
    <x v="0"/>
    <n v="1"/>
    <s v="Employed"/>
    <x v="2"/>
    <x v="1"/>
    <x v="0"/>
    <x v="0"/>
    <n v="1"/>
    <n v="92450"/>
    <x v="3"/>
    <x v="11"/>
    <x v="0"/>
  </r>
  <r>
    <n v="85"/>
    <x v="30"/>
    <n v="50543"/>
    <n v="648"/>
    <n v="245865"/>
    <x v="0"/>
    <x v="83"/>
    <x v="0"/>
    <n v="1"/>
    <s v="Employed"/>
    <x v="2"/>
    <x v="0"/>
    <x v="1"/>
    <x v="3"/>
    <n v="3"/>
    <n v="133281"/>
    <x v="3"/>
    <x v="9"/>
    <x v="1"/>
  </r>
  <r>
    <n v="86"/>
    <x v="25"/>
    <n v="39126"/>
    <n v="661"/>
    <n v="200075"/>
    <x v="0"/>
    <x v="84"/>
    <x v="0"/>
    <n v="0"/>
    <s v="Employed"/>
    <x v="1"/>
    <x v="0"/>
    <x v="2"/>
    <x v="2"/>
    <n v="3"/>
    <n v="67865"/>
    <x v="1"/>
    <x v="4"/>
    <x v="6"/>
  </r>
  <r>
    <n v="87"/>
    <x v="37"/>
    <n v="42235"/>
    <n v="630"/>
    <n v="135793"/>
    <x v="4"/>
    <x v="85"/>
    <x v="0"/>
    <n v="0"/>
    <s v="Employed"/>
    <x v="1"/>
    <x v="1"/>
    <x v="3"/>
    <x v="5"/>
    <n v="3"/>
    <n v="75400"/>
    <x v="2"/>
    <x v="7"/>
    <x v="6"/>
  </r>
  <r>
    <n v="88"/>
    <x v="17"/>
    <n v="58396"/>
    <n v="674"/>
    <n v="282946"/>
    <x v="0"/>
    <x v="86"/>
    <x v="0"/>
    <n v="1"/>
    <s v="Employed"/>
    <x v="2"/>
    <x v="1"/>
    <x v="2"/>
    <x v="3"/>
    <n v="3"/>
    <n v="41986"/>
    <x v="3"/>
    <x v="12"/>
    <x v="5"/>
  </r>
  <r>
    <n v="89"/>
    <x v="33"/>
    <n v="28459"/>
    <n v="676"/>
    <n v="181760"/>
    <x v="4"/>
    <x v="87"/>
    <x v="0"/>
    <n v="0"/>
    <s v="Employed"/>
    <x v="2"/>
    <x v="0"/>
    <x v="1"/>
    <x v="3"/>
    <n v="4"/>
    <n v="123230"/>
    <x v="0"/>
    <x v="8"/>
    <x v="6"/>
  </r>
  <r>
    <n v="90"/>
    <x v="16"/>
    <n v="51997"/>
    <n v="650"/>
    <n v="166424"/>
    <x v="0"/>
    <x v="88"/>
    <x v="0"/>
    <n v="0"/>
    <s v="Employed"/>
    <x v="0"/>
    <x v="1"/>
    <x v="2"/>
    <x v="1"/>
    <n v="3"/>
    <n v="75689"/>
    <x v="3"/>
    <x v="15"/>
    <x v="2"/>
  </r>
  <r>
    <n v="91"/>
    <x v="9"/>
    <n v="50456"/>
    <n v="657"/>
    <n v="197543"/>
    <x v="2"/>
    <x v="89"/>
    <x v="0"/>
    <n v="0"/>
    <s v="Employed"/>
    <x v="0"/>
    <x v="0"/>
    <x v="1"/>
    <x v="4"/>
    <n v="1"/>
    <n v="100470"/>
    <x v="0"/>
    <x v="9"/>
    <x v="2"/>
  </r>
  <r>
    <n v="92"/>
    <x v="34"/>
    <n v="34250"/>
    <n v="667"/>
    <n v="218756"/>
    <x v="4"/>
    <x v="90"/>
    <x v="1"/>
    <n v="0"/>
    <s v="Employed"/>
    <x v="1"/>
    <x v="0"/>
    <x v="1"/>
    <x v="3"/>
    <n v="2"/>
    <n v="130077"/>
    <x v="0"/>
    <x v="18"/>
    <x v="6"/>
  </r>
  <r>
    <n v="93"/>
    <x v="38"/>
    <n v="52371"/>
    <n v="623"/>
    <n v="191568"/>
    <x v="2"/>
    <x v="91"/>
    <x v="0"/>
    <n v="0"/>
    <s v="Employed"/>
    <x v="0"/>
    <x v="0"/>
    <x v="2"/>
    <x v="2"/>
    <n v="1"/>
    <n v="141125"/>
    <x v="0"/>
    <x v="4"/>
    <x v="6"/>
  </r>
  <r>
    <n v="94"/>
    <x v="33"/>
    <n v="38576"/>
    <n v="674"/>
    <n v="30638"/>
    <x v="2"/>
    <x v="92"/>
    <x v="0"/>
    <n v="1"/>
    <s v="Employed"/>
    <x v="2"/>
    <x v="0"/>
    <x v="3"/>
    <x v="5"/>
    <n v="3"/>
    <n v="99125"/>
    <x v="1"/>
    <x v="15"/>
    <x v="2"/>
  </r>
  <r>
    <n v="95"/>
    <x v="13"/>
    <n v="82962"/>
    <n v="689"/>
    <n v="212481"/>
    <x v="4"/>
    <x v="93"/>
    <x v="0"/>
    <n v="0"/>
    <s v="Employed"/>
    <x v="2"/>
    <x v="1"/>
    <x v="0"/>
    <x v="2"/>
    <n v="4"/>
    <n v="111527"/>
    <x v="2"/>
    <x v="9"/>
    <x v="4"/>
  </r>
  <r>
    <n v="96"/>
    <x v="38"/>
    <n v="68029"/>
    <n v="723"/>
    <n v="246129"/>
    <x v="1"/>
    <x v="94"/>
    <x v="0"/>
    <n v="0"/>
    <s v="Unemployed"/>
    <x v="2"/>
    <x v="0"/>
    <x v="1"/>
    <x v="2"/>
    <n v="3"/>
    <n v="72884"/>
    <x v="1"/>
    <x v="9"/>
    <x v="5"/>
  </r>
  <r>
    <n v="97"/>
    <x v="12"/>
    <n v="51008"/>
    <n v="665"/>
    <n v="155447"/>
    <x v="3"/>
    <x v="95"/>
    <x v="0"/>
    <n v="0"/>
    <s v="Employed"/>
    <x v="2"/>
    <x v="1"/>
    <x v="0"/>
    <x v="5"/>
    <n v="2"/>
    <n v="150501"/>
    <x v="3"/>
    <x v="5"/>
    <x v="5"/>
  </r>
  <r>
    <n v="98"/>
    <x v="39"/>
    <n v="43523"/>
    <n v="622"/>
    <n v="278027"/>
    <x v="0"/>
    <x v="96"/>
    <x v="0"/>
    <n v="1"/>
    <s v="Employed"/>
    <x v="1"/>
    <x v="1"/>
    <x v="2"/>
    <x v="0"/>
    <n v="3"/>
    <n v="95015"/>
    <x v="3"/>
    <x v="13"/>
    <x v="1"/>
  </r>
  <r>
    <n v="99"/>
    <x v="37"/>
    <n v="57560"/>
    <n v="644"/>
    <n v="243743"/>
    <x v="0"/>
    <x v="97"/>
    <x v="0"/>
    <n v="1"/>
    <s v="Unemployed"/>
    <x v="2"/>
    <x v="1"/>
    <x v="1"/>
    <x v="1"/>
    <n v="2"/>
    <n v="102408"/>
    <x v="2"/>
    <x v="12"/>
    <x v="5"/>
  </r>
  <r>
    <n v="100"/>
    <x v="40"/>
    <n v="61512"/>
    <n v="592"/>
    <n v="223438"/>
    <x v="1"/>
    <x v="98"/>
    <x v="0"/>
    <n v="0"/>
    <s v="Employed"/>
    <x v="2"/>
    <x v="0"/>
    <x v="1"/>
    <x v="4"/>
    <n v="3"/>
    <n v="87794"/>
    <x v="2"/>
    <x v="17"/>
    <x v="3"/>
  </r>
  <r>
    <n v="101"/>
    <x v="13"/>
    <n v="53817"/>
    <n v="686"/>
    <n v="149295"/>
    <x v="3"/>
    <x v="99"/>
    <x v="0"/>
    <n v="1"/>
    <s v="Employed"/>
    <x v="2"/>
    <x v="0"/>
    <x v="2"/>
    <x v="3"/>
    <n v="4"/>
    <n v="135977"/>
    <x v="3"/>
    <x v="14"/>
    <x v="0"/>
  </r>
  <r>
    <n v="102"/>
    <x v="25"/>
    <n v="34772"/>
    <n v="547"/>
    <n v="213943"/>
    <x v="1"/>
    <x v="67"/>
    <x v="0"/>
    <n v="0"/>
    <s v="Employed"/>
    <x v="2"/>
    <x v="1"/>
    <x v="0"/>
    <x v="4"/>
    <n v="1"/>
    <n v="105987"/>
    <x v="2"/>
    <x v="6"/>
    <x v="6"/>
  </r>
  <r>
    <n v="103"/>
    <x v="33"/>
    <n v="46856"/>
    <n v="701"/>
    <n v="217746"/>
    <x v="3"/>
    <x v="100"/>
    <x v="0"/>
    <n v="1"/>
    <s v="Employed"/>
    <x v="1"/>
    <x v="0"/>
    <x v="3"/>
    <x v="1"/>
    <n v="2"/>
    <n v="122828"/>
    <x v="2"/>
    <x v="15"/>
    <x v="2"/>
  </r>
  <r>
    <n v="104"/>
    <x v="10"/>
    <n v="51170"/>
    <n v="707"/>
    <n v="195903"/>
    <x v="4"/>
    <x v="101"/>
    <x v="0"/>
    <n v="1"/>
    <s v="Employed"/>
    <x v="1"/>
    <x v="0"/>
    <x v="2"/>
    <x v="0"/>
    <n v="1"/>
    <n v="110618"/>
    <x v="0"/>
    <x v="15"/>
    <x v="5"/>
  </r>
  <r>
    <n v="105"/>
    <x v="16"/>
    <n v="54354"/>
    <n v="503"/>
    <n v="244566"/>
    <x v="4"/>
    <x v="102"/>
    <x v="1"/>
    <n v="1"/>
    <s v="Employed"/>
    <x v="0"/>
    <x v="0"/>
    <x v="2"/>
    <x v="5"/>
    <n v="3"/>
    <n v="93387"/>
    <x v="1"/>
    <x v="14"/>
    <x v="6"/>
  </r>
  <r>
    <n v="106"/>
    <x v="0"/>
    <n v="54700"/>
    <n v="713"/>
    <n v="181963"/>
    <x v="2"/>
    <x v="103"/>
    <x v="0"/>
    <n v="1"/>
    <s v="Employed"/>
    <x v="1"/>
    <x v="0"/>
    <x v="3"/>
    <x v="4"/>
    <n v="1"/>
    <n v="127884"/>
    <x v="1"/>
    <x v="7"/>
    <x v="6"/>
  </r>
  <r>
    <n v="107"/>
    <x v="26"/>
    <n v="60962"/>
    <n v="701"/>
    <n v="186418"/>
    <x v="2"/>
    <x v="104"/>
    <x v="0"/>
    <n v="0"/>
    <s v="Employed"/>
    <x v="1"/>
    <x v="0"/>
    <x v="3"/>
    <x v="2"/>
    <n v="4"/>
    <n v="110359"/>
    <x v="1"/>
    <x v="8"/>
    <x v="6"/>
  </r>
  <r>
    <n v="108"/>
    <x v="21"/>
    <n v="70125"/>
    <n v="635"/>
    <n v="166681"/>
    <x v="4"/>
    <x v="105"/>
    <x v="0"/>
    <n v="1"/>
    <s v="Employed"/>
    <x v="1"/>
    <x v="1"/>
    <x v="3"/>
    <x v="3"/>
    <n v="4"/>
    <n v="71170"/>
    <x v="0"/>
    <x v="10"/>
    <x v="5"/>
  </r>
  <r>
    <n v="109"/>
    <x v="20"/>
    <n v="65188"/>
    <n v="590"/>
    <n v="177438"/>
    <x v="2"/>
    <x v="106"/>
    <x v="0"/>
    <n v="0"/>
    <s v="Employed"/>
    <x v="0"/>
    <x v="0"/>
    <x v="3"/>
    <x v="3"/>
    <n v="1"/>
    <n v="70323"/>
    <x v="0"/>
    <x v="14"/>
    <x v="6"/>
  </r>
  <r>
    <n v="110"/>
    <x v="19"/>
    <n v="58854"/>
    <n v="608"/>
    <n v="192500"/>
    <x v="4"/>
    <x v="107"/>
    <x v="0"/>
    <n v="1"/>
    <s v="Employed"/>
    <x v="2"/>
    <x v="0"/>
    <x v="2"/>
    <x v="0"/>
    <n v="1"/>
    <n v="104464"/>
    <x v="2"/>
    <x v="18"/>
    <x v="4"/>
  </r>
  <r>
    <n v="111"/>
    <x v="22"/>
    <n v="31134"/>
    <n v="612"/>
    <n v="190694"/>
    <x v="1"/>
    <x v="108"/>
    <x v="0"/>
    <n v="0"/>
    <s v="Employed"/>
    <x v="0"/>
    <x v="1"/>
    <x v="3"/>
    <x v="1"/>
    <n v="4"/>
    <n v="127223"/>
    <x v="2"/>
    <x v="13"/>
    <x v="0"/>
  </r>
  <r>
    <n v="112"/>
    <x v="39"/>
    <n v="67795"/>
    <n v="715"/>
    <n v="188448"/>
    <x v="0"/>
    <x v="109"/>
    <x v="0"/>
    <n v="1"/>
    <s v="Employed"/>
    <x v="2"/>
    <x v="0"/>
    <x v="0"/>
    <x v="1"/>
    <n v="2"/>
    <n v="149182"/>
    <x v="0"/>
    <x v="18"/>
    <x v="0"/>
  </r>
  <r>
    <n v="113"/>
    <x v="1"/>
    <n v="62282"/>
    <n v="627"/>
    <n v="246204"/>
    <x v="4"/>
    <x v="110"/>
    <x v="0"/>
    <n v="0"/>
    <s v="Employed"/>
    <x v="1"/>
    <x v="1"/>
    <x v="3"/>
    <x v="5"/>
    <n v="2"/>
    <n v="46683"/>
    <x v="0"/>
    <x v="16"/>
    <x v="2"/>
  </r>
  <r>
    <n v="114"/>
    <x v="3"/>
    <n v="46163"/>
    <n v="695"/>
    <n v="275134"/>
    <x v="4"/>
    <x v="111"/>
    <x v="0"/>
    <n v="0"/>
    <s v="Employed"/>
    <x v="2"/>
    <x v="1"/>
    <x v="1"/>
    <x v="1"/>
    <n v="4"/>
    <n v="100769"/>
    <x v="3"/>
    <x v="0"/>
    <x v="4"/>
  </r>
  <r>
    <n v="115"/>
    <x v="33"/>
    <n v="50446"/>
    <n v="643"/>
    <n v="135907"/>
    <x v="4"/>
    <x v="112"/>
    <x v="0"/>
    <n v="1"/>
    <s v="Employed"/>
    <x v="0"/>
    <x v="0"/>
    <x v="1"/>
    <x v="4"/>
    <n v="4"/>
    <n v="114689"/>
    <x v="0"/>
    <x v="7"/>
    <x v="4"/>
  </r>
  <r>
    <n v="116"/>
    <x v="20"/>
    <n v="50983"/>
    <n v="652"/>
    <n v="273973"/>
    <x v="2"/>
    <x v="113"/>
    <x v="0"/>
    <n v="1"/>
    <s v="Employed"/>
    <x v="2"/>
    <x v="1"/>
    <x v="3"/>
    <x v="3"/>
    <n v="2"/>
    <n v="108870"/>
    <x v="0"/>
    <x v="18"/>
    <x v="0"/>
  </r>
  <r>
    <n v="117"/>
    <x v="30"/>
    <n v="43432"/>
    <n v="571"/>
    <n v="233723"/>
    <x v="2"/>
    <x v="114"/>
    <x v="0"/>
    <n v="0"/>
    <s v="Employed"/>
    <x v="2"/>
    <x v="1"/>
    <x v="2"/>
    <x v="5"/>
    <n v="1"/>
    <n v="130279"/>
    <x v="1"/>
    <x v="11"/>
    <x v="2"/>
  </r>
  <r>
    <n v="118"/>
    <x v="37"/>
    <n v="23779"/>
    <n v="592"/>
    <n v="155346"/>
    <x v="2"/>
    <x v="115"/>
    <x v="1"/>
    <n v="0"/>
    <s v="Employed"/>
    <x v="1"/>
    <x v="0"/>
    <x v="2"/>
    <x v="1"/>
    <n v="1"/>
    <n v="119666"/>
    <x v="3"/>
    <x v="5"/>
    <x v="4"/>
  </r>
  <r>
    <n v="119"/>
    <x v="27"/>
    <n v="33251"/>
    <n v="714"/>
    <n v="183505"/>
    <x v="2"/>
    <x v="116"/>
    <x v="0"/>
    <n v="1"/>
    <s v="Employed"/>
    <x v="2"/>
    <x v="1"/>
    <x v="0"/>
    <x v="2"/>
    <n v="3"/>
    <n v="70434"/>
    <x v="1"/>
    <x v="6"/>
    <x v="2"/>
  </r>
  <r>
    <n v="120"/>
    <x v="28"/>
    <n v="36402"/>
    <n v="642"/>
    <n v="214199"/>
    <x v="1"/>
    <x v="117"/>
    <x v="1"/>
    <n v="0"/>
    <s v="Employed"/>
    <x v="2"/>
    <x v="0"/>
    <x v="2"/>
    <x v="3"/>
    <n v="2"/>
    <n v="69556"/>
    <x v="1"/>
    <x v="6"/>
    <x v="0"/>
  </r>
  <r>
    <n v="121"/>
    <x v="31"/>
    <n v="20482"/>
    <n v="665"/>
    <n v="117249"/>
    <x v="4"/>
    <x v="118"/>
    <x v="0"/>
    <n v="1"/>
    <s v="Employed"/>
    <x v="1"/>
    <x v="1"/>
    <x v="0"/>
    <x v="5"/>
    <n v="4"/>
    <n v="109373"/>
    <x v="3"/>
    <x v="17"/>
    <x v="6"/>
  </r>
  <r>
    <n v="122"/>
    <x v="37"/>
    <n v="33301"/>
    <n v="740"/>
    <n v="195662"/>
    <x v="1"/>
    <x v="119"/>
    <x v="0"/>
    <n v="1"/>
    <s v="Employed"/>
    <x v="0"/>
    <x v="0"/>
    <x v="0"/>
    <x v="3"/>
    <n v="3"/>
    <n v="129715"/>
    <x v="3"/>
    <x v="7"/>
    <x v="1"/>
  </r>
  <r>
    <n v="123"/>
    <x v="21"/>
    <n v="67117"/>
    <n v="643"/>
    <n v="226277"/>
    <x v="2"/>
    <x v="120"/>
    <x v="0"/>
    <n v="1"/>
    <s v="Employed"/>
    <x v="1"/>
    <x v="1"/>
    <x v="0"/>
    <x v="4"/>
    <n v="1"/>
    <n v="104302"/>
    <x v="3"/>
    <x v="7"/>
    <x v="1"/>
  </r>
  <r>
    <n v="124"/>
    <x v="31"/>
    <n v="57288"/>
    <n v="640"/>
    <n v="162781"/>
    <x v="1"/>
    <x v="121"/>
    <x v="0"/>
    <n v="0"/>
    <s v="Employed"/>
    <x v="2"/>
    <x v="0"/>
    <x v="3"/>
    <x v="0"/>
    <n v="2"/>
    <n v="52662"/>
    <x v="2"/>
    <x v="13"/>
    <x v="1"/>
  </r>
  <r>
    <n v="125"/>
    <x v="24"/>
    <n v="35435"/>
    <n v="710"/>
    <n v="126007"/>
    <x v="4"/>
    <x v="122"/>
    <x v="0"/>
    <n v="1"/>
    <s v="Unemployed"/>
    <x v="1"/>
    <x v="0"/>
    <x v="2"/>
    <x v="1"/>
    <n v="3"/>
    <n v="68584"/>
    <x v="3"/>
    <x v="17"/>
    <x v="4"/>
  </r>
  <r>
    <n v="126"/>
    <x v="24"/>
    <n v="39676"/>
    <n v="650"/>
    <n v="209932"/>
    <x v="4"/>
    <x v="123"/>
    <x v="0"/>
    <n v="0"/>
    <s v="Employed"/>
    <x v="1"/>
    <x v="1"/>
    <x v="1"/>
    <x v="0"/>
    <n v="1"/>
    <n v="120745"/>
    <x v="1"/>
    <x v="10"/>
    <x v="2"/>
  </r>
  <r>
    <n v="127"/>
    <x v="15"/>
    <n v="68437"/>
    <n v="666"/>
    <n v="310412"/>
    <x v="2"/>
    <x v="124"/>
    <x v="1"/>
    <n v="0"/>
    <s v="Employed"/>
    <x v="2"/>
    <x v="1"/>
    <x v="0"/>
    <x v="1"/>
    <n v="4"/>
    <n v="89540"/>
    <x v="3"/>
    <x v="17"/>
    <x v="6"/>
  </r>
  <r>
    <n v="128"/>
    <x v="21"/>
    <n v="68067"/>
    <n v="699"/>
    <n v="164338"/>
    <x v="4"/>
    <x v="125"/>
    <x v="0"/>
    <n v="1"/>
    <s v="Employed"/>
    <x v="0"/>
    <x v="0"/>
    <x v="1"/>
    <x v="1"/>
    <n v="1"/>
    <n v="103538"/>
    <x v="2"/>
    <x v="5"/>
    <x v="0"/>
  </r>
  <r>
    <n v="129"/>
    <x v="12"/>
    <n v="51048"/>
    <n v="650"/>
    <n v="165647"/>
    <x v="1"/>
    <x v="126"/>
    <x v="0"/>
    <n v="0"/>
    <s v="Employed"/>
    <x v="1"/>
    <x v="1"/>
    <x v="0"/>
    <x v="2"/>
    <n v="1"/>
    <n v="131962"/>
    <x v="1"/>
    <x v="8"/>
    <x v="5"/>
  </r>
  <r>
    <n v="130"/>
    <x v="32"/>
    <n v="67621"/>
    <n v="689"/>
    <n v="189975"/>
    <x v="3"/>
    <x v="127"/>
    <x v="0"/>
    <n v="0"/>
    <s v="Employed"/>
    <x v="0"/>
    <x v="1"/>
    <x v="2"/>
    <x v="4"/>
    <n v="2"/>
    <n v="63933"/>
    <x v="3"/>
    <x v="10"/>
    <x v="3"/>
  </r>
  <r>
    <n v="131"/>
    <x v="27"/>
    <n v="38511"/>
    <n v="644"/>
    <n v="278486"/>
    <x v="4"/>
    <x v="128"/>
    <x v="0"/>
    <n v="1"/>
    <s v="Employed"/>
    <x v="1"/>
    <x v="1"/>
    <x v="3"/>
    <x v="2"/>
    <n v="4"/>
    <n v="87572"/>
    <x v="3"/>
    <x v="0"/>
    <x v="1"/>
  </r>
  <r>
    <n v="132"/>
    <x v="30"/>
    <n v="53410"/>
    <n v="699"/>
    <n v="117379"/>
    <x v="1"/>
    <x v="129"/>
    <x v="0"/>
    <n v="1"/>
    <s v="Employed"/>
    <x v="2"/>
    <x v="0"/>
    <x v="0"/>
    <x v="4"/>
    <n v="2"/>
    <n v="84313"/>
    <x v="1"/>
    <x v="18"/>
    <x v="4"/>
  </r>
  <r>
    <n v="133"/>
    <x v="25"/>
    <n v="27884"/>
    <n v="671"/>
    <n v="238491"/>
    <x v="1"/>
    <x v="130"/>
    <x v="1"/>
    <n v="1"/>
    <s v="Employed"/>
    <x v="2"/>
    <x v="0"/>
    <x v="0"/>
    <x v="4"/>
    <n v="4"/>
    <n v="110662"/>
    <x v="1"/>
    <x v="4"/>
    <x v="5"/>
  </r>
  <r>
    <n v="134"/>
    <x v="41"/>
    <n v="44535"/>
    <n v="638"/>
    <n v="176453"/>
    <x v="1"/>
    <x v="131"/>
    <x v="0"/>
    <n v="0"/>
    <s v="Employed"/>
    <x v="1"/>
    <x v="0"/>
    <x v="1"/>
    <x v="4"/>
    <n v="3"/>
    <n v="123186"/>
    <x v="3"/>
    <x v="3"/>
    <x v="4"/>
  </r>
  <r>
    <n v="135"/>
    <x v="7"/>
    <n v="50421"/>
    <n v="653"/>
    <n v="180764"/>
    <x v="4"/>
    <x v="132"/>
    <x v="0"/>
    <n v="0"/>
    <s v="Employed"/>
    <x v="1"/>
    <x v="1"/>
    <x v="3"/>
    <x v="1"/>
    <n v="1"/>
    <n v="55591"/>
    <x v="2"/>
    <x v="15"/>
    <x v="2"/>
  </r>
  <r>
    <n v="136"/>
    <x v="42"/>
    <n v="24724"/>
    <n v="527"/>
    <n v="149491"/>
    <x v="3"/>
    <x v="133"/>
    <x v="0"/>
    <n v="1"/>
    <s v="Employed"/>
    <x v="1"/>
    <x v="1"/>
    <x v="2"/>
    <x v="1"/>
    <n v="2"/>
    <n v="99833"/>
    <x v="1"/>
    <x v="0"/>
    <x v="0"/>
  </r>
  <r>
    <n v="137"/>
    <x v="31"/>
    <n v="58896"/>
    <n v="709"/>
    <n v="187551"/>
    <x v="2"/>
    <x v="134"/>
    <x v="1"/>
    <n v="1"/>
    <s v="Employed"/>
    <x v="2"/>
    <x v="1"/>
    <x v="0"/>
    <x v="1"/>
    <n v="4"/>
    <n v="126079"/>
    <x v="0"/>
    <x v="11"/>
    <x v="1"/>
  </r>
  <r>
    <n v="138"/>
    <x v="37"/>
    <n v="61403"/>
    <n v="587"/>
    <n v="150935"/>
    <x v="2"/>
    <x v="135"/>
    <x v="0"/>
    <n v="0"/>
    <s v="Employed"/>
    <x v="1"/>
    <x v="0"/>
    <x v="2"/>
    <x v="2"/>
    <n v="2"/>
    <n v="44356"/>
    <x v="3"/>
    <x v="17"/>
    <x v="0"/>
  </r>
  <r>
    <n v="139"/>
    <x v="5"/>
    <n v="65166"/>
    <n v="596"/>
    <n v="172884"/>
    <x v="4"/>
    <x v="136"/>
    <x v="1"/>
    <n v="1"/>
    <s v="Employed"/>
    <x v="2"/>
    <x v="0"/>
    <x v="3"/>
    <x v="5"/>
    <n v="1"/>
    <n v="98068"/>
    <x v="1"/>
    <x v="17"/>
    <x v="4"/>
  </r>
  <r>
    <n v="140"/>
    <x v="20"/>
    <n v="85013"/>
    <n v="628"/>
    <n v="76725"/>
    <x v="4"/>
    <x v="137"/>
    <x v="0"/>
    <n v="0"/>
    <s v="Employed"/>
    <x v="1"/>
    <x v="0"/>
    <x v="1"/>
    <x v="0"/>
    <n v="1"/>
    <n v="63526"/>
    <x v="1"/>
    <x v="10"/>
    <x v="4"/>
  </r>
  <r>
    <n v="141"/>
    <x v="38"/>
    <n v="56250"/>
    <n v="560"/>
    <n v="113304"/>
    <x v="0"/>
    <x v="138"/>
    <x v="0"/>
    <n v="0"/>
    <s v="Employed"/>
    <x v="2"/>
    <x v="0"/>
    <x v="3"/>
    <x v="4"/>
    <n v="3"/>
    <n v="80752"/>
    <x v="3"/>
    <x v="13"/>
    <x v="1"/>
  </r>
  <r>
    <n v="142"/>
    <x v="31"/>
    <n v="49038"/>
    <n v="673"/>
    <n v="216836"/>
    <x v="3"/>
    <x v="139"/>
    <x v="0"/>
    <n v="0"/>
    <s v="Employed"/>
    <x v="1"/>
    <x v="1"/>
    <x v="3"/>
    <x v="2"/>
    <n v="4"/>
    <n v="24848"/>
    <x v="3"/>
    <x v="9"/>
    <x v="1"/>
  </r>
  <r>
    <n v="143"/>
    <x v="43"/>
    <n v="25968"/>
    <n v="668"/>
    <n v="263111"/>
    <x v="1"/>
    <x v="140"/>
    <x v="0"/>
    <n v="1"/>
    <s v="Employed"/>
    <x v="0"/>
    <x v="1"/>
    <x v="3"/>
    <x v="1"/>
    <n v="4"/>
    <n v="141782"/>
    <x v="3"/>
    <x v="8"/>
    <x v="2"/>
  </r>
  <r>
    <n v="144"/>
    <x v="4"/>
    <n v="55879"/>
    <n v="625"/>
    <n v="361491"/>
    <x v="1"/>
    <x v="141"/>
    <x v="0"/>
    <n v="0"/>
    <s v="Unemployed"/>
    <x v="0"/>
    <x v="1"/>
    <x v="3"/>
    <x v="0"/>
    <n v="3"/>
    <n v="89325"/>
    <x v="2"/>
    <x v="14"/>
    <x v="2"/>
  </r>
  <r>
    <n v="145"/>
    <x v="26"/>
    <n v="58391"/>
    <n v="616"/>
    <n v="246227"/>
    <x v="2"/>
    <x v="142"/>
    <x v="0"/>
    <n v="0"/>
    <s v="Unemployed"/>
    <x v="2"/>
    <x v="0"/>
    <x v="2"/>
    <x v="1"/>
    <n v="3"/>
    <n v="75784"/>
    <x v="0"/>
    <x v="13"/>
    <x v="3"/>
  </r>
  <r>
    <n v="146"/>
    <x v="6"/>
    <n v="29659"/>
    <n v="615"/>
    <n v="174265"/>
    <x v="4"/>
    <x v="143"/>
    <x v="0"/>
    <n v="0"/>
    <s v="Employed"/>
    <x v="1"/>
    <x v="1"/>
    <x v="2"/>
    <x v="5"/>
    <n v="4"/>
    <n v="109848"/>
    <x v="1"/>
    <x v="8"/>
    <x v="6"/>
  </r>
  <r>
    <n v="147"/>
    <x v="29"/>
    <n v="46398"/>
    <n v="680"/>
    <n v="100818"/>
    <x v="3"/>
    <x v="144"/>
    <x v="1"/>
    <n v="1"/>
    <s v="Employed"/>
    <x v="0"/>
    <x v="1"/>
    <x v="1"/>
    <x v="1"/>
    <n v="4"/>
    <n v="68730"/>
    <x v="3"/>
    <x v="3"/>
    <x v="2"/>
  </r>
  <r>
    <n v="148"/>
    <x v="6"/>
    <n v="50166"/>
    <n v="570"/>
    <n v="226988"/>
    <x v="2"/>
    <x v="145"/>
    <x v="0"/>
    <n v="1"/>
    <s v="Employed"/>
    <x v="1"/>
    <x v="0"/>
    <x v="0"/>
    <x v="4"/>
    <n v="2"/>
    <n v="65882"/>
    <x v="3"/>
    <x v="17"/>
    <x v="6"/>
  </r>
  <r>
    <n v="149"/>
    <x v="5"/>
    <n v="57942"/>
    <n v="629"/>
    <n v="127373"/>
    <x v="3"/>
    <x v="146"/>
    <x v="1"/>
    <n v="0"/>
    <s v="Employed"/>
    <x v="1"/>
    <x v="0"/>
    <x v="0"/>
    <x v="3"/>
    <n v="4"/>
    <n v="145309"/>
    <x v="2"/>
    <x v="5"/>
    <x v="4"/>
  </r>
  <r>
    <n v="150"/>
    <x v="31"/>
    <n v="62843"/>
    <n v="573"/>
    <n v="159641"/>
    <x v="4"/>
    <x v="147"/>
    <x v="0"/>
    <n v="1"/>
    <s v="Unemployed"/>
    <x v="1"/>
    <x v="1"/>
    <x v="3"/>
    <x v="0"/>
    <n v="2"/>
    <n v="154259"/>
    <x v="0"/>
    <x v="2"/>
    <x v="3"/>
  </r>
  <r>
    <n v="151"/>
    <x v="24"/>
    <n v="41951"/>
    <n v="688"/>
    <n v="244301"/>
    <x v="1"/>
    <x v="148"/>
    <x v="0"/>
    <n v="0"/>
    <s v="Employed"/>
    <x v="0"/>
    <x v="0"/>
    <x v="3"/>
    <x v="1"/>
    <n v="2"/>
    <n v="82238"/>
    <x v="1"/>
    <x v="12"/>
    <x v="3"/>
  </r>
  <r>
    <n v="152"/>
    <x v="7"/>
    <n v="53020"/>
    <n v="633"/>
    <n v="214710"/>
    <x v="0"/>
    <x v="149"/>
    <x v="1"/>
    <n v="1"/>
    <s v="Employed"/>
    <x v="2"/>
    <x v="1"/>
    <x v="2"/>
    <x v="5"/>
    <n v="2"/>
    <n v="132020"/>
    <x v="0"/>
    <x v="13"/>
    <x v="5"/>
  </r>
  <r>
    <n v="153"/>
    <x v="41"/>
    <n v="58606"/>
    <n v="677"/>
    <n v="153546"/>
    <x v="3"/>
    <x v="150"/>
    <x v="0"/>
    <n v="1"/>
    <s v="Employed"/>
    <x v="0"/>
    <x v="1"/>
    <x v="0"/>
    <x v="0"/>
    <n v="2"/>
    <n v="110681"/>
    <x v="0"/>
    <x v="16"/>
    <x v="5"/>
  </r>
  <r>
    <n v="154"/>
    <x v="43"/>
    <n v="47273"/>
    <n v="712"/>
    <n v="114680"/>
    <x v="1"/>
    <x v="138"/>
    <x v="0"/>
    <n v="1"/>
    <s v="Employed"/>
    <x v="2"/>
    <x v="0"/>
    <x v="1"/>
    <x v="3"/>
    <n v="1"/>
    <n v="57585"/>
    <x v="3"/>
    <x v="10"/>
    <x v="5"/>
  </r>
  <r>
    <n v="155"/>
    <x v="5"/>
    <n v="43678"/>
    <n v="713"/>
    <n v="210612"/>
    <x v="3"/>
    <x v="104"/>
    <x v="0"/>
    <n v="0"/>
    <s v="Employed"/>
    <x v="0"/>
    <x v="0"/>
    <x v="3"/>
    <x v="0"/>
    <n v="3"/>
    <n v="72156"/>
    <x v="3"/>
    <x v="2"/>
    <x v="3"/>
  </r>
  <r>
    <n v="156"/>
    <x v="6"/>
    <n v="60688"/>
    <n v="598"/>
    <n v="216784"/>
    <x v="3"/>
    <x v="151"/>
    <x v="1"/>
    <n v="1"/>
    <s v="Employed"/>
    <x v="1"/>
    <x v="1"/>
    <x v="2"/>
    <x v="4"/>
    <n v="3"/>
    <n v="146532"/>
    <x v="3"/>
    <x v="14"/>
    <x v="0"/>
  </r>
  <r>
    <n v="157"/>
    <x v="23"/>
    <n v="47334"/>
    <n v="665"/>
    <n v="275193"/>
    <x v="3"/>
    <x v="152"/>
    <x v="0"/>
    <n v="1"/>
    <s v="Employed"/>
    <x v="1"/>
    <x v="0"/>
    <x v="3"/>
    <x v="4"/>
    <n v="4"/>
    <n v="57196"/>
    <x v="2"/>
    <x v="3"/>
    <x v="1"/>
  </r>
  <r>
    <n v="158"/>
    <x v="38"/>
    <n v="32043"/>
    <n v="706"/>
    <n v="75393"/>
    <x v="4"/>
    <x v="153"/>
    <x v="0"/>
    <n v="1"/>
    <s v="Employed"/>
    <x v="1"/>
    <x v="0"/>
    <x v="3"/>
    <x v="4"/>
    <n v="3"/>
    <n v="168429"/>
    <x v="2"/>
    <x v="18"/>
    <x v="5"/>
  </r>
  <r>
    <n v="159"/>
    <x v="39"/>
    <n v="70595"/>
    <n v="684"/>
    <n v="205910"/>
    <x v="2"/>
    <x v="154"/>
    <x v="0"/>
    <n v="1"/>
    <s v="Unemployed"/>
    <x v="0"/>
    <x v="1"/>
    <x v="2"/>
    <x v="5"/>
    <n v="3"/>
    <n v="82859"/>
    <x v="2"/>
    <x v="11"/>
    <x v="1"/>
  </r>
  <r>
    <n v="160"/>
    <x v="22"/>
    <n v="33705"/>
    <n v="689"/>
    <n v="245838"/>
    <x v="3"/>
    <x v="155"/>
    <x v="0"/>
    <n v="1"/>
    <s v="Unemployed"/>
    <x v="0"/>
    <x v="1"/>
    <x v="0"/>
    <x v="3"/>
    <n v="1"/>
    <n v="147424"/>
    <x v="3"/>
    <x v="16"/>
    <x v="4"/>
  </r>
  <r>
    <n v="161"/>
    <x v="27"/>
    <n v="48582"/>
    <n v="560"/>
    <n v="178987"/>
    <x v="4"/>
    <x v="156"/>
    <x v="1"/>
    <n v="1"/>
    <s v="Employed"/>
    <x v="2"/>
    <x v="1"/>
    <x v="0"/>
    <x v="4"/>
    <n v="2"/>
    <n v="90833"/>
    <x v="3"/>
    <x v="14"/>
    <x v="0"/>
  </r>
  <r>
    <n v="162"/>
    <x v="18"/>
    <n v="54826"/>
    <n v="684"/>
    <n v="120167"/>
    <x v="0"/>
    <x v="157"/>
    <x v="0"/>
    <n v="0"/>
    <s v="Employed"/>
    <x v="0"/>
    <x v="0"/>
    <x v="3"/>
    <x v="1"/>
    <n v="2"/>
    <n v="123997"/>
    <x v="3"/>
    <x v="4"/>
    <x v="0"/>
  </r>
  <r>
    <n v="163"/>
    <x v="43"/>
    <n v="56828"/>
    <n v="610"/>
    <n v="153760"/>
    <x v="2"/>
    <x v="158"/>
    <x v="0"/>
    <n v="1"/>
    <s v="Employed"/>
    <x v="2"/>
    <x v="0"/>
    <x v="0"/>
    <x v="3"/>
    <n v="2"/>
    <n v="141850"/>
    <x v="0"/>
    <x v="17"/>
    <x v="3"/>
  </r>
  <r>
    <n v="164"/>
    <x v="33"/>
    <n v="52544"/>
    <n v="683"/>
    <n v="201870"/>
    <x v="4"/>
    <x v="159"/>
    <x v="0"/>
    <n v="1"/>
    <s v="Employed"/>
    <x v="0"/>
    <x v="0"/>
    <x v="2"/>
    <x v="4"/>
    <n v="3"/>
    <n v="141698"/>
    <x v="2"/>
    <x v="16"/>
    <x v="0"/>
  </r>
  <r>
    <n v="165"/>
    <x v="28"/>
    <n v="5868"/>
    <n v="682"/>
    <n v="175649"/>
    <x v="0"/>
    <x v="160"/>
    <x v="0"/>
    <n v="1"/>
    <s v="Employed"/>
    <x v="1"/>
    <x v="1"/>
    <x v="0"/>
    <x v="3"/>
    <n v="3"/>
    <n v="82469"/>
    <x v="2"/>
    <x v="0"/>
    <x v="4"/>
  </r>
  <r>
    <n v="166"/>
    <x v="7"/>
    <n v="39462"/>
    <n v="679"/>
    <n v="215194"/>
    <x v="2"/>
    <x v="161"/>
    <x v="0"/>
    <n v="0"/>
    <s v="Employed"/>
    <x v="0"/>
    <x v="0"/>
    <x v="3"/>
    <x v="0"/>
    <n v="4"/>
    <n v="74278"/>
    <x v="0"/>
    <x v="8"/>
    <x v="4"/>
  </r>
  <r>
    <n v="167"/>
    <x v="34"/>
    <n v="54444"/>
    <n v="644"/>
    <n v="263967"/>
    <x v="4"/>
    <x v="162"/>
    <x v="0"/>
    <n v="1"/>
    <s v="Employed"/>
    <x v="1"/>
    <x v="1"/>
    <x v="3"/>
    <x v="1"/>
    <n v="1"/>
    <n v="97563"/>
    <x v="1"/>
    <x v="6"/>
    <x v="5"/>
  </r>
  <r>
    <n v="168"/>
    <x v="20"/>
    <n v="48363"/>
    <n v="715"/>
    <n v="180033"/>
    <x v="0"/>
    <x v="163"/>
    <x v="0"/>
    <n v="1"/>
    <s v="Employed"/>
    <x v="0"/>
    <x v="0"/>
    <x v="2"/>
    <x v="2"/>
    <n v="1"/>
    <n v="60985"/>
    <x v="0"/>
    <x v="9"/>
    <x v="0"/>
  </r>
  <r>
    <n v="169"/>
    <x v="25"/>
    <n v="57674"/>
    <n v="675"/>
    <n v="260986"/>
    <x v="4"/>
    <x v="164"/>
    <x v="0"/>
    <n v="1"/>
    <s v="Employed"/>
    <x v="2"/>
    <x v="1"/>
    <x v="3"/>
    <x v="4"/>
    <n v="4"/>
    <n v="107177"/>
    <x v="0"/>
    <x v="17"/>
    <x v="1"/>
  </r>
  <r>
    <n v="170"/>
    <x v="0"/>
    <n v="65322"/>
    <n v="666"/>
    <n v="194217"/>
    <x v="0"/>
    <x v="165"/>
    <x v="0"/>
    <n v="0"/>
    <s v="Employed"/>
    <x v="0"/>
    <x v="0"/>
    <x v="0"/>
    <x v="1"/>
    <n v="4"/>
    <n v="75376"/>
    <x v="3"/>
    <x v="7"/>
    <x v="4"/>
  </r>
  <r>
    <n v="171"/>
    <x v="12"/>
    <n v="57600"/>
    <n v="603"/>
    <n v="216946"/>
    <x v="3"/>
    <x v="166"/>
    <x v="0"/>
    <n v="1"/>
    <s v="Employed"/>
    <x v="1"/>
    <x v="1"/>
    <x v="2"/>
    <x v="5"/>
    <n v="4"/>
    <n v="132481"/>
    <x v="1"/>
    <x v="13"/>
    <x v="1"/>
  </r>
  <r>
    <n v="172"/>
    <x v="25"/>
    <n v="39064"/>
    <n v="669"/>
    <n v="194144"/>
    <x v="3"/>
    <x v="167"/>
    <x v="0"/>
    <n v="1"/>
    <s v="Employed"/>
    <x v="0"/>
    <x v="1"/>
    <x v="3"/>
    <x v="0"/>
    <n v="2"/>
    <n v="82896"/>
    <x v="0"/>
    <x v="9"/>
    <x v="6"/>
  </r>
  <r>
    <n v="173"/>
    <x v="7"/>
    <n v="41922"/>
    <n v="748"/>
    <n v="218241"/>
    <x v="2"/>
    <x v="168"/>
    <x v="0"/>
    <n v="0"/>
    <s v="Unemployed"/>
    <x v="2"/>
    <x v="1"/>
    <x v="2"/>
    <x v="4"/>
    <n v="2"/>
    <n v="47732"/>
    <x v="1"/>
    <x v="14"/>
    <x v="0"/>
  </r>
  <r>
    <n v="174"/>
    <x v="15"/>
    <n v="74471"/>
    <n v="580"/>
    <n v="226937"/>
    <x v="0"/>
    <x v="169"/>
    <x v="0"/>
    <n v="1"/>
    <s v="Employed"/>
    <x v="2"/>
    <x v="1"/>
    <x v="2"/>
    <x v="2"/>
    <n v="2"/>
    <n v="142027"/>
    <x v="1"/>
    <x v="2"/>
    <x v="3"/>
  </r>
  <r>
    <n v="175"/>
    <x v="7"/>
    <n v="47313"/>
    <n v="686"/>
    <n v="232090"/>
    <x v="3"/>
    <x v="77"/>
    <x v="0"/>
    <n v="1"/>
    <s v="Employed"/>
    <x v="2"/>
    <x v="0"/>
    <x v="0"/>
    <x v="0"/>
    <n v="2"/>
    <n v="105501"/>
    <x v="3"/>
    <x v="14"/>
    <x v="5"/>
  </r>
  <r>
    <n v="176"/>
    <x v="34"/>
    <n v="48568"/>
    <n v="692"/>
    <n v="200162"/>
    <x v="2"/>
    <x v="170"/>
    <x v="1"/>
    <n v="1"/>
    <s v="Employed"/>
    <x v="2"/>
    <x v="0"/>
    <x v="0"/>
    <x v="1"/>
    <n v="4"/>
    <n v="100874"/>
    <x v="1"/>
    <x v="18"/>
    <x v="3"/>
  </r>
  <r>
    <n v="177"/>
    <x v="28"/>
    <n v="57648"/>
    <n v="736"/>
    <n v="33460"/>
    <x v="1"/>
    <x v="171"/>
    <x v="0"/>
    <n v="1"/>
    <s v="Employed"/>
    <x v="0"/>
    <x v="0"/>
    <x v="1"/>
    <x v="0"/>
    <n v="4"/>
    <n v="132831"/>
    <x v="3"/>
    <x v="14"/>
    <x v="4"/>
  </r>
  <r>
    <n v="178"/>
    <x v="30"/>
    <n v="68558"/>
    <n v="686"/>
    <n v="229776"/>
    <x v="3"/>
    <x v="172"/>
    <x v="0"/>
    <n v="0"/>
    <s v="Employed"/>
    <x v="2"/>
    <x v="0"/>
    <x v="2"/>
    <x v="1"/>
    <n v="4"/>
    <n v="126147"/>
    <x v="2"/>
    <x v="14"/>
    <x v="4"/>
  </r>
  <r>
    <n v="179"/>
    <x v="9"/>
    <n v="36481"/>
    <n v="650"/>
    <n v="101485"/>
    <x v="3"/>
    <x v="173"/>
    <x v="0"/>
    <n v="1"/>
    <s v="Employed"/>
    <x v="0"/>
    <x v="0"/>
    <x v="0"/>
    <x v="3"/>
    <n v="2"/>
    <n v="77144"/>
    <x v="0"/>
    <x v="5"/>
    <x v="3"/>
  </r>
  <r>
    <n v="180"/>
    <x v="33"/>
    <n v="42558"/>
    <n v="671"/>
    <n v="169655"/>
    <x v="4"/>
    <x v="174"/>
    <x v="0"/>
    <n v="1"/>
    <s v="Employed"/>
    <x v="0"/>
    <x v="1"/>
    <x v="3"/>
    <x v="4"/>
    <n v="2"/>
    <n v="86506"/>
    <x v="3"/>
    <x v="0"/>
    <x v="6"/>
  </r>
  <r>
    <n v="181"/>
    <x v="30"/>
    <n v="25940"/>
    <n v="636"/>
    <n v="80437"/>
    <x v="1"/>
    <x v="175"/>
    <x v="0"/>
    <n v="1"/>
    <s v="Employed"/>
    <x v="0"/>
    <x v="0"/>
    <x v="1"/>
    <x v="2"/>
    <n v="3"/>
    <n v="66611"/>
    <x v="3"/>
    <x v="3"/>
    <x v="3"/>
  </r>
  <r>
    <n v="182"/>
    <x v="27"/>
    <n v="45554"/>
    <n v="710"/>
    <n v="284927"/>
    <x v="0"/>
    <x v="176"/>
    <x v="0"/>
    <n v="1"/>
    <s v="Employed"/>
    <x v="2"/>
    <x v="0"/>
    <x v="1"/>
    <x v="5"/>
    <n v="4"/>
    <n v="56066"/>
    <x v="0"/>
    <x v="6"/>
    <x v="0"/>
  </r>
  <r>
    <n v="183"/>
    <x v="26"/>
    <n v="58513"/>
    <n v="572"/>
    <n v="220865"/>
    <x v="2"/>
    <x v="177"/>
    <x v="0"/>
    <n v="0"/>
    <s v="Employed"/>
    <x v="2"/>
    <x v="1"/>
    <x v="3"/>
    <x v="3"/>
    <n v="1"/>
    <n v="117357"/>
    <x v="3"/>
    <x v="8"/>
    <x v="3"/>
  </r>
  <r>
    <n v="184"/>
    <x v="16"/>
    <n v="44536"/>
    <n v="625"/>
    <n v="183709"/>
    <x v="1"/>
    <x v="178"/>
    <x v="0"/>
    <n v="1"/>
    <s v="Employed"/>
    <x v="0"/>
    <x v="0"/>
    <x v="0"/>
    <x v="4"/>
    <n v="1"/>
    <n v="111765"/>
    <x v="1"/>
    <x v="6"/>
    <x v="2"/>
  </r>
  <r>
    <n v="185"/>
    <x v="32"/>
    <n v="76397"/>
    <n v="672"/>
    <n v="270945"/>
    <x v="0"/>
    <x v="179"/>
    <x v="0"/>
    <n v="0"/>
    <s v="Unemployed"/>
    <x v="0"/>
    <x v="0"/>
    <x v="2"/>
    <x v="2"/>
    <n v="3"/>
    <n v="122824"/>
    <x v="3"/>
    <x v="2"/>
    <x v="6"/>
  </r>
  <r>
    <n v="186"/>
    <x v="5"/>
    <n v="51743"/>
    <n v="708"/>
    <n v="226601"/>
    <x v="3"/>
    <x v="180"/>
    <x v="0"/>
    <n v="1"/>
    <s v="Employed"/>
    <x v="0"/>
    <x v="0"/>
    <x v="1"/>
    <x v="3"/>
    <n v="2"/>
    <n v="138448"/>
    <x v="3"/>
    <x v="8"/>
    <x v="5"/>
  </r>
  <r>
    <n v="187"/>
    <x v="34"/>
    <n v="48466"/>
    <n v="649"/>
    <n v="206229"/>
    <x v="2"/>
    <x v="138"/>
    <x v="0"/>
    <n v="1"/>
    <s v="Employed"/>
    <x v="1"/>
    <x v="1"/>
    <x v="3"/>
    <x v="2"/>
    <n v="4"/>
    <n v="123234"/>
    <x v="1"/>
    <x v="5"/>
    <x v="6"/>
  </r>
  <r>
    <n v="188"/>
    <x v="17"/>
    <n v="44717"/>
    <n v="610"/>
    <n v="219757"/>
    <x v="2"/>
    <x v="181"/>
    <x v="0"/>
    <n v="1"/>
    <s v="Employed"/>
    <x v="1"/>
    <x v="1"/>
    <x v="3"/>
    <x v="0"/>
    <n v="2"/>
    <n v="125903"/>
    <x v="0"/>
    <x v="2"/>
    <x v="3"/>
  </r>
  <r>
    <n v="189"/>
    <x v="19"/>
    <n v="29602"/>
    <n v="639"/>
    <n v="180896"/>
    <x v="1"/>
    <x v="182"/>
    <x v="0"/>
    <n v="1"/>
    <s v="Employed"/>
    <x v="2"/>
    <x v="0"/>
    <x v="3"/>
    <x v="2"/>
    <n v="2"/>
    <n v="37661"/>
    <x v="3"/>
    <x v="10"/>
    <x v="2"/>
  </r>
  <r>
    <n v="190"/>
    <x v="19"/>
    <n v="48645"/>
    <n v="631"/>
    <n v="138015"/>
    <x v="4"/>
    <x v="183"/>
    <x v="0"/>
    <n v="1"/>
    <s v="Employed"/>
    <x v="1"/>
    <x v="1"/>
    <x v="3"/>
    <x v="3"/>
    <n v="1"/>
    <n v="90790"/>
    <x v="2"/>
    <x v="5"/>
    <x v="0"/>
  </r>
  <r>
    <n v="191"/>
    <x v="27"/>
    <n v="55375"/>
    <n v="633"/>
    <n v="248044"/>
    <x v="0"/>
    <x v="184"/>
    <x v="0"/>
    <n v="1"/>
    <s v="Employed"/>
    <x v="0"/>
    <x v="0"/>
    <x v="1"/>
    <x v="3"/>
    <n v="1"/>
    <n v="128937"/>
    <x v="0"/>
    <x v="9"/>
    <x v="3"/>
  </r>
  <r>
    <n v="192"/>
    <x v="43"/>
    <n v="48228"/>
    <n v="628"/>
    <n v="196451"/>
    <x v="1"/>
    <x v="185"/>
    <x v="0"/>
    <n v="1"/>
    <s v="Employed"/>
    <x v="0"/>
    <x v="1"/>
    <x v="2"/>
    <x v="4"/>
    <n v="4"/>
    <n v="64953"/>
    <x v="2"/>
    <x v="0"/>
    <x v="0"/>
  </r>
  <r>
    <n v="193"/>
    <x v="42"/>
    <n v="53466"/>
    <n v="628"/>
    <n v="112043"/>
    <x v="4"/>
    <x v="186"/>
    <x v="0"/>
    <n v="1"/>
    <s v="Employed"/>
    <x v="2"/>
    <x v="1"/>
    <x v="0"/>
    <x v="3"/>
    <n v="4"/>
    <n v="102750"/>
    <x v="2"/>
    <x v="6"/>
    <x v="2"/>
  </r>
  <r>
    <n v="194"/>
    <x v="40"/>
    <n v="39939"/>
    <n v="564"/>
    <n v="225368"/>
    <x v="4"/>
    <x v="187"/>
    <x v="0"/>
    <n v="0"/>
    <s v="Employed"/>
    <x v="2"/>
    <x v="0"/>
    <x v="3"/>
    <x v="0"/>
    <n v="2"/>
    <n v="115583"/>
    <x v="2"/>
    <x v="12"/>
    <x v="5"/>
  </r>
  <r>
    <n v="195"/>
    <x v="24"/>
    <n v="31329"/>
    <n v="665"/>
    <n v="202042"/>
    <x v="4"/>
    <x v="188"/>
    <x v="1"/>
    <n v="1"/>
    <s v="Employed"/>
    <x v="1"/>
    <x v="1"/>
    <x v="3"/>
    <x v="4"/>
    <n v="2"/>
    <n v="113285"/>
    <x v="3"/>
    <x v="4"/>
    <x v="3"/>
  </r>
  <r>
    <n v="196"/>
    <x v="33"/>
    <n v="48406"/>
    <n v="683"/>
    <n v="284990"/>
    <x v="2"/>
    <x v="189"/>
    <x v="0"/>
    <n v="0"/>
    <s v="Employed"/>
    <x v="0"/>
    <x v="0"/>
    <x v="2"/>
    <x v="2"/>
    <n v="3"/>
    <n v="111063"/>
    <x v="1"/>
    <x v="5"/>
    <x v="3"/>
  </r>
  <r>
    <n v="197"/>
    <x v="11"/>
    <n v="53309"/>
    <n v="724"/>
    <n v="213426"/>
    <x v="0"/>
    <x v="190"/>
    <x v="0"/>
    <n v="1"/>
    <s v="Employed"/>
    <x v="2"/>
    <x v="1"/>
    <x v="2"/>
    <x v="3"/>
    <n v="2"/>
    <n v="117967"/>
    <x v="3"/>
    <x v="9"/>
    <x v="0"/>
  </r>
  <r>
    <n v="198"/>
    <x v="22"/>
    <n v="47469"/>
    <n v="693"/>
    <n v="140947"/>
    <x v="0"/>
    <x v="191"/>
    <x v="1"/>
    <n v="1"/>
    <s v="Employed"/>
    <x v="2"/>
    <x v="0"/>
    <x v="0"/>
    <x v="4"/>
    <n v="3"/>
    <n v="105422"/>
    <x v="2"/>
    <x v="6"/>
    <x v="3"/>
  </r>
  <r>
    <n v="199"/>
    <x v="25"/>
    <n v="53052"/>
    <n v="690"/>
    <n v="110492"/>
    <x v="1"/>
    <x v="192"/>
    <x v="1"/>
    <n v="1"/>
    <s v="Unemployed"/>
    <x v="1"/>
    <x v="1"/>
    <x v="1"/>
    <x v="4"/>
    <n v="2"/>
    <n v="56112"/>
    <x v="2"/>
    <x v="17"/>
    <x v="2"/>
  </r>
  <r>
    <n v="200"/>
    <x v="7"/>
    <n v="61649"/>
    <n v="664"/>
    <n v="263214"/>
    <x v="3"/>
    <x v="193"/>
    <x v="0"/>
    <n v="0"/>
    <s v="Employed"/>
    <x v="2"/>
    <x v="0"/>
    <x v="2"/>
    <x v="5"/>
    <n v="2"/>
    <n v="115208"/>
    <x v="1"/>
    <x v="10"/>
    <x v="3"/>
  </r>
  <r>
    <n v="201"/>
    <x v="32"/>
    <n v="61592"/>
    <n v="561"/>
    <n v="196818"/>
    <x v="1"/>
    <x v="194"/>
    <x v="0"/>
    <n v="0"/>
    <s v="Employed"/>
    <x v="1"/>
    <x v="0"/>
    <x v="1"/>
    <x v="4"/>
    <n v="2"/>
    <n v="108542"/>
    <x v="0"/>
    <x v="7"/>
    <x v="5"/>
  </r>
  <r>
    <n v="202"/>
    <x v="26"/>
    <n v="62860"/>
    <n v="664"/>
    <n v="156709"/>
    <x v="0"/>
    <x v="195"/>
    <x v="0"/>
    <n v="0"/>
    <s v="Unemployed"/>
    <x v="0"/>
    <x v="0"/>
    <x v="1"/>
    <x v="4"/>
    <n v="4"/>
    <n v="56507"/>
    <x v="2"/>
    <x v="6"/>
    <x v="5"/>
  </r>
  <r>
    <n v="203"/>
    <x v="5"/>
    <n v="65079"/>
    <n v="655"/>
    <n v="164016"/>
    <x v="2"/>
    <x v="196"/>
    <x v="1"/>
    <n v="1"/>
    <s v="Unemployed"/>
    <x v="1"/>
    <x v="0"/>
    <x v="3"/>
    <x v="5"/>
    <n v="4"/>
    <n v="141392"/>
    <x v="3"/>
    <x v="15"/>
    <x v="4"/>
  </r>
  <r>
    <n v="204"/>
    <x v="23"/>
    <n v="57456"/>
    <n v="701"/>
    <n v="264917"/>
    <x v="1"/>
    <x v="197"/>
    <x v="0"/>
    <n v="0"/>
    <s v="Employed"/>
    <x v="2"/>
    <x v="1"/>
    <x v="1"/>
    <x v="1"/>
    <n v="4"/>
    <n v="116015"/>
    <x v="2"/>
    <x v="17"/>
    <x v="2"/>
  </r>
  <r>
    <n v="205"/>
    <x v="28"/>
    <n v="55344"/>
    <n v="678"/>
    <n v="223590"/>
    <x v="3"/>
    <x v="198"/>
    <x v="0"/>
    <n v="0"/>
    <s v="Employed"/>
    <x v="1"/>
    <x v="0"/>
    <x v="3"/>
    <x v="0"/>
    <n v="3"/>
    <n v="58589"/>
    <x v="2"/>
    <x v="10"/>
    <x v="6"/>
  </r>
  <r>
    <n v="206"/>
    <x v="37"/>
    <n v="79144"/>
    <n v="643"/>
    <n v="254858"/>
    <x v="1"/>
    <x v="199"/>
    <x v="0"/>
    <n v="0"/>
    <s v="Employed"/>
    <x v="1"/>
    <x v="1"/>
    <x v="3"/>
    <x v="3"/>
    <n v="3"/>
    <n v="75483"/>
    <x v="0"/>
    <x v="11"/>
    <x v="0"/>
  </r>
  <r>
    <n v="207"/>
    <x v="31"/>
    <n v="61754"/>
    <n v="747"/>
    <n v="212260"/>
    <x v="4"/>
    <x v="2"/>
    <x v="0"/>
    <n v="0"/>
    <s v="Employed"/>
    <x v="0"/>
    <x v="1"/>
    <x v="0"/>
    <x v="5"/>
    <n v="4"/>
    <n v="83078"/>
    <x v="1"/>
    <x v="17"/>
    <x v="1"/>
  </r>
  <r>
    <n v="208"/>
    <x v="32"/>
    <n v="37322"/>
    <n v="692"/>
    <n v="158168"/>
    <x v="3"/>
    <x v="200"/>
    <x v="0"/>
    <n v="1"/>
    <s v="Employed"/>
    <x v="1"/>
    <x v="0"/>
    <x v="1"/>
    <x v="4"/>
    <n v="3"/>
    <n v="83057"/>
    <x v="2"/>
    <x v="5"/>
    <x v="1"/>
  </r>
  <r>
    <n v="209"/>
    <x v="15"/>
    <n v="22054"/>
    <n v="666"/>
    <n v="289328"/>
    <x v="4"/>
    <x v="201"/>
    <x v="0"/>
    <n v="1"/>
    <s v="Employed"/>
    <x v="2"/>
    <x v="0"/>
    <x v="2"/>
    <x v="4"/>
    <n v="4"/>
    <n v="108791"/>
    <x v="0"/>
    <x v="15"/>
    <x v="2"/>
  </r>
  <r>
    <n v="210"/>
    <x v="38"/>
    <n v="46382"/>
    <n v="672"/>
    <n v="180447"/>
    <x v="2"/>
    <x v="202"/>
    <x v="0"/>
    <n v="1"/>
    <s v="Employed"/>
    <x v="2"/>
    <x v="0"/>
    <x v="2"/>
    <x v="3"/>
    <n v="1"/>
    <n v="70709"/>
    <x v="0"/>
    <x v="5"/>
    <x v="1"/>
  </r>
  <r>
    <n v="211"/>
    <x v="43"/>
    <n v="59371"/>
    <n v="653"/>
    <n v="240220"/>
    <x v="0"/>
    <x v="203"/>
    <x v="0"/>
    <n v="1"/>
    <s v="Unemployed"/>
    <x v="0"/>
    <x v="0"/>
    <x v="2"/>
    <x v="0"/>
    <n v="4"/>
    <n v="133844"/>
    <x v="2"/>
    <x v="14"/>
    <x v="6"/>
  </r>
  <r>
    <n v="212"/>
    <x v="35"/>
    <n v="64384"/>
    <n v="650"/>
    <n v="254210"/>
    <x v="1"/>
    <x v="204"/>
    <x v="0"/>
    <n v="1"/>
    <s v="Employed"/>
    <x v="0"/>
    <x v="1"/>
    <x v="0"/>
    <x v="2"/>
    <n v="1"/>
    <n v="131374"/>
    <x v="2"/>
    <x v="15"/>
    <x v="6"/>
  </r>
  <r>
    <n v="213"/>
    <x v="1"/>
    <n v="31242"/>
    <n v="541"/>
    <n v="200313"/>
    <x v="1"/>
    <x v="205"/>
    <x v="0"/>
    <n v="1"/>
    <s v="Employed"/>
    <x v="0"/>
    <x v="0"/>
    <x v="3"/>
    <x v="5"/>
    <n v="2"/>
    <n v="118579"/>
    <x v="1"/>
    <x v="13"/>
    <x v="2"/>
  </r>
  <r>
    <n v="214"/>
    <x v="22"/>
    <n v="60941"/>
    <n v="604"/>
    <n v="144338"/>
    <x v="4"/>
    <x v="206"/>
    <x v="0"/>
    <n v="1"/>
    <s v="Employed"/>
    <x v="2"/>
    <x v="0"/>
    <x v="3"/>
    <x v="1"/>
    <n v="3"/>
    <n v="101327"/>
    <x v="3"/>
    <x v="0"/>
    <x v="6"/>
  </r>
  <r>
    <n v="215"/>
    <x v="32"/>
    <n v="67020"/>
    <n v="622"/>
    <n v="166092"/>
    <x v="4"/>
    <x v="207"/>
    <x v="0"/>
    <n v="1"/>
    <s v="Employed"/>
    <x v="1"/>
    <x v="0"/>
    <x v="2"/>
    <x v="3"/>
    <n v="3"/>
    <n v="128123"/>
    <x v="3"/>
    <x v="11"/>
    <x v="6"/>
  </r>
  <r>
    <n v="216"/>
    <x v="28"/>
    <n v="59131"/>
    <n v="672"/>
    <n v="233859"/>
    <x v="0"/>
    <x v="208"/>
    <x v="0"/>
    <n v="0"/>
    <s v="Employed"/>
    <x v="2"/>
    <x v="0"/>
    <x v="3"/>
    <x v="3"/>
    <n v="4"/>
    <n v="91721"/>
    <x v="1"/>
    <x v="11"/>
    <x v="1"/>
  </r>
  <r>
    <n v="217"/>
    <x v="42"/>
    <n v="56235"/>
    <n v="567"/>
    <n v="226691"/>
    <x v="1"/>
    <x v="209"/>
    <x v="0"/>
    <n v="1"/>
    <s v="Employed"/>
    <x v="2"/>
    <x v="1"/>
    <x v="3"/>
    <x v="5"/>
    <n v="2"/>
    <n v="78265"/>
    <x v="0"/>
    <x v="6"/>
    <x v="4"/>
  </r>
  <r>
    <n v="218"/>
    <x v="18"/>
    <n v="48007"/>
    <n v="623"/>
    <n v="265033"/>
    <x v="0"/>
    <x v="210"/>
    <x v="0"/>
    <n v="1"/>
    <s v="Employed"/>
    <x v="0"/>
    <x v="1"/>
    <x v="0"/>
    <x v="4"/>
    <n v="2"/>
    <n v="135703"/>
    <x v="0"/>
    <x v="1"/>
    <x v="3"/>
  </r>
  <r>
    <n v="219"/>
    <x v="30"/>
    <n v="43099"/>
    <n v="617"/>
    <n v="256964"/>
    <x v="4"/>
    <x v="211"/>
    <x v="0"/>
    <n v="1"/>
    <s v="Employed"/>
    <x v="0"/>
    <x v="1"/>
    <x v="1"/>
    <x v="4"/>
    <n v="2"/>
    <n v="109526"/>
    <x v="1"/>
    <x v="12"/>
    <x v="1"/>
  </r>
  <r>
    <n v="220"/>
    <x v="11"/>
    <n v="61783"/>
    <n v="655"/>
    <n v="152351"/>
    <x v="4"/>
    <x v="212"/>
    <x v="0"/>
    <n v="1"/>
    <s v="Employed"/>
    <x v="1"/>
    <x v="0"/>
    <x v="1"/>
    <x v="1"/>
    <n v="2"/>
    <n v="79478"/>
    <x v="3"/>
    <x v="7"/>
    <x v="1"/>
  </r>
  <r>
    <n v="221"/>
    <x v="20"/>
    <n v="58750"/>
    <n v="672"/>
    <n v="272182"/>
    <x v="3"/>
    <x v="213"/>
    <x v="0"/>
    <n v="1"/>
    <s v="Employed"/>
    <x v="1"/>
    <x v="1"/>
    <x v="0"/>
    <x v="5"/>
    <n v="3"/>
    <n v="87467"/>
    <x v="0"/>
    <x v="0"/>
    <x v="4"/>
  </r>
  <r>
    <n v="222"/>
    <x v="29"/>
    <n v="45092"/>
    <n v="617"/>
    <n v="148691"/>
    <x v="4"/>
    <x v="137"/>
    <x v="0"/>
    <n v="1"/>
    <s v="Unemployed"/>
    <x v="1"/>
    <x v="0"/>
    <x v="0"/>
    <x v="3"/>
    <n v="4"/>
    <n v="77907"/>
    <x v="3"/>
    <x v="15"/>
    <x v="3"/>
  </r>
  <r>
    <n v="223"/>
    <x v="6"/>
    <n v="88131"/>
    <n v="621"/>
    <n v="229739"/>
    <x v="4"/>
    <x v="214"/>
    <x v="0"/>
    <n v="1"/>
    <s v="Employed"/>
    <x v="1"/>
    <x v="1"/>
    <x v="3"/>
    <x v="5"/>
    <n v="4"/>
    <n v="160665"/>
    <x v="0"/>
    <x v="10"/>
    <x v="6"/>
  </r>
  <r>
    <n v="224"/>
    <x v="35"/>
    <n v="27353"/>
    <n v="615"/>
    <n v="321073"/>
    <x v="0"/>
    <x v="215"/>
    <x v="1"/>
    <n v="1"/>
    <s v="Employed"/>
    <x v="2"/>
    <x v="0"/>
    <x v="0"/>
    <x v="2"/>
    <n v="1"/>
    <n v="100122"/>
    <x v="3"/>
    <x v="17"/>
    <x v="3"/>
  </r>
  <r>
    <n v="225"/>
    <x v="23"/>
    <n v="46518"/>
    <n v="630"/>
    <n v="215624"/>
    <x v="3"/>
    <x v="216"/>
    <x v="0"/>
    <n v="0"/>
    <s v="Employed"/>
    <x v="1"/>
    <x v="1"/>
    <x v="3"/>
    <x v="3"/>
    <n v="3"/>
    <n v="104733"/>
    <x v="1"/>
    <x v="13"/>
    <x v="5"/>
  </r>
  <r>
    <n v="226"/>
    <x v="25"/>
    <n v="38429"/>
    <n v="647"/>
    <n v="111060"/>
    <x v="3"/>
    <x v="217"/>
    <x v="0"/>
    <n v="0"/>
    <s v="Employed"/>
    <x v="2"/>
    <x v="0"/>
    <x v="1"/>
    <x v="1"/>
    <n v="1"/>
    <n v="121636"/>
    <x v="3"/>
    <x v="5"/>
    <x v="5"/>
  </r>
  <r>
    <n v="227"/>
    <x v="20"/>
    <n v="55762"/>
    <n v="715"/>
    <n v="183705"/>
    <x v="1"/>
    <x v="218"/>
    <x v="0"/>
    <n v="0"/>
    <s v="Employed"/>
    <x v="2"/>
    <x v="0"/>
    <x v="0"/>
    <x v="1"/>
    <n v="2"/>
    <n v="63539"/>
    <x v="0"/>
    <x v="16"/>
    <x v="4"/>
  </r>
  <r>
    <n v="228"/>
    <x v="29"/>
    <n v="20765"/>
    <n v="599"/>
    <n v="308741"/>
    <x v="2"/>
    <x v="219"/>
    <x v="1"/>
    <n v="1"/>
    <s v="Employed"/>
    <x v="1"/>
    <x v="1"/>
    <x v="3"/>
    <x v="3"/>
    <n v="4"/>
    <n v="132896"/>
    <x v="0"/>
    <x v="12"/>
    <x v="0"/>
  </r>
  <r>
    <n v="229"/>
    <x v="6"/>
    <n v="69038"/>
    <n v="737"/>
    <n v="189645"/>
    <x v="1"/>
    <x v="220"/>
    <x v="0"/>
    <n v="0"/>
    <s v="Employed"/>
    <x v="1"/>
    <x v="0"/>
    <x v="1"/>
    <x v="4"/>
    <n v="1"/>
    <n v="81764"/>
    <x v="0"/>
    <x v="1"/>
    <x v="0"/>
  </r>
  <r>
    <n v="230"/>
    <x v="4"/>
    <n v="65081"/>
    <n v="588"/>
    <n v="266349"/>
    <x v="1"/>
    <x v="221"/>
    <x v="0"/>
    <n v="0"/>
    <s v="Employed"/>
    <x v="2"/>
    <x v="1"/>
    <x v="1"/>
    <x v="3"/>
    <n v="3"/>
    <n v="154900"/>
    <x v="2"/>
    <x v="17"/>
    <x v="3"/>
  </r>
  <r>
    <n v="231"/>
    <x v="27"/>
    <n v="54010"/>
    <n v="697"/>
    <n v="152168"/>
    <x v="1"/>
    <x v="222"/>
    <x v="1"/>
    <n v="0"/>
    <s v="Employed"/>
    <x v="0"/>
    <x v="1"/>
    <x v="2"/>
    <x v="3"/>
    <n v="4"/>
    <n v="90620"/>
    <x v="2"/>
    <x v="12"/>
    <x v="5"/>
  </r>
  <r>
    <n v="232"/>
    <x v="23"/>
    <n v="45345"/>
    <n v="626"/>
    <n v="182216"/>
    <x v="3"/>
    <x v="223"/>
    <x v="1"/>
    <n v="0"/>
    <s v="Employed"/>
    <x v="1"/>
    <x v="1"/>
    <x v="1"/>
    <x v="2"/>
    <n v="3"/>
    <n v="131129"/>
    <x v="0"/>
    <x v="17"/>
    <x v="0"/>
  </r>
  <r>
    <n v="233"/>
    <x v="30"/>
    <n v="60744"/>
    <n v="604"/>
    <n v="189214"/>
    <x v="0"/>
    <x v="224"/>
    <x v="1"/>
    <n v="1"/>
    <s v="Unemployed"/>
    <x v="0"/>
    <x v="0"/>
    <x v="0"/>
    <x v="3"/>
    <n v="4"/>
    <n v="25096"/>
    <x v="1"/>
    <x v="8"/>
    <x v="2"/>
  </r>
  <r>
    <n v="234"/>
    <x v="31"/>
    <n v="54930"/>
    <n v="715"/>
    <n v="297545"/>
    <x v="4"/>
    <x v="225"/>
    <x v="0"/>
    <n v="0"/>
    <s v="Employed"/>
    <x v="2"/>
    <x v="1"/>
    <x v="0"/>
    <x v="0"/>
    <n v="3"/>
    <n v="64746"/>
    <x v="0"/>
    <x v="5"/>
    <x v="0"/>
  </r>
  <r>
    <n v="235"/>
    <x v="12"/>
    <n v="64280"/>
    <n v="654"/>
    <n v="184703"/>
    <x v="3"/>
    <x v="226"/>
    <x v="0"/>
    <n v="1"/>
    <s v="Employed"/>
    <x v="0"/>
    <x v="0"/>
    <x v="3"/>
    <x v="0"/>
    <n v="3"/>
    <n v="91191"/>
    <x v="1"/>
    <x v="2"/>
    <x v="3"/>
  </r>
  <r>
    <n v="236"/>
    <x v="26"/>
    <n v="48163"/>
    <n v="652"/>
    <n v="105727"/>
    <x v="4"/>
    <x v="227"/>
    <x v="0"/>
    <n v="0"/>
    <s v="Employed"/>
    <x v="2"/>
    <x v="0"/>
    <x v="0"/>
    <x v="5"/>
    <n v="4"/>
    <n v="39076"/>
    <x v="0"/>
    <x v="9"/>
    <x v="6"/>
  </r>
  <r>
    <n v="237"/>
    <x v="16"/>
    <n v="47277"/>
    <n v="636"/>
    <n v="319099"/>
    <x v="4"/>
    <x v="228"/>
    <x v="0"/>
    <n v="0"/>
    <s v="Employed"/>
    <x v="0"/>
    <x v="1"/>
    <x v="1"/>
    <x v="5"/>
    <n v="3"/>
    <n v="118026"/>
    <x v="0"/>
    <x v="14"/>
    <x v="4"/>
  </r>
  <r>
    <n v="238"/>
    <x v="21"/>
    <n v="66166"/>
    <n v="620"/>
    <n v="211373"/>
    <x v="2"/>
    <x v="229"/>
    <x v="0"/>
    <n v="1"/>
    <s v="Employed"/>
    <x v="0"/>
    <x v="1"/>
    <x v="3"/>
    <x v="1"/>
    <n v="3"/>
    <n v="109388"/>
    <x v="1"/>
    <x v="10"/>
    <x v="0"/>
  </r>
  <r>
    <n v="239"/>
    <x v="37"/>
    <n v="59504"/>
    <n v="641"/>
    <n v="232733"/>
    <x v="1"/>
    <x v="230"/>
    <x v="0"/>
    <n v="1"/>
    <s v="Employed"/>
    <x v="0"/>
    <x v="0"/>
    <x v="1"/>
    <x v="4"/>
    <n v="2"/>
    <n v="70275"/>
    <x v="3"/>
    <x v="15"/>
    <x v="3"/>
  </r>
  <r>
    <n v="240"/>
    <x v="6"/>
    <n v="47389"/>
    <n v="488"/>
    <n v="119657"/>
    <x v="2"/>
    <x v="24"/>
    <x v="0"/>
    <n v="1"/>
    <s v="Employed"/>
    <x v="2"/>
    <x v="0"/>
    <x v="2"/>
    <x v="1"/>
    <n v="4"/>
    <n v="99521"/>
    <x v="2"/>
    <x v="1"/>
    <x v="5"/>
  </r>
  <r>
    <n v="241"/>
    <x v="17"/>
    <n v="55517"/>
    <n v="557"/>
    <n v="212888"/>
    <x v="1"/>
    <x v="231"/>
    <x v="0"/>
    <n v="0"/>
    <s v="Employed"/>
    <x v="2"/>
    <x v="1"/>
    <x v="3"/>
    <x v="2"/>
    <n v="1"/>
    <n v="124194"/>
    <x v="0"/>
    <x v="0"/>
    <x v="4"/>
  </r>
  <r>
    <n v="242"/>
    <x v="17"/>
    <n v="52772"/>
    <n v="669"/>
    <n v="200954"/>
    <x v="3"/>
    <x v="232"/>
    <x v="0"/>
    <n v="1"/>
    <s v="Employed"/>
    <x v="2"/>
    <x v="0"/>
    <x v="2"/>
    <x v="3"/>
    <n v="4"/>
    <n v="36908"/>
    <x v="1"/>
    <x v="15"/>
    <x v="2"/>
  </r>
  <r>
    <n v="243"/>
    <x v="28"/>
    <n v="57008"/>
    <n v="709"/>
    <n v="151687"/>
    <x v="4"/>
    <x v="233"/>
    <x v="0"/>
    <n v="1"/>
    <s v="Employed"/>
    <x v="1"/>
    <x v="0"/>
    <x v="3"/>
    <x v="1"/>
    <n v="4"/>
    <n v="61795"/>
    <x v="1"/>
    <x v="2"/>
    <x v="6"/>
  </r>
  <r>
    <n v="244"/>
    <x v="15"/>
    <n v="69041"/>
    <n v="718"/>
    <n v="233397"/>
    <x v="2"/>
    <x v="234"/>
    <x v="0"/>
    <n v="1"/>
    <s v="Employed"/>
    <x v="2"/>
    <x v="0"/>
    <x v="0"/>
    <x v="3"/>
    <n v="2"/>
    <n v="89947"/>
    <x v="2"/>
    <x v="2"/>
    <x v="1"/>
  </r>
  <r>
    <n v="245"/>
    <x v="26"/>
    <n v="44751"/>
    <n v="602"/>
    <n v="114681"/>
    <x v="3"/>
    <x v="235"/>
    <x v="0"/>
    <n v="1"/>
    <s v="Employed"/>
    <x v="1"/>
    <x v="1"/>
    <x v="1"/>
    <x v="1"/>
    <n v="1"/>
    <n v="100711"/>
    <x v="2"/>
    <x v="11"/>
    <x v="4"/>
  </r>
  <r>
    <n v="246"/>
    <x v="38"/>
    <n v="40331"/>
    <n v="659"/>
    <n v="151334"/>
    <x v="3"/>
    <x v="236"/>
    <x v="0"/>
    <n v="0"/>
    <s v="Employed"/>
    <x v="2"/>
    <x v="1"/>
    <x v="3"/>
    <x v="3"/>
    <n v="1"/>
    <n v="98241"/>
    <x v="3"/>
    <x v="0"/>
    <x v="1"/>
  </r>
  <r>
    <n v="247"/>
    <x v="33"/>
    <n v="54106"/>
    <n v="540"/>
    <n v="260597"/>
    <x v="1"/>
    <x v="237"/>
    <x v="0"/>
    <n v="1"/>
    <s v="Employed"/>
    <x v="1"/>
    <x v="1"/>
    <x v="0"/>
    <x v="1"/>
    <n v="1"/>
    <n v="126678"/>
    <x v="0"/>
    <x v="10"/>
    <x v="5"/>
  </r>
  <r>
    <n v="248"/>
    <x v="17"/>
    <n v="41951"/>
    <n v="632"/>
    <n v="163708"/>
    <x v="4"/>
    <x v="238"/>
    <x v="0"/>
    <n v="1"/>
    <s v="Employed"/>
    <x v="0"/>
    <x v="0"/>
    <x v="0"/>
    <x v="0"/>
    <n v="3"/>
    <n v="114316"/>
    <x v="2"/>
    <x v="11"/>
    <x v="4"/>
  </r>
  <r>
    <n v="249"/>
    <x v="13"/>
    <n v="36336"/>
    <n v="691"/>
    <n v="175332"/>
    <x v="1"/>
    <x v="239"/>
    <x v="0"/>
    <n v="1"/>
    <s v="Unemployed"/>
    <x v="0"/>
    <x v="1"/>
    <x v="0"/>
    <x v="0"/>
    <n v="3"/>
    <n v="120899"/>
    <x v="3"/>
    <x v="14"/>
    <x v="3"/>
  </r>
  <r>
    <n v="250"/>
    <x v="28"/>
    <n v="64903"/>
    <n v="649"/>
    <n v="204500"/>
    <x v="1"/>
    <x v="240"/>
    <x v="0"/>
    <n v="0"/>
    <s v="Employed"/>
    <x v="2"/>
    <x v="1"/>
    <x v="2"/>
    <x v="0"/>
    <n v="3"/>
    <n v="58303"/>
    <x v="0"/>
    <x v="6"/>
    <x v="2"/>
  </r>
  <r>
    <n v="251"/>
    <x v="3"/>
    <n v="45691"/>
    <n v="633"/>
    <n v="181402"/>
    <x v="3"/>
    <x v="241"/>
    <x v="0"/>
    <n v="1"/>
    <s v="Employed"/>
    <x v="1"/>
    <x v="0"/>
    <x v="0"/>
    <x v="5"/>
    <n v="1"/>
    <n v="104344"/>
    <x v="0"/>
    <x v="18"/>
    <x v="5"/>
  </r>
  <r>
    <n v="252"/>
    <x v="17"/>
    <n v="21979"/>
    <n v="649"/>
    <n v="234544"/>
    <x v="1"/>
    <x v="242"/>
    <x v="0"/>
    <n v="0"/>
    <s v="Employed"/>
    <x v="0"/>
    <x v="1"/>
    <x v="3"/>
    <x v="2"/>
    <n v="4"/>
    <n v="90785"/>
    <x v="1"/>
    <x v="4"/>
    <x v="0"/>
  </r>
  <r>
    <n v="253"/>
    <x v="40"/>
    <n v="62711"/>
    <n v="714"/>
    <n v="208798"/>
    <x v="0"/>
    <x v="243"/>
    <x v="0"/>
    <n v="1"/>
    <s v="Employed"/>
    <x v="0"/>
    <x v="1"/>
    <x v="2"/>
    <x v="1"/>
    <n v="4"/>
    <n v="143862"/>
    <x v="2"/>
    <x v="8"/>
    <x v="2"/>
  </r>
  <r>
    <n v="254"/>
    <x v="26"/>
    <n v="43427"/>
    <n v="637"/>
    <n v="124667"/>
    <x v="4"/>
    <x v="244"/>
    <x v="0"/>
    <n v="0"/>
    <s v="Unemployed"/>
    <x v="1"/>
    <x v="1"/>
    <x v="1"/>
    <x v="5"/>
    <n v="1"/>
    <n v="105231"/>
    <x v="3"/>
    <x v="11"/>
    <x v="6"/>
  </r>
  <r>
    <n v="255"/>
    <x v="13"/>
    <n v="58667"/>
    <n v="653"/>
    <n v="163256"/>
    <x v="1"/>
    <x v="245"/>
    <x v="0"/>
    <n v="1"/>
    <s v="Unemployed"/>
    <x v="2"/>
    <x v="0"/>
    <x v="0"/>
    <x v="4"/>
    <n v="1"/>
    <n v="79928"/>
    <x v="3"/>
    <x v="13"/>
    <x v="1"/>
  </r>
  <r>
    <n v="256"/>
    <x v="40"/>
    <n v="66251"/>
    <n v="725"/>
    <n v="157848"/>
    <x v="1"/>
    <x v="246"/>
    <x v="1"/>
    <n v="0"/>
    <s v="Employed"/>
    <x v="0"/>
    <x v="0"/>
    <x v="3"/>
    <x v="1"/>
    <n v="2"/>
    <n v="125575"/>
    <x v="1"/>
    <x v="6"/>
    <x v="0"/>
  </r>
  <r>
    <n v="257"/>
    <x v="38"/>
    <n v="52844"/>
    <n v="638"/>
    <n v="176829"/>
    <x v="2"/>
    <x v="247"/>
    <x v="0"/>
    <n v="1"/>
    <s v="Employed"/>
    <x v="2"/>
    <x v="1"/>
    <x v="3"/>
    <x v="3"/>
    <n v="3"/>
    <n v="116898"/>
    <x v="3"/>
    <x v="5"/>
    <x v="1"/>
  </r>
  <r>
    <n v="258"/>
    <x v="9"/>
    <n v="19467"/>
    <n v="568"/>
    <n v="205598"/>
    <x v="4"/>
    <x v="248"/>
    <x v="0"/>
    <n v="0"/>
    <s v="Employed"/>
    <x v="2"/>
    <x v="0"/>
    <x v="2"/>
    <x v="2"/>
    <n v="3"/>
    <n v="75351"/>
    <x v="3"/>
    <x v="3"/>
    <x v="2"/>
  </r>
  <r>
    <n v="259"/>
    <x v="0"/>
    <n v="20544"/>
    <n v="718"/>
    <n v="215314"/>
    <x v="4"/>
    <x v="249"/>
    <x v="1"/>
    <n v="1"/>
    <s v="Employed"/>
    <x v="1"/>
    <x v="1"/>
    <x v="1"/>
    <x v="5"/>
    <n v="3"/>
    <n v="89545"/>
    <x v="0"/>
    <x v="10"/>
    <x v="6"/>
  </r>
  <r>
    <n v="260"/>
    <x v="5"/>
    <n v="39913"/>
    <n v="700"/>
    <n v="81603"/>
    <x v="1"/>
    <x v="8"/>
    <x v="1"/>
    <n v="0"/>
    <s v="Employed"/>
    <x v="1"/>
    <x v="1"/>
    <x v="2"/>
    <x v="5"/>
    <n v="2"/>
    <n v="90056"/>
    <x v="2"/>
    <x v="13"/>
    <x v="4"/>
  </r>
  <r>
    <n v="261"/>
    <x v="15"/>
    <n v="49147"/>
    <n v="539"/>
    <n v="251252"/>
    <x v="0"/>
    <x v="54"/>
    <x v="0"/>
    <n v="1"/>
    <s v="Employed"/>
    <x v="0"/>
    <x v="1"/>
    <x v="0"/>
    <x v="2"/>
    <n v="2"/>
    <n v="136823"/>
    <x v="1"/>
    <x v="0"/>
    <x v="4"/>
  </r>
  <r>
    <n v="262"/>
    <x v="37"/>
    <n v="68002"/>
    <n v="643"/>
    <n v="195456"/>
    <x v="2"/>
    <x v="250"/>
    <x v="0"/>
    <n v="1"/>
    <s v="Employed"/>
    <x v="1"/>
    <x v="1"/>
    <x v="1"/>
    <x v="1"/>
    <n v="2"/>
    <n v="106097"/>
    <x v="2"/>
    <x v="17"/>
    <x v="1"/>
  </r>
  <r>
    <n v="263"/>
    <x v="33"/>
    <n v="54370"/>
    <n v="648"/>
    <n v="143980"/>
    <x v="0"/>
    <x v="251"/>
    <x v="0"/>
    <n v="1"/>
    <s v="Unemployed"/>
    <x v="0"/>
    <x v="0"/>
    <x v="1"/>
    <x v="3"/>
    <n v="1"/>
    <n v="121803"/>
    <x v="3"/>
    <x v="4"/>
    <x v="1"/>
  </r>
  <r>
    <n v="264"/>
    <x v="2"/>
    <n v="89259"/>
    <n v="718"/>
    <n v="247616"/>
    <x v="1"/>
    <x v="252"/>
    <x v="0"/>
    <n v="1"/>
    <s v="Employed"/>
    <x v="0"/>
    <x v="1"/>
    <x v="1"/>
    <x v="4"/>
    <n v="2"/>
    <n v="85201"/>
    <x v="3"/>
    <x v="14"/>
    <x v="4"/>
  </r>
  <r>
    <n v="265"/>
    <x v="11"/>
    <n v="27628"/>
    <n v="649"/>
    <n v="94720"/>
    <x v="4"/>
    <x v="253"/>
    <x v="0"/>
    <n v="0"/>
    <s v="Employed"/>
    <x v="0"/>
    <x v="0"/>
    <x v="2"/>
    <x v="1"/>
    <n v="4"/>
    <n v="110044"/>
    <x v="3"/>
    <x v="12"/>
    <x v="5"/>
  </r>
  <r>
    <n v="266"/>
    <x v="19"/>
    <n v="51819"/>
    <n v="658"/>
    <n v="121213"/>
    <x v="4"/>
    <x v="254"/>
    <x v="0"/>
    <n v="1"/>
    <s v="Employed"/>
    <x v="2"/>
    <x v="0"/>
    <x v="3"/>
    <x v="2"/>
    <n v="1"/>
    <n v="139100"/>
    <x v="2"/>
    <x v="11"/>
    <x v="1"/>
  </r>
  <r>
    <n v="267"/>
    <x v="8"/>
    <n v="43317"/>
    <n v="659"/>
    <n v="306457"/>
    <x v="0"/>
    <x v="255"/>
    <x v="1"/>
    <n v="0"/>
    <s v="Employed"/>
    <x v="2"/>
    <x v="1"/>
    <x v="2"/>
    <x v="1"/>
    <n v="1"/>
    <n v="89167"/>
    <x v="1"/>
    <x v="5"/>
    <x v="4"/>
  </r>
  <r>
    <n v="268"/>
    <x v="7"/>
    <n v="53519"/>
    <n v="626"/>
    <n v="207315"/>
    <x v="3"/>
    <x v="256"/>
    <x v="1"/>
    <n v="1"/>
    <s v="Employed"/>
    <x v="1"/>
    <x v="1"/>
    <x v="3"/>
    <x v="1"/>
    <n v="3"/>
    <n v="103454"/>
    <x v="1"/>
    <x v="12"/>
    <x v="5"/>
  </r>
  <r>
    <n v="269"/>
    <x v="33"/>
    <n v="76275"/>
    <n v="714"/>
    <n v="163137"/>
    <x v="1"/>
    <x v="257"/>
    <x v="1"/>
    <n v="0"/>
    <s v="Employed"/>
    <x v="1"/>
    <x v="1"/>
    <x v="2"/>
    <x v="2"/>
    <n v="3"/>
    <n v="59100"/>
    <x v="0"/>
    <x v="14"/>
    <x v="1"/>
  </r>
  <r>
    <n v="270"/>
    <x v="7"/>
    <n v="77223"/>
    <n v="610"/>
    <n v="205424"/>
    <x v="4"/>
    <x v="258"/>
    <x v="0"/>
    <n v="1"/>
    <s v="Employed"/>
    <x v="0"/>
    <x v="1"/>
    <x v="3"/>
    <x v="2"/>
    <n v="2"/>
    <n v="77033"/>
    <x v="1"/>
    <x v="5"/>
    <x v="0"/>
  </r>
  <r>
    <n v="271"/>
    <x v="19"/>
    <n v="50816"/>
    <n v="625"/>
    <n v="190921"/>
    <x v="3"/>
    <x v="259"/>
    <x v="0"/>
    <n v="1"/>
    <s v="Employed"/>
    <x v="0"/>
    <x v="0"/>
    <x v="3"/>
    <x v="4"/>
    <n v="4"/>
    <n v="89966"/>
    <x v="0"/>
    <x v="6"/>
    <x v="1"/>
  </r>
  <r>
    <n v="272"/>
    <x v="14"/>
    <n v="62922"/>
    <n v="649"/>
    <n v="201788"/>
    <x v="4"/>
    <x v="260"/>
    <x v="0"/>
    <n v="1"/>
    <s v="Employed"/>
    <x v="2"/>
    <x v="0"/>
    <x v="1"/>
    <x v="2"/>
    <n v="1"/>
    <n v="68174"/>
    <x v="3"/>
    <x v="8"/>
    <x v="4"/>
  </r>
  <r>
    <n v="273"/>
    <x v="16"/>
    <n v="53233"/>
    <n v="583"/>
    <n v="224456"/>
    <x v="4"/>
    <x v="261"/>
    <x v="0"/>
    <n v="1"/>
    <s v="Employed"/>
    <x v="2"/>
    <x v="0"/>
    <x v="3"/>
    <x v="2"/>
    <n v="1"/>
    <n v="139659"/>
    <x v="1"/>
    <x v="15"/>
    <x v="0"/>
  </r>
  <r>
    <n v="274"/>
    <x v="7"/>
    <n v="33870"/>
    <n v="738"/>
    <n v="190098"/>
    <x v="3"/>
    <x v="262"/>
    <x v="0"/>
    <n v="1"/>
    <s v="Employed"/>
    <x v="0"/>
    <x v="0"/>
    <x v="0"/>
    <x v="2"/>
    <n v="1"/>
    <n v="74859"/>
    <x v="0"/>
    <x v="7"/>
    <x v="0"/>
  </r>
  <r>
    <n v="275"/>
    <x v="3"/>
    <n v="50214"/>
    <n v="649"/>
    <n v="217734"/>
    <x v="0"/>
    <x v="263"/>
    <x v="0"/>
    <n v="1"/>
    <s v="Employed"/>
    <x v="0"/>
    <x v="1"/>
    <x v="0"/>
    <x v="5"/>
    <n v="3"/>
    <n v="123603"/>
    <x v="0"/>
    <x v="14"/>
    <x v="2"/>
  </r>
  <r>
    <n v="276"/>
    <x v="31"/>
    <n v="42423"/>
    <n v="691"/>
    <n v="192098"/>
    <x v="1"/>
    <x v="264"/>
    <x v="1"/>
    <n v="0"/>
    <s v="Employed"/>
    <x v="1"/>
    <x v="1"/>
    <x v="3"/>
    <x v="2"/>
    <n v="3"/>
    <n v="105605"/>
    <x v="2"/>
    <x v="7"/>
    <x v="4"/>
  </r>
  <r>
    <n v="277"/>
    <x v="10"/>
    <n v="49058"/>
    <n v="602"/>
    <n v="158956"/>
    <x v="3"/>
    <x v="265"/>
    <x v="1"/>
    <n v="1"/>
    <s v="Employed"/>
    <x v="0"/>
    <x v="0"/>
    <x v="3"/>
    <x v="2"/>
    <n v="4"/>
    <n v="100925"/>
    <x v="3"/>
    <x v="6"/>
    <x v="5"/>
  </r>
  <r>
    <n v="278"/>
    <x v="39"/>
    <n v="37218"/>
    <n v="685"/>
    <n v="144696"/>
    <x v="3"/>
    <x v="266"/>
    <x v="0"/>
    <n v="1"/>
    <s v="Employed"/>
    <x v="0"/>
    <x v="0"/>
    <x v="3"/>
    <x v="2"/>
    <n v="3"/>
    <n v="144584"/>
    <x v="1"/>
    <x v="16"/>
    <x v="3"/>
  </r>
  <r>
    <n v="279"/>
    <x v="41"/>
    <n v="52327"/>
    <n v="689"/>
    <n v="265953"/>
    <x v="4"/>
    <x v="267"/>
    <x v="0"/>
    <n v="1"/>
    <s v="Employed"/>
    <x v="0"/>
    <x v="0"/>
    <x v="3"/>
    <x v="4"/>
    <n v="4"/>
    <n v="32181"/>
    <x v="1"/>
    <x v="5"/>
    <x v="1"/>
  </r>
  <r>
    <n v="280"/>
    <x v="14"/>
    <n v="54584"/>
    <n v="697"/>
    <n v="232370"/>
    <x v="3"/>
    <x v="268"/>
    <x v="0"/>
    <n v="0"/>
    <s v="Employed"/>
    <x v="2"/>
    <x v="1"/>
    <x v="1"/>
    <x v="1"/>
    <n v="3"/>
    <n v="94113"/>
    <x v="1"/>
    <x v="15"/>
    <x v="4"/>
  </r>
  <r>
    <n v="281"/>
    <x v="4"/>
    <n v="60563"/>
    <n v="745"/>
    <n v="251853"/>
    <x v="1"/>
    <x v="54"/>
    <x v="1"/>
    <n v="0"/>
    <s v="Employed"/>
    <x v="2"/>
    <x v="1"/>
    <x v="0"/>
    <x v="2"/>
    <n v="4"/>
    <n v="67588"/>
    <x v="0"/>
    <x v="8"/>
    <x v="3"/>
  </r>
  <r>
    <n v="282"/>
    <x v="25"/>
    <n v="54647"/>
    <n v="622"/>
    <n v="200188"/>
    <x v="0"/>
    <x v="269"/>
    <x v="0"/>
    <n v="0"/>
    <s v="Employed"/>
    <x v="1"/>
    <x v="0"/>
    <x v="1"/>
    <x v="2"/>
    <n v="3"/>
    <n v="41157"/>
    <x v="1"/>
    <x v="5"/>
    <x v="4"/>
  </r>
  <r>
    <n v="283"/>
    <x v="6"/>
    <n v="74519"/>
    <n v="640"/>
    <n v="211283"/>
    <x v="0"/>
    <x v="270"/>
    <x v="1"/>
    <n v="0"/>
    <s v="Employed"/>
    <x v="1"/>
    <x v="1"/>
    <x v="0"/>
    <x v="4"/>
    <n v="3"/>
    <n v="64158"/>
    <x v="1"/>
    <x v="5"/>
    <x v="0"/>
  </r>
  <r>
    <n v="284"/>
    <x v="38"/>
    <n v="82883"/>
    <n v="607"/>
    <n v="191081"/>
    <x v="0"/>
    <x v="271"/>
    <x v="0"/>
    <n v="0"/>
    <s v="Employed"/>
    <x v="1"/>
    <x v="0"/>
    <x v="3"/>
    <x v="1"/>
    <n v="2"/>
    <n v="100517"/>
    <x v="1"/>
    <x v="14"/>
    <x v="4"/>
  </r>
  <r>
    <n v="285"/>
    <x v="30"/>
    <n v="43932"/>
    <n v="645"/>
    <n v="257874"/>
    <x v="1"/>
    <x v="272"/>
    <x v="1"/>
    <n v="1"/>
    <s v="Employed"/>
    <x v="0"/>
    <x v="0"/>
    <x v="0"/>
    <x v="4"/>
    <n v="2"/>
    <n v="78239"/>
    <x v="3"/>
    <x v="18"/>
    <x v="4"/>
  </r>
  <r>
    <n v="286"/>
    <x v="11"/>
    <n v="64551"/>
    <n v="683"/>
    <n v="182757"/>
    <x v="4"/>
    <x v="273"/>
    <x v="0"/>
    <n v="1"/>
    <s v="Employed"/>
    <x v="0"/>
    <x v="1"/>
    <x v="0"/>
    <x v="0"/>
    <n v="2"/>
    <n v="126898"/>
    <x v="3"/>
    <x v="0"/>
    <x v="5"/>
  </r>
  <r>
    <n v="287"/>
    <x v="36"/>
    <n v="81719"/>
    <n v="680"/>
    <n v="150798"/>
    <x v="1"/>
    <x v="274"/>
    <x v="1"/>
    <n v="1"/>
    <s v="Employed"/>
    <x v="2"/>
    <x v="1"/>
    <x v="2"/>
    <x v="3"/>
    <n v="4"/>
    <n v="93584"/>
    <x v="0"/>
    <x v="15"/>
    <x v="4"/>
  </r>
  <r>
    <n v="288"/>
    <x v="38"/>
    <n v="64941"/>
    <n v="732"/>
    <n v="226063"/>
    <x v="3"/>
    <x v="275"/>
    <x v="0"/>
    <n v="0"/>
    <s v="Employed"/>
    <x v="0"/>
    <x v="0"/>
    <x v="2"/>
    <x v="3"/>
    <n v="4"/>
    <n v="90257"/>
    <x v="2"/>
    <x v="3"/>
    <x v="4"/>
  </r>
  <r>
    <n v="289"/>
    <x v="27"/>
    <n v="60759"/>
    <n v="674"/>
    <n v="192393"/>
    <x v="2"/>
    <x v="276"/>
    <x v="0"/>
    <n v="0"/>
    <s v="Employed"/>
    <x v="0"/>
    <x v="1"/>
    <x v="3"/>
    <x v="3"/>
    <n v="4"/>
    <n v="90391"/>
    <x v="1"/>
    <x v="9"/>
    <x v="2"/>
  </r>
  <r>
    <n v="290"/>
    <x v="36"/>
    <n v="22672"/>
    <n v="650"/>
    <n v="212495"/>
    <x v="2"/>
    <x v="259"/>
    <x v="0"/>
    <n v="0"/>
    <s v="Unemployed"/>
    <x v="2"/>
    <x v="1"/>
    <x v="1"/>
    <x v="2"/>
    <n v="4"/>
    <n v="97045"/>
    <x v="1"/>
    <x v="4"/>
    <x v="1"/>
  </r>
  <r>
    <n v="291"/>
    <x v="8"/>
    <n v="41628"/>
    <n v="595"/>
    <n v="235556"/>
    <x v="2"/>
    <x v="277"/>
    <x v="1"/>
    <n v="0"/>
    <s v="Employed"/>
    <x v="1"/>
    <x v="1"/>
    <x v="2"/>
    <x v="4"/>
    <n v="2"/>
    <n v="87445"/>
    <x v="0"/>
    <x v="9"/>
    <x v="2"/>
  </r>
  <r>
    <n v="292"/>
    <x v="33"/>
    <n v="43818"/>
    <n v="693"/>
    <n v="171043"/>
    <x v="0"/>
    <x v="278"/>
    <x v="0"/>
    <n v="1"/>
    <s v="Employed"/>
    <x v="0"/>
    <x v="1"/>
    <x v="3"/>
    <x v="2"/>
    <n v="1"/>
    <n v="74462"/>
    <x v="1"/>
    <x v="10"/>
    <x v="0"/>
  </r>
  <r>
    <n v="293"/>
    <x v="12"/>
    <n v="70807"/>
    <n v="642"/>
    <n v="189053"/>
    <x v="1"/>
    <x v="279"/>
    <x v="0"/>
    <n v="0"/>
    <s v="Employed"/>
    <x v="2"/>
    <x v="1"/>
    <x v="1"/>
    <x v="3"/>
    <n v="3"/>
    <n v="129675"/>
    <x v="2"/>
    <x v="2"/>
    <x v="0"/>
  </r>
  <r>
    <n v="294"/>
    <x v="25"/>
    <n v="39040"/>
    <n v="694"/>
    <n v="184479"/>
    <x v="1"/>
    <x v="280"/>
    <x v="0"/>
    <n v="1"/>
    <s v="Employed"/>
    <x v="2"/>
    <x v="1"/>
    <x v="2"/>
    <x v="1"/>
    <n v="3"/>
    <n v="81277"/>
    <x v="0"/>
    <x v="11"/>
    <x v="3"/>
  </r>
  <r>
    <n v="295"/>
    <x v="21"/>
    <n v="48719"/>
    <n v="628"/>
    <n v="264339"/>
    <x v="0"/>
    <x v="281"/>
    <x v="0"/>
    <n v="1"/>
    <s v="Employed"/>
    <x v="1"/>
    <x v="0"/>
    <x v="0"/>
    <x v="1"/>
    <n v="4"/>
    <n v="88494"/>
    <x v="3"/>
    <x v="11"/>
    <x v="0"/>
  </r>
  <r>
    <n v="296"/>
    <x v="31"/>
    <n v="62604"/>
    <n v="710"/>
    <n v="200715"/>
    <x v="3"/>
    <x v="282"/>
    <x v="0"/>
    <n v="1"/>
    <s v="Employed"/>
    <x v="2"/>
    <x v="0"/>
    <x v="2"/>
    <x v="0"/>
    <n v="2"/>
    <n v="112882"/>
    <x v="2"/>
    <x v="17"/>
    <x v="2"/>
  </r>
  <r>
    <n v="297"/>
    <x v="10"/>
    <n v="38364"/>
    <n v="669"/>
    <n v="207818"/>
    <x v="2"/>
    <x v="283"/>
    <x v="0"/>
    <n v="1"/>
    <s v="Employed"/>
    <x v="1"/>
    <x v="0"/>
    <x v="3"/>
    <x v="4"/>
    <n v="1"/>
    <n v="109562"/>
    <x v="1"/>
    <x v="10"/>
    <x v="0"/>
  </r>
  <r>
    <n v="298"/>
    <x v="36"/>
    <n v="54186"/>
    <n v="699"/>
    <n v="142177"/>
    <x v="2"/>
    <x v="284"/>
    <x v="0"/>
    <n v="1"/>
    <s v="Employed"/>
    <x v="1"/>
    <x v="0"/>
    <x v="2"/>
    <x v="0"/>
    <n v="2"/>
    <n v="73196"/>
    <x v="2"/>
    <x v="18"/>
    <x v="3"/>
  </r>
  <r>
    <n v="299"/>
    <x v="5"/>
    <n v="52231"/>
    <n v="669"/>
    <n v="236539"/>
    <x v="0"/>
    <x v="285"/>
    <x v="0"/>
    <n v="1"/>
    <s v="Employed"/>
    <x v="1"/>
    <x v="1"/>
    <x v="2"/>
    <x v="1"/>
    <n v="3"/>
    <n v="122649"/>
    <x v="3"/>
    <x v="1"/>
    <x v="3"/>
  </r>
  <r>
    <n v="300"/>
    <x v="40"/>
    <n v="63156"/>
    <n v="603"/>
    <n v="221405"/>
    <x v="2"/>
    <x v="276"/>
    <x v="1"/>
    <n v="1"/>
    <s v="Unemployed"/>
    <x v="1"/>
    <x v="0"/>
    <x v="1"/>
    <x v="3"/>
    <n v="4"/>
    <n v="116130"/>
    <x v="0"/>
    <x v="9"/>
    <x v="2"/>
  </r>
  <r>
    <n v="301"/>
    <x v="29"/>
    <n v="59882"/>
    <n v="631"/>
    <n v="158238"/>
    <x v="4"/>
    <x v="286"/>
    <x v="0"/>
    <n v="1"/>
    <s v="Employed"/>
    <x v="1"/>
    <x v="1"/>
    <x v="1"/>
    <x v="0"/>
    <n v="4"/>
    <n v="105339"/>
    <x v="2"/>
    <x v="10"/>
    <x v="5"/>
  </r>
  <r>
    <n v="302"/>
    <x v="29"/>
    <n v="59409"/>
    <n v="585"/>
    <n v="296149"/>
    <x v="1"/>
    <x v="287"/>
    <x v="1"/>
    <n v="1"/>
    <s v="Employed"/>
    <x v="2"/>
    <x v="0"/>
    <x v="0"/>
    <x v="0"/>
    <n v="2"/>
    <n v="87060"/>
    <x v="0"/>
    <x v="3"/>
    <x v="0"/>
  </r>
  <r>
    <n v="303"/>
    <x v="14"/>
    <n v="53011"/>
    <n v="659"/>
    <n v="216859"/>
    <x v="2"/>
    <x v="288"/>
    <x v="0"/>
    <n v="0"/>
    <s v="Employed"/>
    <x v="0"/>
    <x v="0"/>
    <x v="3"/>
    <x v="0"/>
    <n v="4"/>
    <n v="87798"/>
    <x v="0"/>
    <x v="8"/>
    <x v="1"/>
  </r>
  <r>
    <n v="304"/>
    <x v="12"/>
    <n v="24860"/>
    <n v="576"/>
    <n v="168819"/>
    <x v="2"/>
    <x v="289"/>
    <x v="0"/>
    <n v="0"/>
    <s v="Employed"/>
    <x v="1"/>
    <x v="1"/>
    <x v="0"/>
    <x v="4"/>
    <n v="1"/>
    <n v="93946"/>
    <x v="1"/>
    <x v="9"/>
    <x v="3"/>
  </r>
  <r>
    <n v="305"/>
    <x v="6"/>
    <n v="52094"/>
    <n v="664"/>
    <n v="199857"/>
    <x v="4"/>
    <x v="290"/>
    <x v="0"/>
    <n v="1"/>
    <s v="Unemployed"/>
    <x v="1"/>
    <x v="1"/>
    <x v="0"/>
    <x v="4"/>
    <n v="3"/>
    <n v="63045"/>
    <x v="1"/>
    <x v="14"/>
    <x v="5"/>
  </r>
  <r>
    <n v="306"/>
    <x v="3"/>
    <n v="50829"/>
    <n v="469"/>
    <n v="181571"/>
    <x v="3"/>
    <x v="291"/>
    <x v="0"/>
    <n v="0"/>
    <s v="Employed"/>
    <x v="0"/>
    <x v="0"/>
    <x v="2"/>
    <x v="3"/>
    <n v="1"/>
    <n v="98821"/>
    <x v="0"/>
    <x v="8"/>
    <x v="5"/>
  </r>
  <r>
    <n v="307"/>
    <x v="37"/>
    <n v="61498"/>
    <n v="690"/>
    <n v="277193"/>
    <x v="3"/>
    <x v="292"/>
    <x v="0"/>
    <n v="1"/>
    <s v="Employed"/>
    <x v="0"/>
    <x v="1"/>
    <x v="0"/>
    <x v="3"/>
    <n v="2"/>
    <n v="126763"/>
    <x v="3"/>
    <x v="4"/>
    <x v="0"/>
  </r>
  <r>
    <n v="308"/>
    <x v="0"/>
    <n v="43656"/>
    <n v="594"/>
    <n v="246659"/>
    <x v="4"/>
    <x v="293"/>
    <x v="1"/>
    <n v="1"/>
    <s v="Employed"/>
    <x v="1"/>
    <x v="1"/>
    <x v="1"/>
    <x v="3"/>
    <n v="3"/>
    <n v="126291"/>
    <x v="0"/>
    <x v="0"/>
    <x v="0"/>
  </r>
  <r>
    <n v="309"/>
    <x v="4"/>
    <n v="50626"/>
    <n v="602"/>
    <n v="222701"/>
    <x v="3"/>
    <x v="294"/>
    <x v="1"/>
    <n v="0"/>
    <s v="Employed"/>
    <x v="0"/>
    <x v="1"/>
    <x v="0"/>
    <x v="0"/>
    <n v="1"/>
    <n v="88574"/>
    <x v="3"/>
    <x v="12"/>
    <x v="1"/>
  </r>
  <r>
    <n v="310"/>
    <x v="22"/>
    <n v="51100"/>
    <n v="718"/>
    <n v="285842"/>
    <x v="0"/>
    <x v="178"/>
    <x v="0"/>
    <n v="1"/>
    <s v="Employed"/>
    <x v="1"/>
    <x v="1"/>
    <x v="3"/>
    <x v="3"/>
    <n v="1"/>
    <n v="131922"/>
    <x v="2"/>
    <x v="7"/>
    <x v="5"/>
  </r>
  <r>
    <n v="311"/>
    <x v="33"/>
    <n v="39311"/>
    <n v="665"/>
    <n v="148088"/>
    <x v="4"/>
    <x v="295"/>
    <x v="0"/>
    <n v="1"/>
    <s v="Employed"/>
    <x v="2"/>
    <x v="0"/>
    <x v="0"/>
    <x v="4"/>
    <n v="1"/>
    <n v="157177"/>
    <x v="0"/>
    <x v="18"/>
    <x v="2"/>
  </r>
  <r>
    <n v="312"/>
    <x v="36"/>
    <n v="32700"/>
    <n v="692"/>
    <n v="238794"/>
    <x v="1"/>
    <x v="296"/>
    <x v="0"/>
    <n v="1"/>
    <s v="Employed"/>
    <x v="0"/>
    <x v="1"/>
    <x v="3"/>
    <x v="1"/>
    <n v="3"/>
    <n v="90513"/>
    <x v="2"/>
    <x v="18"/>
    <x v="2"/>
  </r>
  <r>
    <n v="313"/>
    <x v="8"/>
    <n v="55738"/>
    <n v="599"/>
    <n v="227362"/>
    <x v="1"/>
    <x v="297"/>
    <x v="1"/>
    <n v="1"/>
    <s v="Employed"/>
    <x v="0"/>
    <x v="0"/>
    <x v="3"/>
    <x v="3"/>
    <n v="3"/>
    <n v="120745"/>
    <x v="0"/>
    <x v="7"/>
    <x v="0"/>
  </r>
  <r>
    <n v="314"/>
    <x v="24"/>
    <n v="65116"/>
    <n v="698"/>
    <n v="188477"/>
    <x v="1"/>
    <x v="298"/>
    <x v="0"/>
    <n v="1"/>
    <s v="Employed"/>
    <x v="2"/>
    <x v="0"/>
    <x v="0"/>
    <x v="5"/>
    <n v="4"/>
    <n v="32115"/>
    <x v="2"/>
    <x v="11"/>
    <x v="4"/>
  </r>
  <r>
    <n v="315"/>
    <x v="0"/>
    <n v="40626"/>
    <n v="643"/>
    <n v="188700"/>
    <x v="2"/>
    <x v="299"/>
    <x v="0"/>
    <n v="1"/>
    <s v="Employed"/>
    <x v="0"/>
    <x v="0"/>
    <x v="0"/>
    <x v="4"/>
    <n v="2"/>
    <n v="62255"/>
    <x v="3"/>
    <x v="6"/>
    <x v="4"/>
  </r>
  <r>
    <n v="316"/>
    <x v="12"/>
    <n v="46733"/>
    <n v="655"/>
    <n v="246158"/>
    <x v="4"/>
    <x v="300"/>
    <x v="0"/>
    <n v="1"/>
    <s v="Employed"/>
    <x v="2"/>
    <x v="0"/>
    <x v="0"/>
    <x v="2"/>
    <n v="4"/>
    <n v="102733"/>
    <x v="2"/>
    <x v="3"/>
    <x v="6"/>
  </r>
  <r>
    <n v="317"/>
    <x v="31"/>
    <n v="62443"/>
    <n v="724"/>
    <n v="242494"/>
    <x v="4"/>
    <x v="301"/>
    <x v="0"/>
    <n v="0"/>
    <s v="Employed"/>
    <x v="1"/>
    <x v="0"/>
    <x v="3"/>
    <x v="1"/>
    <n v="2"/>
    <n v="69798"/>
    <x v="2"/>
    <x v="13"/>
    <x v="6"/>
  </r>
  <r>
    <n v="318"/>
    <x v="9"/>
    <n v="63900"/>
    <n v="591"/>
    <n v="128886"/>
    <x v="3"/>
    <x v="302"/>
    <x v="0"/>
    <n v="0"/>
    <s v="Employed"/>
    <x v="0"/>
    <x v="0"/>
    <x v="1"/>
    <x v="4"/>
    <n v="3"/>
    <n v="161176"/>
    <x v="1"/>
    <x v="0"/>
    <x v="6"/>
  </r>
  <r>
    <n v="319"/>
    <x v="8"/>
    <n v="53471"/>
    <n v="695"/>
    <n v="290821"/>
    <x v="4"/>
    <x v="303"/>
    <x v="1"/>
    <n v="1"/>
    <s v="Employed"/>
    <x v="0"/>
    <x v="0"/>
    <x v="2"/>
    <x v="3"/>
    <n v="1"/>
    <n v="117936"/>
    <x v="0"/>
    <x v="1"/>
    <x v="2"/>
  </r>
  <r>
    <n v="320"/>
    <x v="5"/>
    <n v="56213"/>
    <n v="669"/>
    <n v="257137"/>
    <x v="4"/>
    <x v="304"/>
    <x v="1"/>
    <n v="0"/>
    <s v="Employed"/>
    <x v="2"/>
    <x v="1"/>
    <x v="0"/>
    <x v="0"/>
    <n v="4"/>
    <n v="128974"/>
    <x v="0"/>
    <x v="15"/>
    <x v="0"/>
  </r>
  <r>
    <n v="321"/>
    <x v="41"/>
    <n v="57980"/>
    <n v="639"/>
    <n v="185923"/>
    <x v="3"/>
    <x v="305"/>
    <x v="1"/>
    <n v="0"/>
    <s v="Employed"/>
    <x v="1"/>
    <x v="0"/>
    <x v="2"/>
    <x v="5"/>
    <n v="3"/>
    <n v="99129"/>
    <x v="0"/>
    <x v="17"/>
    <x v="1"/>
  </r>
  <r>
    <n v="322"/>
    <x v="27"/>
    <n v="60665"/>
    <n v="595"/>
    <n v="160437"/>
    <x v="4"/>
    <x v="306"/>
    <x v="0"/>
    <n v="1"/>
    <s v="Employed"/>
    <x v="1"/>
    <x v="1"/>
    <x v="0"/>
    <x v="2"/>
    <n v="3"/>
    <n v="69903"/>
    <x v="0"/>
    <x v="2"/>
    <x v="1"/>
  </r>
  <r>
    <n v="323"/>
    <x v="3"/>
    <n v="33928"/>
    <n v="638"/>
    <n v="255522"/>
    <x v="4"/>
    <x v="307"/>
    <x v="0"/>
    <n v="1"/>
    <s v="Employed"/>
    <x v="2"/>
    <x v="1"/>
    <x v="3"/>
    <x v="1"/>
    <n v="3"/>
    <n v="84435"/>
    <x v="1"/>
    <x v="15"/>
    <x v="3"/>
  </r>
  <r>
    <n v="324"/>
    <x v="2"/>
    <n v="78758"/>
    <n v="609"/>
    <n v="224820"/>
    <x v="0"/>
    <x v="308"/>
    <x v="0"/>
    <n v="1"/>
    <s v="Employed"/>
    <x v="0"/>
    <x v="0"/>
    <x v="3"/>
    <x v="3"/>
    <n v="4"/>
    <n v="107631"/>
    <x v="3"/>
    <x v="13"/>
    <x v="0"/>
  </r>
  <r>
    <n v="325"/>
    <x v="8"/>
    <n v="54110"/>
    <n v="709"/>
    <n v="235820"/>
    <x v="3"/>
    <x v="309"/>
    <x v="0"/>
    <n v="1"/>
    <s v="Employed"/>
    <x v="0"/>
    <x v="0"/>
    <x v="2"/>
    <x v="4"/>
    <n v="3"/>
    <n v="80862"/>
    <x v="2"/>
    <x v="10"/>
    <x v="0"/>
  </r>
  <r>
    <n v="326"/>
    <x v="14"/>
    <n v="60947"/>
    <n v="654"/>
    <n v="228542"/>
    <x v="0"/>
    <x v="310"/>
    <x v="0"/>
    <n v="1"/>
    <s v="Employed"/>
    <x v="2"/>
    <x v="0"/>
    <x v="1"/>
    <x v="4"/>
    <n v="2"/>
    <n v="120135"/>
    <x v="2"/>
    <x v="4"/>
    <x v="6"/>
  </r>
  <r>
    <n v="327"/>
    <x v="19"/>
    <n v="38572"/>
    <n v="616"/>
    <n v="260727"/>
    <x v="2"/>
    <x v="311"/>
    <x v="0"/>
    <n v="0"/>
    <s v="Employed"/>
    <x v="2"/>
    <x v="1"/>
    <x v="3"/>
    <x v="1"/>
    <n v="2"/>
    <n v="121342"/>
    <x v="3"/>
    <x v="14"/>
    <x v="0"/>
  </r>
  <r>
    <n v="328"/>
    <x v="9"/>
    <n v="47211"/>
    <n v="578"/>
    <n v="242796"/>
    <x v="3"/>
    <x v="312"/>
    <x v="0"/>
    <n v="1"/>
    <s v="Employed"/>
    <x v="2"/>
    <x v="1"/>
    <x v="2"/>
    <x v="5"/>
    <n v="1"/>
    <n v="100149"/>
    <x v="2"/>
    <x v="4"/>
    <x v="1"/>
  </r>
  <r>
    <n v="329"/>
    <x v="35"/>
    <n v="55654"/>
    <n v="626"/>
    <n v="173306"/>
    <x v="4"/>
    <x v="313"/>
    <x v="0"/>
    <n v="0"/>
    <s v="Employed"/>
    <x v="0"/>
    <x v="1"/>
    <x v="3"/>
    <x v="0"/>
    <n v="4"/>
    <n v="45230"/>
    <x v="1"/>
    <x v="8"/>
    <x v="6"/>
  </r>
  <r>
    <n v="330"/>
    <x v="16"/>
    <n v="22933"/>
    <n v="711"/>
    <n v="170377"/>
    <x v="4"/>
    <x v="314"/>
    <x v="0"/>
    <n v="1"/>
    <s v="Employed"/>
    <x v="2"/>
    <x v="0"/>
    <x v="0"/>
    <x v="3"/>
    <n v="4"/>
    <n v="151443"/>
    <x v="0"/>
    <x v="2"/>
    <x v="0"/>
  </r>
  <r>
    <n v="331"/>
    <x v="5"/>
    <n v="36482"/>
    <n v="655"/>
    <n v="217797"/>
    <x v="0"/>
    <x v="77"/>
    <x v="0"/>
    <n v="0"/>
    <s v="Employed"/>
    <x v="1"/>
    <x v="1"/>
    <x v="2"/>
    <x v="1"/>
    <n v="4"/>
    <n v="93619"/>
    <x v="0"/>
    <x v="9"/>
    <x v="3"/>
  </r>
  <r>
    <n v="332"/>
    <x v="16"/>
    <n v="39120"/>
    <n v="640"/>
    <n v="314487"/>
    <x v="0"/>
    <x v="315"/>
    <x v="0"/>
    <n v="0"/>
    <s v="Employed"/>
    <x v="2"/>
    <x v="0"/>
    <x v="2"/>
    <x v="1"/>
    <n v="4"/>
    <n v="181278"/>
    <x v="1"/>
    <x v="15"/>
    <x v="4"/>
  </r>
  <r>
    <n v="333"/>
    <x v="5"/>
    <n v="30820"/>
    <n v="734"/>
    <n v="192510"/>
    <x v="2"/>
    <x v="290"/>
    <x v="0"/>
    <n v="0"/>
    <s v="Employed"/>
    <x v="1"/>
    <x v="1"/>
    <x v="0"/>
    <x v="4"/>
    <n v="4"/>
    <n v="119576"/>
    <x v="0"/>
    <x v="17"/>
    <x v="4"/>
  </r>
  <r>
    <n v="334"/>
    <x v="17"/>
    <n v="51591"/>
    <n v="629"/>
    <n v="218156"/>
    <x v="2"/>
    <x v="316"/>
    <x v="0"/>
    <n v="1"/>
    <s v="Employed"/>
    <x v="1"/>
    <x v="0"/>
    <x v="2"/>
    <x v="1"/>
    <n v="3"/>
    <n v="93701"/>
    <x v="2"/>
    <x v="18"/>
    <x v="2"/>
  </r>
  <r>
    <n v="335"/>
    <x v="38"/>
    <n v="48888"/>
    <n v="609"/>
    <n v="244729"/>
    <x v="4"/>
    <x v="235"/>
    <x v="0"/>
    <n v="1"/>
    <s v="Employed"/>
    <x v="2"/>
    <x v="0"/>
    <x v="0"/>
    <x v="2"/>
    <n v="3"/>
    <n v="113434"/>
    <x v="3"/>
    <x v="18"/>
    <x v="3"/>
  </r>
  <r>
    <n v="336"/>
    <x v="42"/>
    <n v="71355"/>
    <n v="670"/>
    <n v="179039"/>
    <x v="1"/>
    <x v="317"/>
    <x v="1"/>
    <n v="1"/>
    <s v="Employed"/>
    <x v="1"/>
    <x v="0"/>
    <x v="1"/>
    <x v="2"/>
    <n v="2"/>
    <n v="39421"/>
    <x v="3"/>
    <x v="3"/>
    <x v="1"/>
  </r>
  <r>
    <n v="337"/>
    <x v="17"/>
    <n v="33189"/>
    <n v="670"/>
    <n v="239874"/>
    <x v="2"/>
    <x v="318"/>
    <x v="0"/>
    <n v="1"/>
    <s v="Employed"/>
    <x v="0"/>
    <x v="1"/>
    <x v="0"/>
    <x v="3"/>
    <n v="4"/>
    <n v="130784"/>
    <x v="2"/>
    <x v="12"/>
    <x v="0"/>
  </r>
  <r>
    <n v="338"/>
    <x v="20"/>
    <n v="53521"/>
    <n v="620"/>
    <n v="200698"/>
    <x v="4"/>
    <x v="319"/>
    <x v="0"/>
    <n v="1"/>
    <s v="Employed"/>
    <x v="2"/>
    <x v="1"/>
    <x v="1"/>
    <x v="1"/>
    <n v="4"/>
    <n v="177008"/>
    <x v="3"/>
    <x v="8"/>
    <x v="3"/>
  </r>
  <r>
    <n v="339"/>
    <x v="31"/>
    <n v="36798"/>
    <n v="610"/>
    <n v="262494"/>
    <x v="2"/>
    <x v="320"/>
    <x v="0"/>
    <n v="1"/>
    <s v="Employed"/>
    <x v="0"/>
    <x v="1"/>
    <x v="2"/>
    <x v="4"/>
    <n v="4"/>
    <n v="37322"/>
    <x v="3"/>
    <x v="8"/>
    <x v="0"/>
  </r>
  <r>
    <n v="340"/>
    <x v="28"/>
    <n v="24242"/>
    <n v="722"/>
    <n v="152770"/>
    <x v="3"/>
    <x v="321"/>
    <x v="1"/>
    <n v="1"/>
    <s v="Employed"/>
    <x v="0"/>
    <x v="1"/>
    <x v="0"/>
    <x v="0"/>
    <n v="2"/>
    <n v="91377"/>
    <x v="0"/>
    <x v="13"/>
    <x v="3"/>
  </r>
  <r>
    <n v="341"/>
    <x v="42"/>
    <n v="58817"/>
    <n v="628"/>
    <n v="315694"/>
    <x v="0"/>
    <x v="203"/>
    <x v="0"/>
    <n v="1"/>
    <s v="Unemployed"/>
    <x v="1"/>
    <x v="1"/>
    <x v="2"/>
    <x v="3"/>
    <n v="4"/>
    <n v="96839"/>
    <x v="2"/>
    <x v="6"/>
    <x v="3"/>
  </r>
  <r>
    <n v="342"/>
    <x v="20"/>
    <n v="60058"/>
    <n v="577"/>
    <n v="184375"/>
    <x v="4"/>
    <x v="322"/>
    <x v="0"/>
    <n v="1"/>
    <s v="Unemployed"/>
    <x v="0"/>
    <x v="0"/>
    <x v="1"/>
    <x v="5"/>
    <n v="4"/>
    <n v="126256"/>
    <x v="1"/>
    <x v="9"/>
    <x v="4"/>
  </r>
  <r>
    <n v="343"/>
    <x v="12"/>
    <n v="58281"/>
    <n v="659"/>
    <n v="226073"/>
    <x v="2"/>
    <x v="323"/>
    <x v="0"/>
    <n v="1"/>
    <s v="Employed"/>
    <x v="0"/>
    <x v="0"/>
    <x v="3"/>
    <x v="4"/>
    <n v="3"/>
    <n v="163179"/>
    <x v="3"/>
    <x v="1"/>
    <x v="3"/>
  </r>
  <r>
    <n v="344"/>
    <x v="23"/>
    <n v="30252"/>
    <n v="694"/>
    <n v="200244"/>
    <x v="0"/>
    <x v="324"/>
    <x v="0"/>
    <n v="0"/>
    <s v="Employed"/>
    <x v="2"/>
    <x v="0"/>
    <x v="3"/>
    <x v="5"/>
    <n v="2"/>
    <n v="111486"/>
    <x v="2"/>
    <x v="5"/>
    <x v="2"/>
  </r>
  <r>
    <n v="345"/>
    <x v="27"/>
    <n v="51253"/>
    <n v="640"/>
    <n v="146067"/>
    <x v="1"/>
    <x v="325"/>
    <x v="0"/>
    <n v="0"/>
    <s v="Employed"/>
    <x v="2"/>
    <x v="0"/>
    <x v="3"/>
    <x v="3"/>
    <n v="3"/>
    <n v="164253"/>
    <x v="1"/>
    <x v="14"/>
    <x v="0"/>
  </r>
  <r>
    <n v="346"/>
    <x v="30"/>
    <n v="58960"/>
    <n v="676"/>
    <n v="241662"/>
    <x v="2"/>
    <x v="147"/>
    <x v="0"/>
    <n v="0"/>
    <s v="Employed"/>
    <x v="0"/>
    <x v="1"/>
    <x v="3"/>
    <x v="2"/>
    <n v="1"/>
    <n v="105112"/>
    <x v="1"/>
    <x v="12"/>
    <x v="6"/>
  </r>
  <r>
    <n v="347"/>
    <x v="0"/>
    <n v="64282"/>
    <n v="597"/>
    <n v="186784"/>
    <x v="4"/>
    <x v="326"/>
    <x v="0"/>
    <n v="0"/>
    <s v="Employed"/>
    <x v="1"/>
    <x v="1"/>
    <x v="3"/>
    <x v="4"/>
    <n v="4"/>
    <n v="113542"/>
    <x v="0"/>
    <x v="14"/>
    <x v="3"/>
  </r>
  <r>
    <n v="348"/>
    <x v="30"/>
    <n v="59424"/>
    <n v="681"/>
    <n v="226285"/>
    <x v="3"/>
    <x v="327"/>
    <x v="0"/>
    <n v="1"/>
    <s v="Employed"/>
    <x v="1"/>
    <x v="0"/>
    <x v="1"/>
    <x v="0"/>
    <n v="1"/>
    <n v="109847"/>
    <x v="0"/>
    <x v="5"/>
    <x v="6"/>
  </r>
  <r>
    <n v="349"/>
    <x v="14"/>
    <n v="64477"/>
    <n v="602"/>
    <n v="159743"/>
    <x v="0"/>
    <x v="328"/>
    <x v="0"/>
    <n v="1"/>
    <s v="Unemployed"/>
    <x v="2"/>
    <x v="0"/>
    <x v="3"/>
    <x v="4"/>
    <n v="4"/>
    <n v="136608"/>
    <x v="3"/>
    <x v="18"/>
    <x v="4"/>
  </r>
  <r>
    <n v="350"/>
    <x v="10"/>
    <n v="66010"/>
    <n v="665"/>
    <n v="187009"/>
    <x v="0"/>
    <x v="329"/>
    <x v="0"/>
    <n v="1"/>
    <s v="Employed"/>
    <x v="2"/>
    <x v="1"/>
    <x v="3"/>
    <x v="3"/>
    <n v="1"/>
    <n v="87330"/>
    <x v="2"/>
    <x v="6"/>
    <x v="6"/>
  </r>
  <r>
    <n v="351"/>
    <x v="23"/>
    <n v="51572"/>
    <n v="688"/>
    <n v="185277"/>
    <x v="3"/>
    <x v="330"/>
    <x v="0"/>
    <n v="1"/>
    <s v="Employed"/>
    <x v="2"/>
    <x v="1"/>
    <x v="2"/>
    <x v="4"/>
    <n v="3"/>
    <n v="124548"/>
    <x v="2"/>
    <x v="14"/>
    <x v="2"/>
  </r>
  <r>
    <n v="352"/>
    <x v="5"/>
    <n v="57477"/>
    <n v="654"/>
    <n v="227530"/>
    <x v="4"/>
    <x v="331"/>
    <x v="0"/>
    <n v="1"/>
    <s v="Employed"/>
    <x v="1"/>
    <x v="0"/>
    <x v="0"/>
    <x v="4"/>
    <n v="2"/>
    <n v="63076"/>
    <x v="0"/>
    <x v="10"/>
    <x v="2"/>
  </r>
  <r>
    <n v="353"/>
    <x v="30"/>
    <n v="64995"/>
    <n v="588"/>
    <n v="215392"/>
    <x v="1"/>
    <x v="332"/>
    <x v="0"/>
    <n v="0"/>
    <s v="Employed"/>
    <x v="2"/>
    <x v="0"/>
    <x v="0"/>
    <x v="3"/>
    <n v="1"/>
    <n v="91464"/>
    <x v="0"/>
    <x v="2"/>
    <x v="4"/>
  </r>
  <r>
    <n v="354"/>
    <x v="36"/>
    <n v="55851"/>
    <n v="590"/>
    <n v="191170"/>
    <x v="3"/>
    <x v="333"/>
    <x v="0"/>
    <n v="1"/>
    <s v="Employed"/>
    <x v="0"/>
    <x v="1"/>
    <x v="0"/>
    <x v="1"/>
    <n v="3"/>
    <n v="80897"/>
    <x v="0"/>
    <x v="16"/>
    <x v="1"/>
  </r>
  <r>
    <n v="355"/>
    <x v="23"/>
    <n v="67984"/>
    <n v="729"/>
    <n v="181502"/>
    <x v="1"/>
    <x v="334"/>
    <x v="1"/>
    <n v="1"/>
    <s v="Employed"/>
    <x v="1"/>
    <x v="1"/>
    <x v="0"/>
    <x v="3"/>
    <n v="1"/>
    <n v="102638"/>
    <x v="3"/>
    <x v="7"/>
    <x v="2"/>
  </r>
  <r>
    <n v="356"/>
    <x v="37"/>
    <n v="63117"/>
    <n v="611"/>
    <n v="215745"/>
    <x v="4"/>
    <x v="335"/>
    <x v="0"/>
    <n v="1"/>
    <s v="Employed"/>
    <x v="0"/>
    <x v="1"/>
    <x v="1"/>
    <x v="4"/>
    <n v="1"/>
    <n v="90517"/>
    <x v="2"/>
    <x v="9"/>
    <x v="0"/>
  </r>
  <r>
    <n v="357"/>
    <x v="38"/>
    <n v="40513"/>
    <n v="688"/>
    <n v="209885"/>
    <x v="2"/>
    <x v="336"/>
    <x v="0"/>
    <n v="1"/>
    <s v="Employed"/>
    <x v="2"/>
    <x v="0"/>
    <x v="0"/>
    <x v="0"/>
    <n v="2"/>
    <n v="133964"/>
    <x v="3"/>
    <x v="16"/>
    <x v="1"/>
  </r>
  <r>
    <n v="358"/>
    <x v="40"/>
    <n v="30410"/>
    <n v="655"/>
    <n v="206446"/>
    <x v="2"/>
    <x v="337"/>
    <x v="0"/>
    <n v="1"/>
    <s v="Employed"/>
    <x v="1"/>
    <x v="0"/>
    <x v="2"/>
    <x v="0"/>
    <n v="3"/>
    <n v="73639"/>
    <x v="2"/>
    <x v="16"/>
    <x v="2"/>
  </r>
  <r>
    <n v="359"/>
    <x v="23"/>
    <n v="50289"/>
    <n v="599"/>
    <n v="298467"/>
    <x v="4"/>
    <x v="338"/>
    <x v="0"/>
    <n v="0"/>
    <s v="Employed"/>
    <x v="2"/>
    <x v="1"/>
    <x v="1"/>
    <x v="3"/>
    <n v="2"/>
    <n v="48060"/>
    <x v="0"/>
    <x v="15"/>
    <x v="1"/>
  </r>
  <r>
    <n v="360"/>
    <x v="4"/>
    <n v="32283"/>
    <n v="623"/>
    <n v="227596"/>
    <x v="1"/>
    <x v="339"/>
    <x v="0"/>
    <n v="1"/>
    <s v="Employed"/>
    <x v="1"/>
    <x v="0"/>
    <x v="3"/>
    <x v="4"/>
    <n v="4"/>
    <n v="59281"/>
    <x v="3"/>
    <x v="7"/>
    <x v="3"/>
  </r>
  <r>
    <n v="361"/>
    <x v="14"/>
    <n v="51246"/>
    <n v="734"/>
    <n v="296201"/>
    <x v="3"/>
    <x v="340"/>
    <x v="0"/>
    <n v="1"/>
    <s v="Employed"/>
    <x v="2"/>
    <x v="0"/>
    <x v="2"/>
    <x v="5"/>
    <n v="2"/>
    <n v="129825"/>
    <x v="1"/>
    <x v="6"/>
    <x v="5"/>
  </r>
  <r>
    <n v="362"/>
    <x v="0"/>
    <n v="49888"/>
    <n v="824"/>
    <n v="196524"/>
    <x v="4"/>
    <x v="341"/>
    <x v="0"/>
    <n v="1"/>
    <s v="Employed"/>
    <x v="1"/>
    <x v="1"/>
    <x v="2"/>
    <x v="5"/>
    <n v="2"/>
    <n v="70913"/>
    <x v="3"/>
    <x v="12"/>
    <x v="2"/>
  </r>
  <r>
    <n v="363"/>
    <x v="33"/>
    <n v="69513"/>
    <n v="634"/>
    <n v="197579"/>
    <x v="4"/>
    <x v="342"/>
    <x v="0"/>
    <n v="0"/>
    <s v="Employed"/>
    <x v="1"/>
    <x v="0"/>
    <x v="3"/>
    <x v="2"/>
    <n v="1"/>
    <n v="111935"/>
    <x v="3"/>
    <x v="1"/>
    <x v="1"/>
  </r>
  <r>
    <n v="364"/>
    <x v="5"/>
    <n v="57575"/>
    <n v="630"/>
    <n v="174728"/>
    <x v="2"/>
    <x v="343"/>
    <x v="0"/>
    <n v="0"/>
    <s v="Employed"/>
    <x v="1"/>
    <x v="0"/>
    <x v="3"/>
    <x v="3"/>
    <n v="1"/>
    <n v="91156"/>
    <x v="1"/>
    <x v="16"/>
    <x v="0"/>
  </r>
  <r>
    <n v="365"/>
    <x v="4"/>
    <n v="64669"/>
    <n v="568"/>
    <n v="215095"/>
    <x v="3"/>
    <x v="344"/>
    <x v="0"/>
    <n v="1"/>
    <s v="Employed"/>
    <x v="0"/>
    <x v="0"/>
    <x v="2"/>
    <x v="3"/>
    <n v="1"/>
    <n v="124727"/>
    <x v="1"/>
    <x v="9"/>
    <x v="4"/>
  </r>
  <r>
    <n v="366"/>
    <x v="19"/>
    <n v="42656"/>
    <n v="567"/>
    <n v="183716"/>
    <x v="2"/>
    <x v="338"/>
    <x v="0"/>
    <n v="1"/>
    <s v="Employed"/>
    <x v="2"/>
    <x v="1"/>
    <x v="1"/>
    <x v="5"/>
    <n v="3"/>
    <n v="93077"/>
    <x v="0"/>
    <x v="17"/>
    <x v="2"/>
  </r>
  <r>
    <n v="367"/>
    <x v="33"/>
    <n v="72945"/>
    <n v="607"/>
    <n v="176592"/>
    <x v="1"/>
    <x v="345"/>
    <x v="0"/>
    <n v="0"/>
    <s v="Employed"/>
    <x v="2"/>
    <x v="1"/>
    <x v="3"/>
    <x v="5"/>
    <n v="2"/>
    <n v="182930"/>
    <x v="1"/>
    <x v="12"/>
    <x v="0"/>
  </r>
  <r>
    <n v="368"/>
    <x v="37"/>
    <n v="63404"/>
    <n v="627"/>
    <n v="104984"/>
    <x v="1"/>
    <x v="158"/>
    <x v="0"/>
    <n v="1"/>
    <s v="Unemployed"/>
    <x v="1"/>
    <x v="0"/>
    <x v="0"/>
    <x v="5"/>
    <n v="4"/>
    <n v="156943"/>
    <x v="1"/>
    <x v="4"/>
    <x v="3"/>
  </r>
  <r>
    <n v="369"/>
    <x v="6"/>
    <n v="56411"/>
    <n v="648"/>
    <n v="273292"/>
    <x v="0"/>
    <x v="289"/>
    <x v="0"/>
    <n v="0"/>
    <s v="Employed"/>
    <x v="0"/>
    <x v="0"/>
    <x v="2"/>
    <x v="0"/>
    <n v="1"/>
    <n v="90543"/>
    <x v="3"/>
    <x v="10"/>
    <x v="5"/>
  </r>
  <r>
    <n v="370"/>
    <x v="24"/>
    <n v="22901"/>
    <n v="684"/>
    <n v="180836"/>
    <x v="4"/>
    <x v="346"/>
    <x v="0"/>
    <n v="0"/>
    <s v="Employed"/>
    <x v="1"/>
    <x v="0"/>
    <x v="2"/>
    <x v="0"/>
    <n v="4"/>
    <n v="86435"/>
    <x v="3"/>
    <x v="10"/>
    <x v="6"/>
  </r>
  <r>
    <n v="371"/>
    <x v="22"/>
    <n v="67681"/>
    <n v="661"/>
    <n v="273748"/>
    <x v="3"/>
    <x v="347"/>
    <x v="0"/>
    <n v="1"/>
    <s v="Employed"/>
    <x v="2"/>
    <x v="0"/>
    <x v="3"/>
    <x v="2"/>
    <n v="2"/>
    <n v="193969"/>
    <x v="0"/>
    <x v="9"/>
    <x v="6"/>
  </r>
  <r>
    <n v="372"/>
    <x v="38"/>
    <n v="76600"/>
    <n v="685"/>
    <n v="195187"/>
    <x v="3"/>
    <x v="234"/>
    <x v="0"/>
    <n v="1"/>
    <s v="Employed"/>
    <x v="2"/>
    <x v="1"/>
    <x v="3"/>
    <x v="2"/>
    <n v="2"/>
    <n v="67634"/>
    <x v="1"/>
    <x v="0"/>
    <x v="4"/>
  </r>
  <r>
    <n v="373"/>
    <x v="1"/>
    <n v="50169"/>
    <n v="619"/>
    <n v="232229"/>
    <x v="2"/>
    <x v="118"/>
    <x v="0"/>
    <n v="1"/>
    <s v="Employed"/>
    <x v="1"/>
    <x v="0"/>
    <x v="0"/>
    <x v="1"/>
    <n v="2"/>
    <n v="98349"/>
    <x v="2"/>
    <x v="3"/>
    <x v="4"/>
  </r>
  <r>
    <n v="374"/>
    <x v="9"/>
    <n v="50476"/>
    <n v="646"/>
    <n v="203714"/>
    <x v="2"/>
    <x v="348"/>
    <x v="1"/>
    <n v="0"/>
    <s v="Employed"/>
    <x v="1"/>
    <x v="0"/>
    <x v="0"/>
    <x v="0"/>
    <n v="4"/>
    <n v="100673"/>
    <x v="3"/>
    <x v="7"/>
    <x v="6"/>
  </r>
  <r>
    <n v="375"/>
    <x v="42"/>
    <n v="42249"/>
    <n v="631"/>
    <n v="220735"/>
    <x v="3"/>
    <x v="349"/>
    <x v="0"/>
    <n v="0"/>
    <s v="Employed"/>
    <x v="1"/>
    <x v="0"/>
    <x v="0"/>
    <x v="3"/>
    <n v="4"/>
    <n v="99929"/>
    <x v="0"/>
    <x v="17"/>
    <x v="6"/>
  </r>
  <r>
    <n v="376"/>
    <x v="13"/>
    <n v="25523"/>
    <n v="586"/>
    <n v="149548"/>
    <x v="2"/>
    <x v="350"/>
    <x v="1"/>
    <n v="0"/>
    <s v="Employed"/>
    <x v="2"/>
    <x v="0"/>
    <x v="0"/>
    <x v="2"/>
    <n v="4"/>
    <n v="47838"/>
    <x v="3"/>
    <x v="11"/>
    <x v="4"/>
  </r>
  <r>
    <n v="377"/>
    <x v="7"/>
    <n v="41568"/>
    <n v="551"/>
    <n v="259117"/>
    <x v="0"/>
    <x v="351"/>
    <x v="0"/>
    <n v="0"/>
    <s v="Employed"/>
    <x v="1"/>
    <x v="1"/>
    <x v="2"/>
    <x v="4"/>
    <n v="2"/>
    <n v="114898"/>
    <x v="3"/>
    <x v="1"/>
    <x v="6"/>
  </r>
  <r>
    <n v="378"/>
    <x v="20"/>
    <n v="74891"/>
    <n v="616"/>
    <n v="181657"/>
    <x v="4"/>
    <x v="352"/>
    <x v="0"/>
    <n v="1"/>
    <s v="Unemployed"/>
    <x v="1"/>
    <x v="0"/>
    <x v="3"/>
    <x v="3"/>
    <n v="2"/>
    <n v="70889"/>
    <x v="2"/>
    <x v="6"/>
    <x v="2"/>
  </r>
  <r>
    <n v="379"/>
    <x v="13"/>
    <n v="66185"/>
    <n v="525"/>
    <n v="246283"/>
    <x v="0"/>
    <x v="353"/>
    <x v="0"/>
    <n v="0"/>
    <s v="Employed"/>
    <x v="2"/>
    <x v="1"/>
    <x v="1"/>
    <x v="1"/>
    <n v="1"/>
    <n v="143079"/>
    <x v="0"/>
    <x v="3"/>
    <x v="1"/>
  </r>
  <r>
    <n v="380"/>
    <x v="27"/>
    <n v="38409"/>
    <n v="593"/>
    <n v="126966"/>
    <x v="1"/>
    <x v="354"/>
    <x v="1"/>
    <n v="1"/>
    <s v="Employed"/>
    <x v="1"/>
    <x v="1"/>
    <x v="3"/>
    <x v="5"/>
    <n v="3"/>
    <n v="56321"/>
    <x v="2"/>
    <x v="0"/>
    <x v="5"/>
  </r>
  <r>
    <n v="381"/>
    <x v="35"/>
    <n v="41324"/>
    <n v="677"/>
    <n v="162274"/>
    <x v="3"/>
    <x v="355"/>
    <x v="1"/>
    <n v="1"/>
    <s v="Employed"/>
    <x v="0"/>
    <x v="0"/>
    <x v="3"/>
    <x v="1"/>
    <n v="4"/>
    <n v="101783"/>
    <x v="2"/>
    <x v="17"/>
    <x v="5"/>
  </r>
  <r>
    <n v="382"/>
    <x v="23"/>
    <n v="82026"/>
    <n v="659"/>
    <n v="218589"/>
    <x v="0"/>
    <x v="356"/>
    <x v="1"/>
    <n v="1"/>
    <s v="Employed"/>
    <x v="2"/>
    <x v="1"/>
    <x v="0"/>
    <x v="3"/>
    <n v="3"/>
    <n v="33516"/>
    <x v="0"/>
    <x v="12"/>
    <x v="0"/>
  </r>
  <r>
    <n v="383"/>
    <x v="13"/>
    <n v="34697"/>
    <n v="651"/>
    <n v="191818"/>
    <x v="0"/>
    <x v="357"/>
    <x v="0"/>
    <n v="1"/>
    <s v="Employed"/>
    <x v="1"/>
    <x v="1"/>
    <x v="0"/>
    <x v="5"/>
    <n v="4"/>
    <n v="35368"/>
    <x v="1"/>
    <x v="0"/>
    <x v="1"/>
  </r>
  <r>
    <n v="384"/>
    <x v="32"/>
    <n v="39268"/>
    <n v="709"/>
    <n v="222843"/>
    <x v="2"/>
    <x v="358"/>
    <x v="0"/>
    <n v="0"/>
    <s v="Employed"/>
    <x v="1"/>
    <x v="1"/>
    <x v="2"/>
    <x v="1"/>
    <n v="4"/>
    <n v="74819"/>
    <x v="2"/>
    <x v="16"/>
    <x v="4"/>
  </r>
  <r>
    <n v="385"/>
    <x v="10"/>
    <n v="43556"/>
    <n v="613"/>
    <n v="210379"/>
    <x v="2"/>
    <x v="359"/>
    <x v="0"/>
    <n v="0"/>
    <s v="Employed"/>
    <x v="2"/>
    <x v="0"/>
    <x v="0"/>
    <x v="1"/>
    <n v="3"/>
    <n v="79053"/>
    <x v="1"/>
    <x v="14"/>
    <x v="0"/>
  </r>
  <r>
    <n v="386"/>
    <x v="1"/>
    <n v="29629"/>
    <n v="684"/>
    <n v="291397"/>
    <x v="2"/>
    <x v="50"/>
    <x v="0"/>
    <n v="1"/>
    <s v="Employed"/>
    <x v="2"/>
    <x v="1"/>
    <x v="2"/>
    <x v="3"/>
    <n v="3"/>
    <n v="143971"/>
    <x v="3"/>
    <x v="15"/>
    <x v="3"/>
  </r>
  <r>
    <n v="387"/>
    <x v="40"/>
    <n v="41937"/>
    <n v="609"/>
    <n v="227017"/>
    <x v="1"/>
    <x v="360"/>
    <x v="1"/>
    <n v="0"/>
    <s v="Employed"/>
    <x v="0"/>
    <x v="1"/>
    <x v="3"/>
    <x v="2"/>
    <n v="4"/>
    <n v="98782"/>
    <x v="0"/>
    <x v="12"/>
    <x v="3"/>
  </r>
  <r>
    <n v="388"/>
    <x v="3"/>
    <n v="42165"/>
    <n v="663"/>
    <n v="178365"/>
    <x v="0"/>
    <x v="361"/>
    <x v="0"/>
    <n v="1"/>
    <s v="Employed"/>
    <x v="1"/>
    <x v="0"/>
    <x v="3"/>
    <x v="4"/>
    <n v="2"/>
    <n v="138772"/>
    <x v="0"/>
    <x v="0"/>
    <x v="2"/>
  </r>
  <r>
    <n v="389"/>
    <x v="27"/>
    <n v="36466"/>
    <n v="657"/>
    <n v="180338"/>
    <x v="4"/>
    <x v="362"/>
    <x v="0"/>
    <n v="1"/>
    <s v="Employed"/>
    <x v="1"/>
    <x v="1"/>
    <x v="3"/>
    <x v="1"/>
    <n v="1"/>
    <n v="88606"/>
    <x v="3"/>
    <x v="0"/>
    <x v="3"/>
  </r>
  <r>
    <n v="390"/>
    <x v="7"/>
    <n v="69919"/>
    <n v="660"/>
    <n v="260206"/>
    <x v="2"/>
    <x v="363"/>
    <x v="0"/>
    <n v="1"/>
    <s v="Employed"/>
    <x v="1"/>
    <x v="0"/>
    <x v="2"/>
    <x v="4"/>
    <n v="4"/>
    <n v="118182"/>
    <x v="3"/>
    <x v="4"/>
    <x v="4"/>
  </r>
  <r>
    <n v="391"/>
    <x v="6"/>
    <n v="32497"/>
    <n v="630"/>
    <n v="123582"/>
    <x v="1"/>
    <x v="364"/>
    <x v="0"/>
    <n v="1"/>
    <s v="Employed"/>
    <x v="2"/>
    <x v="0"/>
    <x v="2"/>
    <x v="0"/>
    <n v="1"/>
    <n v="78235"/>
    <x v="3"/>
    <x v="0"/>
    <x v="2"/>
  </r>
  <r>
    <n v="392"/>
    <x v="2"/>
    <n v="47871"/>
    <n v="665"/>
    <n v="227959"/>
    <x v="1"/>
    <x v="365"/>
    <x v="0"/>
    <n v="1"/>
    <s v="Employed"/>
    <x v="2"/>
    <x v="0"/>
    <x v="2"/>
    <x v="0"/>
    <n v="2"/>
    <n v="76195"/>
    <x v="2"/>
    <x v="13"/>
    <x v="1"/>
  </r>
  <r>
    <n v="393"/>
    <x v="1"/>
    <n v="36844"/>
    <n v="669"/>
    <n v="144210"/>
    <x v="2"/>
    <x v="366"/>
    <x v="0"/>
    <n v="1"/>
    <s v="Employed"/>
    <x v="2"/>
    <x v="0"/>
    <x v="0"/>
    <x v="3"/>
    <n v="2"/>
    <n v="45374"/>
    <x v="2"/>
    <x v="15"/>
    <x v="2"/>
  </r>
  <r>
    <n v="394"/>
    <x v="25"/>
    <n v="46850"/>
    <n v="578"/>
    <n v="255461"/>
    <x v="3"/>
    <x v="367"/>
    <x v="0"/>
    <n v="0"/>
    <s v="Employed"/>
    <x v="1"/>
    <x v="0"/>
    <x v="1"/>
    <x v="3"/>
    <n v="1"/>
    <n v="110072"/>
    <x v="2"/>
    <x v="0"/>
    <x v="5"/>
  </r>
  <r>
    <n v="395"/>
    <x v="16"/>
    <n v="36148"/>
    <n v="692"/>
    <n v="178388"/>
    <x v="0"/>
    <x v="368"/>
    <x v="0"/>
    <n v="1"/>
    <s v="Employed"/>
    <x v="1"/>
    <x v="1"/>
    <x v="0"/>
    <x v="2"/>
    <n v="4"/>
    <n v="107862"/>
    <x v="2"/>
    <x v="13"/>
    <x v="4"/>
  </r>
  <r>
    <n v="396"/>
    <x v="11"/>
    <n v="51138"/>
    <n v="588"/>
    <n v="226311"/>
    <x v="2"/>
    <x v="369"/>
    <x v="1"/>
    <n v="0"/>
    <s v="Employed"/>
    <x v="2"/>
    <x v="0"/>
    <x v="1"/>
    <x v="5"/>
    <n v="1"/>
    <n v="123319"/>
    <x v="2"/>
    <x v="5"/>
    <x v="6"/>
  </r>
  <r>
    <n v="397"/>
    <x v="32"/>
    <n v="54821"/>
    <n v="606"/>
    <n v="201859"/>
    <x v="4"/>
    <x v="370"/>
    <x v="0"/>
    <n v="1"/>
    <s v="Employed"/>
    <x v="0"/>
    <x v="1"/>
    <x v="0"/>
    <x v="4"/>
    <n v="4"/>
    <n v="106447"/>
    <x v="1"/>
    <x v="15"/>
    <x v="5"/>
  </r>
  <r>
    <n v="398"/>
    <x v="7"/>
    <n v="71032"/>
    <n v="662"/>
    <n v="130665"/>
    <x v="0"/>
    <x v="371"/>
    <x v="0"/>
    <n v="1"/>
    <s v="Employed"/>
    <x v="1"/>
    <x v="1"/>
    <x v="3"/>
    <x v="1"/>
    <n v="3"/>
    <n v="160785"/>
    <x v="1"/>
    <x v="10"/>
    <x v="0"/>
  </r>
  <r>
    <n v="399"/>
    <x v="10"/>
    <n v="41171"/>
    <n v="679"/>
    <n v="232015"/>
    <x v="1"/>
    <x v="372"/>
    <x v="0"/>
    <n v="0"/>
    <s v="Employed"/>
    <x v="0"/>
    <x v="0"/>
    <x v="2"/>
    <x v="5"/>
    <n v="4"/>
    <n v="105280"/>
    <x v="2"/>
    <x v="8"/>
    <x v="4"/>
  </r>
  <r>
    <n v="400"/>
    <x v="16"/>
    <n v="74267"/>
    <n v="661"/>
    <n v="163956"/>
    <x v="4"/>
    <x v="373"/>
    <x v="0"/>
    <n v="0"/>
    <s v="Employed"/>
    <x v="2"/>
    <x v="1"/>
    <x v="0"/>
    <x v="0"/>
    <n v="3"/>
    <n v="129754"/>
    <x v="0"/>
    <x v="12"/>
    <x v="5"/>
  </r>
  <r>
    <n v="401"/>
    <x v="33"/>
    <n v="37895"/>
    <n v="666"/>
    <n v="240092"/>
    <x v="0"/>
    <x v="374"/>
    <x v="0"/>
    <n v="1"/>
    <s v="Employed"/>
    <x v="1"/>
    <x v="1"/>
    <x v="2"/>
    <x v="0"/>
    <n v="3"/>
    <n v="90276"/>
    <x v="0"/>
    <x v="11"/>
    <x v="6"/>
  </r>
  <r>
    <n v="402"/>
    <x v="4"/>
    <n v="46429"/>
    <n v="593"/>
    <n v="149900"/>
    <x v="4"/>
    <x v="375"/>
    <x v="0"/>
    <n v="1"/>
    <s v="Employed"/>
    <x v="0"/>
    <x v="0"/>
    <x v="0"/>
    <x v="4"/>
    <n v="1"/>
    <n v="72745"/>
    <x v="1"/>
    <x v="7"/>
    <x v="6"/>
  </r>
  <r>
    <n v="403"/>
    <x v="7"/>
    <n v="76471"/>
    <n v="623"/>
    <n v="212103"/>
    <x v="1"/>
    <x v="376"/>
    <x v="0"/>
    <n v="1"/>
    <s v="Employed"/>
    <x v="1"/>
    <x v="0"/>
    <x v="3"/>
    <x v="4"/>
    <n v="3"/>
    <n v="121530"/>
    <x v="1"/>
    <x v="7"/>
    <x v="3"/>
  </r>
  <r>
    <n v="404"/>
    <x v="33"/>
    <n v="93544"/>
    <n v="547"/>
    <n v="201953"/>
    <x v="2"/>
    <x v="377"/>
    <x v="0"/>
    <n v="1"/>
    <s v="Employed"/>
    <x v="0"/>
    <x v="0"/>
    <x v="2"/>
    <x v="5"/>
    <n v="1"/>
    <n v="97325"/>
    <x v="0"/>
    <x v="5"/>
    <x v="1"/>
  </r>
  <r>
    <n v="405"/>
    <x v="2"/>
    <n v="75289"/>
    <n v="604"/>
    <n v="169870"/>
    <x v="4"/>
    <x v="378"/>
    <x v="0"/>
    <n v="1"/>
    <s v="Employed"/>
    <x v="1"/>
    <x v="1"/>
    <x v="3"/>
    <x v="5"/>
    <n v="1"/>
    <n v="124961"/>
    <x v="0"/>
    <x v="18"/>
    <x v="5"/>
  </r>
  <r>
    <n v="406"/>
    <x v="23"/>
    <n v="46646"/>
    <n v="582"/>
    <n v="268987"/>
    <x v="2"/>
    <x v="379"/>
    <x v="0"/>
    <n v="0"/>
    <s v="Unemployed"/>
    <x v="0"/>
    <x v="1"/>
    <x v="1"/>
    <x v="2"/>
    <n v="2"/>
    <n v="110588"/>
    <x v="0"/>
    <x v="0"/>
    <x v="5"/>
  </r>
  <r>
    <n v="407"/>
    <x v="4"/>
    <n v="57723"/>
    <n v="650"/>
    <n v="201677"/>
    <x v="1"/>
    <x v="380"/>
    <x v="1"/>
    <n v="1"/>
    <s v="Employed"/>
    <x v="0"/>
    <x v="1"/>
    <x v="2"/>
    <x v="1"/>
    <n v="1"/>
    <n v="76209"/>
    <x v="1"/>
    <x v="11"/>
    <x v="2"/>
  </r>
  <r>
    <n v="408"/>
    <x v="35"/>
    <n v="60239"/>
    <n v="767"/>
    <n v="178917"/>
    <x v="1"/>
    <x v="381"/>
    <x v="0"/>
    <n v="1"/>
    <s v="Employed"/>
    <x v="2"/>
    <x v="1"/>
    <x v="0"/>
    <x v="1"/>
    <n v="2"/>
    <n v="132230"/>
    <x v="1"/>
    <x v="4"/>
    <x v="2"/>
  </r>
  <r>
    <n v="409"/>
    <x v="15"/>
    <n v="55181"/>
    <n v="688"/>
    <n v="214937"/>
    <x v="4"/>
    <x v="382"/>
    <x v="0"/>
    <n v="0"/>
    <s v="Employed"/>
    <x v="2"/>
    <x v="0"/>
    <x v="2"/>
    <x v="1"/>
    <n v="2"/>
    <n v="73864"/>
    <x v="0"/>
    <x v="3"/>
    <x v="3"/>
  </r>
  <r>
    <n v="410"/>
    <x v="31"/>
    <n v="34882"/>
    <n v="537"/>
    <n v="127215"/>
    <x v="4"/>
    <x v="383"/>
    <x v="1"/>
    <n v="1"/>
    <s v="Employed"/>
    <x v="0"/>
    <x v="1"/>
    <x v="1"/>
    <x v="0"/>
    <n v="1"/>
    <n v="118759"/>
    <x v="1"/>
    <x v="15"/>
    <x v="3"/>
  </r>
  <r>
    <n v="411"/>
    <x v="18"/>
    <n v="53518"/>
    <n v="574"/>
    <n v="322584"/>
    <x v="1"/>
    <x v="384"/>
    <x v="1"/>
    <n v="1"/>
    <s v="Employed"/>
    <x v="1"/>
    <x v="1"/>
    <x v="1"/>
    <x v="0"/>
    <n v="4"/>
    <n v="138448"/>
    <x v="2"/>
    <x v="5"/>
    <x v="2"/>
  </r>
  <r>
    <n v="412"/>
    <x v="15"/>
    <n v="42412"/>
    <n v="585"/>
    <n v="145715"/>
    <x v="4"/>
    <x v="385"/>
    <x v="0"/>
    <n v="1"/>
    <s v="Employed"/>
    <x v="0"/>
    <x v="0"/>
    <x v="0"/>
    <x v="5"/>
    <n v="4"/>
    <n v="88462"/>
    <x v="0"/>
    <x v="14"/>
    <x v="4"/>
  </r>
  <r>
    <n v="413"/>
    <x v="38"/>
    <n v="35473"/>
    <n v="562"/>
    <n v="227589"/>
    <x v="4"/>
    <x v="386"/>
    <x v="0"/>
    <n v="1"/>
    <s v="Employed"/>
    <x v="1"/>
    <x v="1"/>
    <x v="3"/>
    <x v="2"/>
    <n v="1"/>
    <n v="134679"/>
    <x v="3"/>
    <x v="8"/>
    <x v="4"/>
  </r>
  <r>
    <n v="414"/>
    <x v="35"/>
    <n v="45329"/>
    <n v="635"/>
    <n v="203055"/>
    <x v="4"/>
    <x v="387"/>
    <x v="0"/>
    <n v="1"/>
    <s v="Employed"/>
    <x v="1"/>
    <x v="0"/>
    <x v="2"/>
    <x v="3"/>
    <n v="3"/>
    <n v="111928"/>
    <x v="0"/>
    <x v="15"/>
    <x v="4"/>
  </r>
  <r>
    <n v="415"/>
    <x v="17"/>
    <n v="54729"/>
    <n v="661"/>
    <n v="259021"/>
    <x v="4"/>
    <x v="388"/>
    <x v="0"/>
    <n v="0"/>
    <s v="Employed"/>
    <x v="1"/>
    <x v="1"/>
    <x v="3"/>
    <x v="2"/>
    <n v="1"/>
    <n v="125558"/>
    <x v="1"/>
    <x v="10"/>
    <x v="4"/>
  </r>
  <r>
    <n v="416"/>
    <x v="3"/>
    <n v="65020"/>
    <n v="585"/>
    <n v="208896"/>
    <x v="0"/>
    <x v="389"/>
    <x v="0"/>
    <n v="1"/>
    <s v="Employed"/>
    <x v="1"/>
    <x v="0"/>
    <x v="3"/>
    <x v="0"/>
    <n v="3"/>
    <n v="74897"/>
    <x v="3"/>
    <x v="1"/>
    <x v="3"/>
  </r>
  <r>
    <n v="417"/>
    <x v="9"/>
    <n v="46191"/>
    <n v="638"/>
    <n v="168085"/>
    <x v="1"/>
    <x v="390"/>
    <x v="0"/>
    <n v="0"/>
    <s v="Employed"/>
    <x v="2"/>
    <x v="1"/>
    <x v="0"/>
    <x v="5"/>
    <n v="4"/>
    <n v="106429"/>
    <x v="3"/>
    <x v="10"/>
    <x v="0"/>
  </r>
  <r>
    <n v="418"/>
    <x v="42"/>
    <n v="48820"/>
    <n v="661"/>
    <n v="107101"/>
    <x v="1"/>
    <x v="178"/>
    <x v="1"/>
    <n v="1"/>
    <s v="Unemployed"/>
    <x v="0"/>
    <x v="0"/>
    <x v="2"/>
    <x v="2"/>
    <n v="3"/>
    <n v="57757"/>
    <x v="0"/>
    <x v="15"/>
    <x v="0"/>
  </r>
  <r>
    <n v="419"/>
    <x v="25"/>
    <n v="62058"/>
    <n v="684"/>
    <n v="110994"/>
    <x v="3"/>
    <x v="391"/>
    <x v="0"/>
    <n v="0"/>
    <s v="Employed"/>
    <x v="1"/>
    <x v="1"/>
    <x v="1"/>
    <x v="5"/>
    <n v="1"/>
    <n v="151339"/>
    <x v="2"/>
    <x v="8"/>
    <x v="2"/>
  </r>
  <r>
    <n v="420"/>
    <x v="30"/>
    <n v="51063"/>
    <n v="657"/>
    <n v="188099"/>
    <x v="2"/>
    <x v="392"/>
    <x v="0"/>
    <n v="1"/>
    <s v="Employed"/>
    <x v="2"/>
    <x v="1"/>
    <x v="0"/>
    <x v="4"/>
    <n v="3"/>
    <n v="39580"/>
    <x v="2"/>
    <x v="12"/>
    <x v="0"/>
  </r>
  <r>
    <n v="421"/>
    <x v="22"/>
    <n v="55723"/>
    <n v="666"/>
    <n v="268517"/>
    <x v="3"/>
    <x v="393"/>
    <x v="0"/>
    <n v="0"/>
    <s v="Employed"/>
    <x v="1"/>
    <x v="0"/>
    <x v="3"/>
    <x v="4"/>
    <n v="2"/>
    <n v="89357"/>
    <x v="1"/>
    <x v="10"/>
    <x v="4"/>
  </r>
  <r>
    <n v="422"/>
    <x v="23"/>
    <n v="51169"/>
    <n v="648"/>
    <n v="116392"/>
    <x v="4"/>
    <x v="394"/>
    <x v="0"/>
    <n v="0"/>
    <s v="Employed"/>
    <x v="1"/>
    <x v="0"/>
    <x v="1"/>
    <x v="3"/>
    <n v="2"/>
    <n v="72048"/>
    <x v="3"/>
    <x v="16"/>
    <x v="3"/>
  </r>
  <r>
    <n v="423"/>
    <x v="10"/>
    <n v="53040"/>
    <n v="599"/>
    <n v="292468"/>
    <x v="4"/>
    <x v="395"/>
    <x v="0"/>
    <n v="1"/>
    <s v="Employed"/>
    <x v="2"/>
    <x v="0"/>
    <x v="3"/>
    <x v="0"/>
    <n v="1"/>
    <n v="120241"/>
    <x v="2"/>
    <x v="4"/>
    <x v="4"/>
  </r>
  <r>
    <n v="424"/>
    <x v="13"/>
    <n v="33814"/>
    <n v="610"/>
    <n v="254346"/>
    <x v="0"/>
    <x v="396"/>
    <x v="0"/>
    <n v="0"/>
    <s v="Employed"/>
    <x v="2"/>
    <x v="1"/>
    <x v="2"/>
    <x v="4"/>
    <n v="1"/>
    <n v="157718"/>
    <x v="1"/>
    <x v="11"/>
    <x v="6"/>
  </r>
  <r>
    <n v="425"/>
    <x v="12"/>
    <n v="51834"/>
    <n v="583"/>
    <n v="132564"/>
    <x v="0"/>
    <x v="397"/>
    <x v="1"/>
    <n v="0"/>
    <s v="Employed"/>
    <x v="1"/>
    <x v="0"/>
    <x v="3"/>
    <x v="3"/>
    <n v="1"/>
    <n v="119647"/>
    <x v="3"/>
    <x v="4"/>
    <x v="3"/>
  </r>
  <r>
    <n v="426"/>
    <x v="27"/>
    <n v="71417"/>
    <n v="724"/>
    <n v="145741"/>
    <x v="0"/>
    <x v="398"/>
    <x v="1"/>
    <n v="1"/>
    <s v="Employed"/>
    <x v="0"/>
    <x v="0"/>
    <x v="1"/>
    <x v="1"/>
    <n v="4"/>
    <n v="188838"/>
    <x v="1"/>
    <x v="2"/>
    <x v="6"/>
  </r>
  <r>
    <n v="427"/>
    <x v="12"/>
    <n v="52534"/>
    <n v="576"/>
    <n v="150778"/>
    <x v="0"/>
    <x v="399"/>
    <x v="0"/>
    <n v="0"/>
    <s v="Employed"/>
    <x v="2"/>
    <x v="1"/>
    <x v="2"/>
    <x v="5"/>
    <n v="4"/>
    <n v="58661"/>
    <x v="2"/>
    <x v="10"/>
    <x v="6"/>
  </r>
  <r>
    <n v="428"/>
    <x v="37"/>
    <n v="37493"/>
    <n v="697"/>
    <n v="214964"/>
    <x v="0"/>
    <x v="400"/>
    <x v="1"/>
    <n v="0"/>
    <s v="Employed"/>
    <x v="0"/>
    <x v="0"/>
    <x v="0"/>
    <x v="1"/>
    <n v="4"/>
    <n v="60964"/>
    <x v="1"/>
    <x v="11"/>
    <x v="5"/>
  </r>
  <r>
    <n v="429"/>
    <x v="1"/>
    <n v="72147"/>
    <n v="577"/>
    <n v="197189"/>
    <x v="0"/>
    <x v="401"/>
    <x v="0"/>
    <n v="0"/>
    <s v="Employed"/>
    <x v="1"/>
    <x v="0"/>
    <x v="3"/>
    <x v="1"/>
    <n v="2"/>
    <n v="73206"/>
    <x v="1"/>
    <x v="7"/>
    <x v="2"/>
  </r>
  <r>
    <n v="430"/>
    <x v="18"/>
    <n v="60820"/>
    <n v="688"/>
    <n v="195318"/>
    <x v="0"/>
    <x v="252"/>
    <x v="0"/>
    <n v="0"/>
    <s v="Employed"/>
    <x v="1"/>
    <x v="0"/>
    <x v="2"/>
    <x v="3"/>
    <n v="3"/>
    <n v="103637"/>
    <x v="2"/>
    <x v="9"/>
    <x v="6"/>
  </r>
  <r>
    <n v="431"/>
    <x v="28"/>
    <n v="61514"/>
    <n v="698"/>
    <n v="174768"/>
    <x v="0"/>
    <x v="402"/>
    <x v="0"/>
    <n v="1"/>
    <s v="Employed"/>
    <x v="1"/>
    <x v="1"/>
    <x v="2"/>
    <x v="5"/>
    <n v="2"/>
    <n v="69192"/>
    <x v="2"/>
    <x v="18"/>
    <x v="5"/>
  </r>
  <r>
    <n v="432"/>
    <x v="39"/>
    <n v="61107"/>
    <n v="707"/>
    <n v="208909"/>
    <x v="0"/>
    <x v="403"/>
    <x v="0"/>
    <n v="1"/>
    <s v="Employed"/>
    <x v="1"/>
    <x v="1"/>
    <x v="0"/>
    <x v="3"/>
    <n v="3"/>
    <n v="77450"/>
    <x v="1"/>
    <x v="6"/>
    <x v="0"/>
  </r>
  <r>
    <n v="433"/>
    <x v="36"/>
    <n v="33104"/>
    <n v="597"/>
    <n v="241856"/>
    <x v="1"/>
    <x v="404"/>
    <x v="0"/>
    <n v="1"/>
    <s v="Employed"/>
    <x v="1"/>
    <x v="1"/>
    <x v="0"/>
    <x v="2"/>
    <n v="3"/>
    <n v="118614"/>
    <x v="2"/>
    <x v="17"/>
    <x v="0"/>
  </r>
  <r>
    <n v="434"/>
    <x v="18"/>
    <n v="59717"/>
    <n v="658"/>
    <n v="193590"/>
    <x v="0"/>
    <x v="405"/>
    <x v="0"/>
    <n v="0"/>
    <s v="Employed"/>
    <x v="1"/>
    <x v="0"/>
    <x v="1"/>
    <x v="1"/>
    <n v="1"/>
    <n v="62824"/>
    <x v="0"/>
    <x v="2"/>
    <x v="6"/>
  </r>
  <r>
    <n v="435"/>
    <x v="9"/>
    <n v="70769"/>
    <n v="619"/>
    <n v="166866"/>
    <x v="2"/>
    <x v="406"/>
    <x v="1"/>
    <n v="1"/>
    <s v="Employed"/>
    <x v="0"/>
    <x v="1"/>
    <x v="2"/>
    <x v="5"/>
    <n v="1"/>
    <n v="66004"/>
    <x v="0"/>
    <x v="6"/>
    <x v="2"/>
  </r>
  <r>
    <n v="436"/>
    <x v="35"/>
    <n v="42796"/>
    <n v="605"/>
    <n v="249605"/>
    <x v="0"/>
    <x v="407"/>
    <x v="0"/>
    <n v="1"/>
    <s v="Employed"/>
    <x v="2"/>
    <x v="1"/>
    <x v="2"/>
    <x v="1"/>
    <n v="4"/>
    <n v="88043"/>
    <x v="0"/>
    <x v="12"/>
    <x v="6"/>
  </r>
  <r>
    <n v="437"/>
    <x v="2"/>
    <n v="21070"/>
    <n v="652"/>
    <n v="188932"/>
    <x v="4"/>
    <x v="408"/>
    <x v="0"/>
    <n v="0"/>
    <s v="Employed"/>
    <x v="1"/>
    <x v="1"/>
    <x v="1"/>
    <x v="2"/>
    <n v="1"/>
    <n v="90866"/>
    <x v="3"/>
    <x v="6"/>
    <x v="5"/>
  </r>
  <r>
    <n v="438"/>
    <x v="16"/>
    <n v="55483"/>
    <n v="690"/>
    <n v="227598"/>
    <x v="4"/>
    <x v="409"/>
    <x v="0"/>
    <n v="0"/>
    <s v="Employed"/>
    <x v="2"/>
    <x v="0"/>
    <x v="3"/>
    <x v="0"/>
    <n v="2"/>
    <n v="130300"/>
    <x v="0"/>
    <x v="15"/>
    <x v="3"/>
  </r>
  <r>
    <n v="439"/>
    <x v="2"/>
    <n v="50491"/>
    <n v="620"/>
    <n v="195005"/>
    <x v="0"/>
    <x v="410"/>
    <x v="0"/>
    <n v="0"/>
    <s v="Unemployed"/>
    <x v="0"/>
    <x v="1"/>
    <x v="2"/>
    <x v="2"/>
    <n v="2"/>
    <n v="72980"/>
    <x v="0"/>
    <x v="1"/>
    <x v="3"/>
  </r>
  <r>
    <n v="440"/>
    <x v="2"/>
    <n v="26785"/>
    <n v="666"/>
    <n v="254252"/>
    <x v="0"/>
    <x v="411"/>
    <x v="0"/>
    <n v="0"/>
    <s v="Employed"/>
    <x v="1"/>
    <x v="1"/>
    <x v="2"/>
    <x v="0"/>
    <n v="2"/>
    <n v="78391"/>
    <x v="0"/>
    <x v="12"/>
    <x v="3"/>
  </r>
  <r>
    <n v="441"/>
    <x v="36"/>
    <n v="59080"/>
    <n v="604"/>
    <n v="261662"/>
    <x v="4"/>
    <x v="412"/>
    <x v="1"/>
    <n v="0"/>
    <s v="Unemployed"/>
    <x v="1"/>
    <x v="1"/>
    <x v="3"/>
    <x v="5"/>
    <n v="1"/>
    <n v="117450"/>
    <x v="2"/>
    <x v="1"/>
    <x v="3"/>
  </r>
  <r>
    <n v="442"/>
    <x v="14"/>
    <n v="57954"/>
    <n v="597"/>
    <n v="259915"/>
    <x v="2"/>
    <x v="101"/>
    <x v="0"/>
    <n v="0"/>
    <s v="Employed"/>
    <x v="2"/>
    <x v="1"/>
    <x v="0"/>
    <x v="5"/>
    <n v="1"/>
    <n v="124041"/>
    <x v="2"/>
    <x v="14"/>
    <x v="6"/>
  </r>
  <r>
    <n v="443"/>
    <x v="36"/>
    <n v="28007"/>
    <n v="633"/>
    <n v="172406"/>
    <x v="3"/>
    <x v="413"/>
    <x v="0"/>
    <n v="1"/>
    <s v="Employed"/>
    <x v="2"/>
    <x v="0"/>
    <x v="0"/>
    <x v="2"/>
    <n v="3"/>
    <n v="142861"/>
    <x v="2"/>
    <x v="18"/>
    <x v="4"/>
  </r>
  <r>
    <n v="444"/>
    <x v="17"/>
    <n v="78339"/>
    <n v="636"/>
    <n v="171894"/>
    <x v="1"/>
    <x v="414"/>
    <x v="0"/>
    <n v="1"/>
    <s v="Unemployed"/>
    <x v="2"/>
    <x v="1"/>
    <x v="0"/>
    <x v="1"/>
    <n v="3"/>
    <n v="114073"/>
    <x v="2"/>
    <x v="1"/>
    <x v="4"/>
  </r>
  <r>
    <n v="445"/>
    <x v="40"/>
    <n v="61266"/>
    <n v="683"/>
    <n v="243686"/>
    <x v="4"/>
    <x v="415"/>
    <x v="0"/>
    <n v="1"/>
    <s v="Employed"/>
    <x v="1"/>
    <x v="1"/>
    <x v="1"/>
    <x v="4"/>
    <n v="1"/>
    <n v="103910"/>
    <x v="2"/>
    <x v="12"/>
    <x v="1"/>
  </r>
  <r>
    <n v="446"/>
    <x v="1"/>
    <n v="21646"/>
    <n v="587"/>
    <n v="196771"/>
    <x v="0"/>
    <x v="416"/>
    <x v="0"/>
    <n v="1"/>
    <s v="Employed"/>
    <x v="2"/>
    <x v="1"/>
    <x v="3"/>
    <x v="1"/>
    <n v="2"/>
    <n v="117251"/>
    <x v="0"/>
    <x v="10"/>
    <x v="3"/>
  </r>
  <r>
    <n v="447"/>
    <x v="25"/>
    <n v="62282"/>
    <n v="757"/>
    <n v="198289"/>
    <x v="1"/>
    <x v="417"/>
    <x v="0"/>
    <n v="1"/>
    <s v="Employed"/>
    <x v="2"/>
    <x v="0"/>
    <x v="0"/>
    <x v="4"/>
    <n v="1"/>
    <n v="91977"/>
    <x v="0"/>
    <x v="2"/>
    <x v="5"/>
  </r>
  <r>
    <n v="448"/>
    <x v="13"/>
    <n v="61847"/>
    <n v="560"/>
    <n v="165254"/>
    <x v="0"/>
    <x v="418"/>
    <x v="0"/>
    <n v="0"/>
    <s v="Employed"/>
    <x v="0"/>
    <x v="0"/>
    <x v="1"/>
    <x v="3"/>
    <n v="4"/>
    <n v="91756"/>
    <x v="2"/>
    <x v="11"/>
    <x v="5"/>
  </r>
  <r>
    <n v="449"/>
    <x v="42"/>
    <n v="71225"/>
    <n v="661"/>
    <n v="270471"/>
    <x v="3"/>
    <x v="16"/>
    <x v="0"/>
    <n v="0"/>
    <s v="Employed"/>
    <x v="1"/>
    <x v="1"/>
    <x v="3"/>
    <x v="5"/>
    <n v="4"/>
    <n v="46776"/>
    <x v="1"/>
    <x v="9"/>
    <x v="1"/>
  </r>
  <r>
    <n v="450"/>
    <x v="41"/>
    <n v="40641"/>
    <n v="635"/>
    <n v="252024"/>
    <x v="3"/>
    <x v="419"/>
    <x v="0"/>
    <n v="1"/>
    <s v="Employed"/>
    <x v="1"/>
    <x v="0"/>
    <x v="0"/>
    <x v="2"/>
    <n v="2"/>
    <n v="126802"/>
    <x v="2"/>
    <x v="15"/>
    <x v="1"/>
  </r>
  <r>
    <n v="451"/>
    <x v="29"/>
    <n v="62499"/>
    <n v="617"/>
    <n v="194050"/>
    <x v="4"/>
    <x v="420"/>
    <x v="0"/>
    <n v="1"/>
    <s v="Employed"/>
    <x v="1"/>
    <x v="1"/>
    <x v="2"/>
    <x v="3"/>
    <n v="4"/>
    <n v="106343"/>
    <x v="0"/>
    <x v="11"/>
    <x v="2"/>
  </r>
  <r>
    <n v="452"/>
    <x v="3"/>
    <n v="46450"/>
    <n v="641"/>
    <n v="167730"/>
    <x v="1"/>
    <x v="421"/>
    <x v="0"/>
    <n v="1"/>
    <s v="Employed"/>
    <x v="2"/>
    <x v="0"/>
    <x v="2"/>
    <x v="1"/>
    <n v="1"/>
    <n v="123311"/>
    <x v="0"/>
    <x v="17"/>
    <x v="2"/>
  </r>
  <r>
    <n v="453"/>
    <x v="1"/>
    <n v="41652"/>
    <n v="683"/>
    <n v="165516"/>
    <x v="1"/>
    <x v="422"/>
    <x v="0"/>
    <n v="1"/>
    <s v="Employed"/>
    <x v="0"/>
    <x v="0"/>
    <x v="0"/>
    <x v="4"/>
    <n v="1"/>
    <n v="15525"/>
    <x v="2"/>
    <x v="3"/>
    <x v="6"/>
  </r>
  <r>
    <n v="454"/>
    <x v="1"/>
    <n v="37024"/>
    <n v="691"/>
    <n v="206661"/>
    <x v="3"/>
    <x v="423"/>
    <x v="0"/>
    <n v="0"/>
    <s v="Employed"/>
    <x v="2"/>
    <x v="1"/>
    <x v="0"/>
    <x v="0"/>
    <n v="3"/>
    <n v="98586"/>
    <x v="3"/>
    <x v="9"/>
    <x v="4"/>
  </r>
  <r>
    <n v="455"/>
    <x v="15"/>
    <n v="21452"/>
    <n v="639"/>
    <n v="219338"/>
    <x v="0"/>
    <x v="223"/>
    <x v="1"/>
    <n v="0"/>
    <s v="Employed"/>
    <x v="1"/>
    <x v="0"/>
    <x v="1"/>
    <x v="5"/>
    <n v="4"/>
    <n v="74323"/>
    <x v="1"/>
    <x v="18"/>
    <x v="5"/>
  </r>
  <r>
    <n v="456"/>
    <x v="42"/>
    <n v="58106"/>
    <n v="666"/>
    <n v="156878"/>
    <x v="4"/>
    <x v="424"/>
    <x v="0"/>
    <n v="1"/>
    <s v="Unemployed"/>
    <x v="2"/>
    <x v="0"/>
    <x v="2"/>
    <x v="4"/>
    <n v="4"/>
    <n v="145040"/>
    <x v="2"/>
    <x v="13"/>
    <x v="5"/>
  </r>
  <r>
    <n v="457"/>
    <x v="29"/>
    <n v="45904"/>
    <n v="583"/>
    <n v="137756"/>
    <x v="2"/>
    <x v="425"/>
    <x v="0"/>
    <n v="1"/>
    <s v="Employed"/>
    <x v="1"/>
    <x v="1"/>
    <x v="3"/>
    <x v="1"/>
    <n v="4"/>
    <n v="118426"/>
    <x v="0"/>
    <x v="7"/>
    <x v="6"/>
  </r>
  <r>
    <n v="458"/>
    <x v="9"/>
    <n v="9048"/>
    <n v="640"/>
    <n v="203982"/>
    <x v="3"/>
    <x v="426"/>
    <x v="0"/>
    <n v="0"/>
    <s v="Employed"/>
    <x v="2"/>
    <x v="1"/>
    <x v="0"/>
    <x v="1"/>
    <n v="4"/>
    <n v="107027"/>
    <x v="1"/>
    <x v="3"/>
    <x v="0"/>
  </r>
  <r>
    <n v="459"/>
    <x v="37"/>
    <n v="51130"/>
    <n v="669"/>
    <n v="243233"/>
    <x v="3"/>
    <x v="237"/>
    <x v="1"/>
    <n v="1"/>
    <s v="Employed"/>
    <x v="2"/>
    <x v="0"/>
    <x v="3"/>
    <x v="2"/>
    <n v="2"/>
    <n v="87042"/>
    <x v="3"/>
    <x v="0"/>
    <x v="5"/>
  </r>
  <r>
    <n v="460"/>
    <x v="24"/>
    <n v="67367"/>
    <n v="535"/>
    <n v="203691"/>
    <x v="4"/>
    <x v="296"/>
    <x v="1"/>
    <n v="0"/>
    <s v="Employed"/>
    <x v="1"/>
    <x v="0"/>
    <x v="0"/>
    <x v="3"/>
    <n v="2"/>
    <n v="111916"/>
    <x v="1"/>
    <x v="6"/>
    <x v="5"/>
  </r>
  <r>
    <n v="461"/>
    <x v="39"/>
    <n v="30395"/>
    <n v="654"/>
    <n v="187531"/>
    <x v="0"/>
    <x v="427"/>
    <x v="0"/>
    <n v="1"/>
    <s v="Employed"/>
    <x v="2"/>
    <x v="0"/>
    <x v="2"/>
    <x v="5"/>
    <n v="1"/>
    <n v="72154"/>
    <x v="2"/>
    <x v="9"/>
    <x v="3"/>
  </r>
  <r>
    <n v="462"/>
    <x v="8"/>
    <n v="39311"/>
    <n v="641"/>
    <n v="143499"/>
    <x v="1"/>
    <x v="235"/>
    <x v="0"/>
    <n v="0"/>
    <s v="Employed"/>
    <x v="1"/>
    <x v="0"/>
    <x v="0"/>
    <x v="2"/>
    <n v="4"/>
    <n v="97008"/>
    <x v="0"/>
    <x v="9"/>
    <x v="0"/>
  </r>
  <r>
    <n v="463"/>
    <x v="4"/>
    <n v="56613"/>
    <n v="713"/>
    <n v="168300"/>
    <x v="3"/>
    <x v="428"/>
    <x v="0"/>
    <n v="1"/>
    <s v="Unemployed"/>
    <x v="2"/>
    <x v="1"/>
    <x v="3"/>
    <x v="4"/>
    <n v="3"/>
    <n v="82649"/>
    <x v="0"/>
    <x v="6"/>
    <x v="0"/>
  </r>
  <r>
    <n v="464"/>
    <x v="8"/>
    <n v="11616"/>
    <n v="658"/>
    <n v="243920"/>
    <x v="4"/>
    <x v="429"/>
    <x v="0"/>
    <n v="1"/>
    <s v="Employed"/>
    <x v="2"/>
    <x v="0"/>
    <x v="2"/>
    <x v="3"/>
    <n v="1"/>
    <n v="167994"/>
    <x v="0"/>
    <x v="10"/>
    <x v="1"/>
  </r>
  <r>
    <n v="465"/>
    <x v="11"/>
    <n v="41994"/>
    <n v="673"/>
    <n v="137339"/>
    <x v="4"/>
    <x v="430"/>
    <x v="0"/>
    <n v="1"/>
    <s v="Employed"/>
    <x v="2"/>
    <x v="1"/>
    <x v="0"/>
    <x v="5"/>
    <n v="1"/>
    <n v="144098"/>
    <x v="1"/>
    <x v="5"/>
    <x v="5"/>
  </r>
  <r>
    <n v="466"/>
    <x v="40"/>
    <n v="55199"/>
    <n v="636"/>
    <n v="288636"/>
    <x v="4"/>
    <x v="431"/>
    <x v="0"/>
    <n v="1"/>
    <s v="Employed"/>
    <x v="1"/>
    <x v="1"/>
    <x v="2"/>
    <x v="4"/>
    <n v="2"/>
    <n v="131891"/>
    <x v="2"/>
    <x v="18"/>
    <x v="2"/>
  </r>
  <r>
    <n v="467"/>
    <x v="29"/>
    <n v="41583"/>
    <n v="681"/>
    <n v="204253"/>
    <x v="1"/>
    <x v="432"/>
    <x v="0"/>
    <n v="1"/>
    <s v="Employed"/>
    <x v="2"/>
    <x v="1"/>
    <x v="1"/>
    <x v="5"/>
    <n v="1"/>
    <n v="55290"/>
    <x v="2"/>
    <x v="13"/>
    <x v="5"/>
  </r>
  <r>
    <n v="468"/>
    <x v="38"/>
    <n v="30529"/>
    <n v="678"/>
    <n v="120683"/>
    <x v="3"/>
    <x v="433"/>
    <x v="0"/>
    <n v="1"/>
    <s v="Employed"/>
    <x v="2"/>
    <x v="0"/>
    <x v="3"/>
    <x v="5"/>
    <n v="3"/>
    <n v="125924"/>
    <x v="1"/>
    <x v="4"/>
    <x v="4"/>
  </r>
  <r>
    <n v="469"/>
    <x v="26"/>
    <n v="31248"/>
    <n v="584"/>
    <n v="225161"/>
    <x v="4"/>
    <x v="434"/>
    <x v="1"/>
    <n v="1"/>
    <s v="Employed"/>
    <x v="0"/>
    <x v="0"/>
    <x v="0"/>
    <x v="0"/>
    <n v="4"/>
    <n v="105630"/>
    <x v="1"/>
    <x v="4"/>
    <x v="1"/>
  </r>
  <r>
    <n v="470"/>
    <x v="37"/>
    <n v="25818"/>
    <n v="665"/>
    <n v="222511"/>
    <x v="1"/>
    <x v="251"/>
    <x v="1"/>
    <n v="0"/>
    <s v="Employed"/>
    <x v="0"/>
    <x v="1"/>
    <x v="0"/>
    <x v="0"/>
    <n v="1"/>
    <n v="136703"/>
    <x v="3"/>
    <x v="13"/>
    <x v="1"/>
  </r>
  <r>
    <n v="471"/>
    <x v="28"/>
    <n v="40504"/>
    <n v="709"/>
    <n v="178119"/>
    <x v="0"/>
    <x v="435"/>
    <x v="0"/>
    <n v="0"/>
    <s v="Unemployed"/>
    <x v="1"/>
    <x v="1"/>
    <x v="0"/>
    <x v="3"/>
    <n v="3"/>
    <n v="109671"/>
    <x v="0"/>
    <x v="6"/>
    <x v="3"/>
  </r>
  <r>
    <n v="472"/>
    <x v="27"/>
    <n v="65849"/>
    <n v="699"/>
    <n v="246965"/>
    <x v="2"/>
    <x v="436"/>
    <x v="0"/>
    <n v="0"/>
    <s v="Employed"/>
    <x v="1"/>
    <x v="1"/>
    <x v="3"/>
    <x v="0"/>
    <n v="2"/>
    <n v="99798"/>
    <x v="1"/>
    <x v="2"/>
    <x v="6"/>
  </r>
  <r>
    <n v="473"/>
    <x v="42"/>
    <n v="85428"/>
    <n v="651"/>
    <n v="169007"/>
    <x v="3"/>
    <x v="437"/>
    <x v="0"/>
    <n v="1"/>
    <s v="Employed"/>
    <x v="1"/>
    <x v="1"/>
    <x v="1"/>
    <x v="4"/>
    <n v="2"/>
    <n v="107013"/>
    <x v="0"/>
    <x v="15"/>
    <x v="3"/>
  </r>
  <r>
    <n v="474"/>
    <x v="28"/>
    <n v="50542"/>
    <n v="666"/>
    <n v="231599"/>
    <x v="1"/>
    <x v="438"/>
    <x v="0"/>
    <n v="1"/>
    <s v="Employed"/>
    <x v="1"/>
    <x v="1"/>
    <x v="3"/>
    <x v="0"/>
    <n v="4"/>
    <n v="45831"/>
    <x v="3"/>
    <x v="5"/>
    <x v="6"/>
  </r>
  <r>
    <n v="475"/>
    <x v="16"/>
    <n v="61523"/>
    <n v="695"/>
    <n v="198260"/>
    <x v="2"/>
    <x v="439"/>
    <x v="0"/>
    <n v="0"/>
    <s v="Employed"/>
    <x v="2"/>
    <x v="0"/>
    <x v="0"/>
    <x v="2"/>
    <n v="1"/>
    <n v="76977"/>
    <x v="2"/>
    <x v="12"/>
    <x v="6"/>
  </r>
  <r>
    <n v="476"/>
    <x v="8"/>
    <n v="35887"/>
    <n v="593"/>
    <n v="185820"/>
    <x v="2"/>
    <x v="440"/>
    <x v="0"/>
    <n v="1"/>
    <s v="Employed"/>
    <x v="2"/>
    <x v="0"/>
    <x v="3"/>
    <x v="2"/>
    <n v="3"/>
    <n v="111200"/>
    <x v="0"/>
    <x v="10"/>
    <x v="4"/>
  </r>
  <r>
    <n v="477"/>
    <x v="11"/>
    <n v="18625"/>
    <n v="673"/>
    <n v="267149"/>
    <x v="1"/>
    <x v="441"/>
    <x v="0"/>
    <n v="1"/>
    <s v="Employed"/>
    <x v="1"/>
    <x v="0"/>
    <x v="0"/>
    <x v="2"/>
    <n v="2"/>
    <n v="134181"/>
    <x v="1"/>
    <x v="8"/>
    <x v="0"/>
  </r>
  <r>
    <n v="478"/>
    <x v="9"/>
    <n v="77774"/>
    <n v="551"/>
    <n v="249177"/>
    <x v="1"/>
    <x v="442"/>
    <x v="0"/>
    <n v="1"/>
    <s v="Employed"/>
    <x v="1"/>
    <x v="0"/>
    <x v="3"/>
    <x v="5"/>
    <n v="3"/>
    <n v="83485"/>
    <x v="1"/>
    <x v="1"/>
    <x v="6"/>
  </r>
  <r>
    <n v="479"/>
    <x v="4"/>
    <n v="41073"/>
    <n v="693"/>
    <n v="144626"/>
    <x v="1"/>
    <x v="443"/>
    <x v="0"/>
    <n v="1"/>
    <s v="Employed"/>
    <x v="0"/>
    <x v="1"/>
    <x v="2"/>
    <x v="1"/>
    <n v="2"/>
    <n v="98775"/>
    <x v="3"/>
    <x v="3"/>
    <x v="4"/>
  </r>
  <r>
    <n v="480"/>
    <x v="20"/>
    <n v="60780"/>
    <n v="630"/>
    <n v="219015"/>
    <x v="4"/>
    <x v="444"/>
    <x v="0"/>
    <n v="0"/>
    <s v="Employed"/>
    <x v="1"/>
    <x v="1"/>
    <x v="3"/>
    <x v="3"/>
    <n v="2"/>
    <n v="51970"/>
    <x v="0"/>
    <x v="17"/>
    <x v="0"/>
  </r>
  <r>
    <n v="481"/>
    <x v="16"/>
    <n v="52376"/>
    <n v="645"/>
    <n v="294672"/>
    <x v="0"/>
    <x v="445"/>
    <x v="0"/>
    <n v="0"/>
    <s v="Unemployed"/>
    <x v="0"/>
    <x v="0"/>
    <x v="0"/>
    <x v="2"/>
    <n v="4"/>
    <n v="143779"/>
    <x v="2"/>
    <x v="7"/>
    <x v="1"/>
  </r>
  <r>
    <n v="482"/>
    <x v="4"/>
    <n v="64918"/>
    <n v="622"/>
    <n v="268444"/>
    <x v="4"/>
    <x v="446"/>
    <x v="1"/>
    <n v="1"/>
    <s v="Employed"/>
    <x v="1"/>
    <x v="1"/>
    <x v="0"/>
    <x v="3"/>
    <n v="3"/>
    <n v="133412"/>
    <x v="2"/>
    <x v="0"/>
    <x v="1"/>
  </r>
  <r>
    <n v="483"/>
    <x v="26"/>
    <n v="64311"/>
    <n v="647"/>
    <n v="154531"/>
    <x v="2"/>
    <x v="311"/>
    <x v="0"/>
    <n v="0"/>
    <s v="Employed"/>
    <x v="1"/>
    <x v="1"/>
    <x v="3"/>
    <x v="0"/>
    <n v="3"/>
    <n v="119563"/>
    <x v="1"/>
    <x v="5"/>
    <x v="0"/>
  </r>
  <r>
    <n v="484"/>
    <x v="16"/>
    <n v="54165"/>
    <n v="662"/>
    <n v="279798"/>
    <x v="2"/>
    <x v="447"/>
    <x v="0"/>
    <n v="1"/>
    <s v="Employed"/>
    <x v="2"/>
    <x v="1"/>
    <x v="3"/>
    <x v="5"/>
    <n v="3"/>
    <n v="112204"/>
    <x v="3"/>
    <x v="16"/>
    <x v="3"/>
  </r>
  <r>
    <n v="485"/>
    <x v="35"/>
    <n v="55816"/>
    <n v="687"/>
    <n v="246501"/>
    <x v="2"/>
    <x v="448"/>
    <x v="0"/>
    <n v="1"/>
    <s v="Employed"/>
    <x v="1"/>
    <x v="0"/>
    <x v="2"/>
    <x v="3"/>
    <n v="2"/>
    <n v="146576"/>
    <x v="1"/>
    <x v="6"/>
    <x v="3"/>
  </r>
  <r>
    <n v="486"/>
    <x v="30"/>
    <n v="68188"/>
    <n v="714"/>
    <n v="147571"/>
    <x v="1"/>
    <x v="449"/>
    <x v="0"/>
    <n v="1"/>
    <s v="Employed"/>
    <x v="0"/>
    <x v="0"/>
    <x v="1"/>
    <x v="2"/>
    <n v="4"/>
    <n v="75849"/>
    <x v="1"/>
    <x v="12"/>
    <x v="5"/>
  </r>
  <r>
    <n v="487"/>
    <x v="2"/>
    <n v="43854"/>
    <n v="652"/>
    <n v="210383"/>
    <x v="3"/>
    <x v="450"/>
    <x v="1"/>
    <n v="1"/>
    <s v="Employed"/>
    <x v="2"/>
    <x v="0"/>
    <x v="1"/>
    <x v="2"/>
    <n v="3"/>
    <n v="72605"/>
    <x v="1"/>
    <x v="12"/>
    <x v="3"/>
  </r>
  <r>
    <n v="488"/>
    <x v="30"/>
    <n v="73334"/>
    <n v="566"/>
    <n v="223883"/>
    <x v="4"/>
    <x v="451"/>
    <x v="0"/>
    <n v="1"/>
    <s v="Employed"/>
    <x v="0"/>
    <x v="0"/>
    <x v="2"/>
    <x v="5"/>
    <n v="1"/>
    <n v="131845"/>
    <x v="1"/>
    <x v="4"/>
    <x v="5"/>
  </r>
  <r>
    <n v="489"/>
    <x v="4"/>
    <n v="39382"/>
    <n v="715"/>
    <n v="146153"/>
    <x v="3"/>
    <x v="452"/>
    <x v="1"/>
    <n v="0"/>
    <s v="Employed"/>
    <x v="1"/>
    <x v="0"/>
    <x v="1"/>
    <x v="5"/>
    <n v="3"/>
    <n v="129829"/>
    <x v="3"/>
    <x v="13"/>
    <x v="5"/>
  </r>
  <r>
    <n v="490"/>
    <x v="11"/>
    <n v="51148"/>
    <n v="576"/>
    <n v="235304"/>
    <x v="0"/>
    <x v="453"/>
    <x v="1"/>
    <n v="1"/>
    <s v="Employed"/>
    <x v="2"/>
    <x v="0"/>
    <x v="1"/>
    <x v="4"/>
    <n v="2"/>
    <n v="64195"/>
    <x v="1"/>
    <x v="4"/>
    <x v="2"/>
  </r>
  <r>
    <n v="491"/>
    <x v="36"/>
    <n v="59437"/>
    <n v="628"/>
    <n v="321487"/>
    <x v="0"/>
    <x v="454"/>
    <x v="1"/>
    <n v="1"/>
    <s v="Employed"/>
    <x v="0"/>
    <x v="1"/>
    <x v="0"/>
    <x v="5"/>
    <n v="4"/>
    <n v="84059"/>
    <x v="0"/>
    <x v="8"/>
    <x v="0"/>
  </r>
  <r>
    <n v="492"/>
    <x v="35"/>
    <n v="25563"/>
    <n v="625"/>
    <n v="268261"/>
    <x v="4"/>
    <x v="455"/>
    <x v="0"/>
    <n v="0"/>
    <s v="Employed"/>
    <x v="1"/>
    <x v="0"/>
    <x v="0"/>
    <x v="1"/>
    <n v="3"/>
    <n v="150672"/>
    <x v="1"/>
    <x v="9"/>
    <x v="2"/>
  </r>
  <r>
    <n v="493"/>
    <x v="26"/>
    <n v="70727"/>
    <n v="650"/>
    <n v="208099"/>
    <x v="2"/>
    <x v="456"/>
    <x v="0"/>
    <n v="1"/>
    <s v="Employed"/>
    <x v="0"/>
    <x v="1"/>
    <x v="0"/>
    <x v="1"/>
    <n v="3"/>
    <n v="112350"/>
    <x v="1"/>
    <x v="5"/>
    <x v="3"/>
  </r>
  <r>
    <n v="494"/>
    <x v="32"/>
    <n v="57138"/>
    <n v="586"/>
    <n v="185931"/>
    <x v="0"/>
    <x v="233"/>
    <x v="0"/>
    <n v="0"/>
    <s v="Employed"/>
    <x v="1"/>
    <x v="0"/>
    <x v="3"/>
    <x v="2"/>
    <n v="3"/>
    <n v="123614"/>
    <x v="2"/>
    <x v="12"/>
    <x v="4"/>
  </r>
  <r>
    <n v="495"/>
    <x v="26"/>
    <n v="99514"/>
    <n v="584"/>
    <n v="216419"/>
    <x v="3"/>
    <x v="457"/>
    <x v="0"/>
    <n v="0"/>
    <s v="Employed"/>
    <x v="0"/>
    <x v="0"/>
    <x v="3"/>
    <x v="0"/>
    <n v="1"/>
    <n v="65228"/>
    <x v="2"/>
    <x v="8"/>
    <x v="3"/>
  </r>
  <r>
    <n v="496"/>
    <x v="39"/>
    <n v="81210"/>
    <n v="648"/>
    <n v="151239"/>
    <x v="3"/>
    <x v="458"/>
    <x v="0"/>
    <n v="1"/>
    <s v="Employed"/>
    <x v="1"/>
    <x v="1"/>
    <x v="1"/>
    <x v="5"/>
    <n v="2"/>
    <n v="119699"/>
    <x v="3"/>
    <x v="11"/>
    <x v="6"/>
  </r>
  <r>
    <n v="497"/>
    <x v="16"/>
    <n v="49836"/>
    <n v="610"/>
    <n v="176122"/>
    <x v="1"/>
    <x v="459"/>
    <x v="0"/>
    <n v="1"/>
    <s v="Employed"/>
    <x v="0"/>
    <x v="0"/>
    <x v="3"/>
    <x v="1"/>
    <n v="1"/>
    <n v="57413"/>
    <x v="3"/>
    <x v="7"/>
    <x v="4"/>
  </r>
  <r>
    <n v="498"/>
    <x v="5"/>
    <n v="76783"/>
    <n v="717"/>
    <n v="101911"/>
    <x v="2"/>
    <x v="460"/>
    <x v="0"/>
    <n v="1"/>
    <s v="Employed"/>
    <x v="2"/>
    <x v="1"/>
    <x v="0"/>
    <x v="1"/>
    <n v="1"/>
    <n v="40605"/>
    <x v="0"/>
    <x v="17"/>
    <x v="5"/>
  </r>
  <r>
    <n v="499"/>
    <x v="28"/>
    <n v="62710"/>
    <n v="622"/>
    <n v="221727"/>
    <x v="1"/>
    <x v="461"/>
    <x v="1"/>
    <n v="1"/>
    <s v="Employed"/>
    <x v="1"/>
    <x v="0"/>
    <x v="3"/>
    <x v="4"/>
    <n v="2"/>
    <n v="121804"/>
    <x v="1"/>
    <x v="10"/>
    <x v="5"/>
  </r>
  <r>
    <n v="500"/>
    <x v="25"/>
    <n v="53466"/>
    <n v="598"/>
    <n v="183124"/>
    <x v="4"/>
    <x v="373"/>
    <x v="0"/>
    <n v="1"/>
    <s v="Employed"/>
    <x v="1"/>
    <x v="1"/>
    <x v="1"/>
    <x v="0"/>
    <n v="2"/>
    <n v="143033"/>
    <x v="2"/>
    <x v="5"/>
    <x v="4"/>
  </r>
  <r>
    <n v="501"/>
    <x v="22"/>
    <n v="25109"/>
    <n v="733"/>
    <n v="230902"/>
    <x v="0"/>
    <x v="462"/>
    <x v="0"/>
    <n v="1"/>
    <s v="Employed"/>
    <x v="0"/>
    <x v="0"/>
    <x v="0"/>
    <x v="0"/>
    <n v="3"/>
    <n v="92386"/>
    <x v="0"/>
    <x v="0"/>
    <x v="5"/>
  </r>
  <r>
    <n v="502"/>
    <x v="39"/>
    <n v="28646"/>
    <n v="673"/>
    <n v="205988"/>
    <x v="1"/>
    <x v="463"/>
    <x v="0"/>
    <n v="0"/>
    <s v="Employed"/>
    <x v="1"/>
    <x v="1"/>
    <x v="1"/>
    <x v="5"/>
    <n v="2"/>
    <n v="83603"/>
    <x v="0"/>
    <x v="10"/>
    <x v="0"/>
  </r>
  <r>
    <n v="503"/>
    <x v="24"/>
    <n v="50065"/>
    <n v="785"/>
    <n v="149459"/>
    <x v="1"/>
    <x v="464"/>
    <x v="0"/>
    <n v="0"/>
    <s v="Employed"/>
    <x v="2"/>
    <x v="0"/>
    <x v="3"/>
    <x v="4"/>
    <n v="3"/>
    <n v="151325"/>
    <x v="3"/>
    <x v="4"/>
    <x v="2"/>
  </r>
  <r>
    <n v="504"/>
    <x v="24"/>
    <n v="42569"/>
    <n v="553"/>
    <n v="210024"/>
    <x v="4"/>
    <x v="465"/>
    <x v="0"/>
    <n v="0"/>
    <s v="Employed"/>
    <x v="0"/>
    <x v="1"/>
    <x v="2"/>
    <x v="0"/>
    <n v="1"/>
    <n v="94156"/>
    <x v="2"/>
    <x v="6"/>
    <x v="6"/>
  </r>
  <r>
    <n v="505"/>
    <x v="9"/>
    <n v="53377"/>
    <n v="660"/>
    <n v="164326"/>
    <x v="3"/>
    <x v="466"/>
    <x v="0"/>
    <n v="0"/>
    <s v="Employed"/>
    <x v="0"/>
    <x v="0"/>
    <x v="2"/>
    <x v="0"/>
    <n v="3"/>
    <n v="98026"/>
    <x v="1"/>
    <x v="9"/>
    <x v="4"/>
  </r>
  <r>
    <n v="506"/>
    <x v="9"/>
    <n v="70585"/>
    <n v="674"/>
    <n v="282771"/>
    <x v="3"/>
    <x v="467"/>
    <x v="0"/>
    <n v="1"/>
    <s v="Employed"/>
    <x v="0"/>
    <x v="0"/>
    <x v="0"/>
    <x v="3"/>
    <n v="2"/>
    <n v="150818"/>
    <x v="3"/>
    <x v="7"/>
    <x v="2"/>
  </r>
  <r>
    <n v="507"/>
    <x v="35"/>
    <n v="62974"/>
    <n v="651"/>
    <n v="157825"/>
    <x v="4"/>
    <x v="468"/>
    <x v="0"/>
    <n v="1"/>
    <s v="Employed"/>
    <x v="2"/>
    <x v="0"/>
    <x v="1"/>
    <x v="4"/>
    <n v="3"/>
    <n v="89392"/>
    <x v="0"/>
    <x v="11"/>
    <x v="2"/>
  </r>
  <r>
    <n v="508"/>
    <x v="11"/>
    <n v="39555"/>
    <n v="631"/>
    <n v="176496"/>
    <x v="3"/>
    <x v="469"/>
    <x v="0"/>
    <n v="0"/>
    <s v="Employed"/>
    <x v="2"/>
    <x v="0"/>
    <x v="2"/>
    <x v="0"/>
    <n v="1"/>
    <n v="80379"/>
    <x v="0"/>
    <x v="2"/>
    <x v="6"/>
  </r>
  <r>
    <n v="509"/>
    <x v="25"/>
    <n v="63874"/>
    <n v="712"/>
    <n v="149320"/>
    <x v="4"/>
    <x v="470"/>
    <x v="0"/>
    <n v="1"/>
    <s v="Employed"/>
    <x v="1"/>
    <x v="0"/>
    <x v="2"/>
    <x v="3"/>
    <n v="2"/>
    <n v="124465"/>
    <x v="2"/>
    <x v="9"/>
    <x v="6"/>
  </r>
  <r>
    <n v="510"/>
    <x v="10"/>
    <n v="36289"/>
    <n v="673"/>
    <n v="144988"/>
    <x v="3"/>
    <x v="471"/>
    <x v="0"/>
    <n v="1"/>
    <s v="Employed"/>
    <x v="0"/>
    <x v="0"/>
    <x v="0"/>
    <x v="3"/>
    <n v="2"/>
    <n v="78644"/>
    <x v="2"/>
    <x v="4"/>
    <x v="3"/>
  </r>
  <r>
    <n v="511"/>
    <x v="25"/>
    <n v="32866"/>
    <n v="565"/>
    <n v="201503"/>
    <x v="4"/>
    <x v="472"/>
    <x v="0"/>
    <n v="0"/>
    <s v="Employed"/>
    <x v="2"/>
    <x v="1"/>
    <x v="0"/>
    <x v="0"/>
    <n v="4"/>
    <n v="95661"/>
    <x v="1"/>
    <x v="9"/>
    <x v="5"/>
  </r>
  <r>
    <n v="512"/>
    <x v="4"/>
    <n v="55724"/>
    <n v="606"/>
    <n v="137725"/>
    <x v="3"/>
    <x v="473"/>
    <x v="0"/>
    <n v="1"/>
    <s v="Employed"/>
    <x v="1"/>
    <x v="1"/>
    <x v="1"/>
    <x v="5"/>
    <n v="3"/>
    <n v="60425"/>
    <x v="2"/>
    <x v="6"/>
    <x v="5"/>
  </r>
  <r>
    <n v="513"/>
    <x v="32"/>
    <n v="37782"/>
    <n v="591"/>
    <n v="190605"/>
    <x v="1"/>
    <x v="474"/>
    <x v="0"/>
    <n v="0"/>
    <s v="Employed"/>
    <x v="2"/>
    <x v="1"/>
    <x v="2"/>
    <x v="3"/>
    <n v="3"/>
    <n v="105561"/>
    <x v="2"/>
    <x v="4"/>
    <x v="3"/>
  </r>
  <r>
    <n v="514"/>
    <x v="25"/>
    <n v="40372"/>
    <n v="643"/>
    <n v="221501"/>
    <x v="1"/>
    <x v="475"/>
    <x v="1"/>
    <n v="1"/>
    <s v="Employed"/>
    <x v="2"/>
    <x v="1"/>
    <x v="1"/>
    <x v="3"/>
    <n v="3"/>
    <n v="102042"/>
    <x v="3"/>
    <x v="16"/>
    <x v="4"/>
  </r>
  <r>
    <n v="515"/>
    <x v="7"/>
    <n v="64909"/>
    <n v="697"/>
    <n v="178817"/>
    <x v="3"/>
    <x v="476"/>
    <x v="1"/>
    <n v="1"/>
    <s v="Employed"/>
    <x v="2"/>
    <x v="1"/>
    <x v="1"/>
    <x v="4"/>
    <n v="1"/>
    <n v="129040"/>
    <x v="3"/>
    <x v="4"/>
    <x v="4"/>
  </r>
  <r>
    <n v="516"/>
    <x v="25"/>
    <n v="59864"/>
    <n v="631"/>
    <n v="89853"/>
    <x v="4"/>
    <x v="477"/>
    <x v="0"/>
    <n v="1"/>
    <s v="Employed"/>
    <x v="1"/>
    <x v="1"/>
    <x v="0"/>
    <x v="5"/>
    <n v="1"/>
    <n v="125717"/>
    <x v="1"/>
    <x v="3"/>
    <x v="4"/>
  </r>
  <r>
    <n v="517"/>
    <x v="3"/>
    <n v="44422"/>
    <n v="637"/>
    <n v="266698"/>
    <x v="1"/>
    <x v="478"/>
    <x v="0"/>
    <n v="1"/>
    <s v="Employed"/>
    <x v="2"/>
    <x v="0"/>
    <x v="1"/>
    <x v="5"/>
    <n v="2"/>
    <n v="116545"/>
    <x v="3"/>
    <x v="9"/>
    <x v="3"/>
  </r>
  <r>
    <n v="518"/>
    <x v="6"/>
    <n v="25623"/>
    <n v="601"/>
    <n v="213329"/>
    <x v="0"/>
    <x v="268"/>
    <x v="0"/>
    <n v="1"/>
    <s v="Unemployed"/>
    <x v="2"/>
    <x v="0"/>
    <x v="3"/>
    <x v="3"/>
    <n v="2"/>
    <n v="111827"/>
    <x v="1"/>
    <x v="5"/>
    <x v="4"/>
  </r>
  <r>
    <n v="519"/>
    <x v="29"/>
    <n v="38972"/>
    <n v="688"/>
    <n v="213928"/>
    <x v="3"/>
    <x v="479"/>
    <x v="1"/>
    <n v="1"/>
    <s v="Employed"/>
    <x v="2"/>
    <x v="0"/>
    <x v="1"/>
    <x v="4"/>
    <n v="1"/>
    <n v="97802"/>
    <x v="3"/>
    <x v="1"/>
    <x v="4"/>
  </r>
  <r>
    <n v="520"/>
    <x v="5"/>
    <n v="79131"/>
    <n v="711"/>
    <n v="188396"/>
    <x v="0"/>
    <x v="480"/>
    <x v="0"/>
    <n v="0"/>
    <s v="Employed"/>
    <x v="0"/>
    <x v="1"/>
    <x v="2"/>
    <x v="4"/>
    <n v="3"/>
    <n v="118286"/>
    <x v="0"/>
    <x v="14"/>
    <x v="3"/>
  </r>
  <r>
    <n v="521"/>
    <x v="4"/>
    <n v="64498"/>
    <n v="648"/>
    <n v="240544"/>
    <x v="0"/>
    <x v="481"/>
    <x v="0"/>
    <n v="0"/>
    <s v="Employed"/>
    <x v="2"/>
    <x v="0"/>
    <x v="1"/>
    <x v="4"/>
    <n v="3"/>
    <n v="66630"/>
    <x v="3"/>
    <x v="6"/>
    <x v="3"/>
  </r>
  <r>
    <n v="522"/>
    <x v="6"/>
    <n v="71353"/>
    <n v="729"/>
    <n v="246899"/>
    <x v="2"/>
    <x v="295"/>
    <x v="1"/>
    <n v="1"/>
    <s v="Employed"/>
    <x v="0"/>
    <x v="1"/>
    <x v="3"/>
    <x v="4"/>
    <n v="1"/>
    <n v="29531"/>
    <x v="1"/>
    <x v="4"/>
    <x v="4"/>
  </r>
  <r>
    <n v="523"/>
    <x v="29"/>
    <n v="53840"/>
    <n v="622"/>
    <n v="251898"/>
    <x v="0"/>
    <x v="482"/>
    <x v="0"/>
    <n v="0"/>
    <s v="Employed"/>
    <x v="2"/>
    <x v="1"/>
    <x v="3"/>
    <x v="2"/>
    <n v="3"/>
    <n v="134857"/>
    <x v="3"/>
    <x v="4"/>
    <x v="4"/>
  </r>
  <r>
    <n v="524"/>
    <x v="6"/>
    <n v="44734"/>
    <n v="580"/>
    <n v="213436"/>
    <x v="0"/>
    <x v="483"/>
    <x v="0"/>
    <n v="0"/>
    <s v="Employed"/>
    <x v="0"/>
    <x v="1"/>
    <x v="2"/>
    <x v="0"/>
    <n v="1"/>
    <n v="120224"/>
    <x v="2"/>
    <x v="2"/>
    <x v="2"/>
  </r>
  <r>
    <n v="525"/>
    <x v="21"/>
    <n v="63577"/>
    <n v="690"/>
    <n v="131201"/>
    <x v="2"/>
    <x v="484"/>
    <x v="0"/>
    <n v="1"/>
    <s v="Employed"/>
    <x v="2"/>
    <x v="0"/>
    <x v="2"/>
    <x v="3"/>
    <n v="3"/>
    <n v="96190"/>
    <x v="0"/>
    <x v="10"/>
    <x v="0"/>
  </r>
  <r>
    <n v="526"/>
    <x v="26"/>
    <n v="69227"/>
    <n v="645"/>
    <n v="220258"/>
    <x v="2"/>
    <x v="485"/>
    <x v="0"/>
    <n v="1"/>
    <s v="Unemployed"/>
    <x v="0"/>
    <x v="0"/>
    <x v="1"/>
    <x v="3"/>
    <n v="3"/>
    <n v="132236"/>
    <x v="3"/>
    <x v="14"/>
    <x v="3"/>
  </r>
  <r>
    <n v="527"/>
    <x v="31"/>
    <n v="42803"/>
    <n v="620"/>
    <n v="213371"/>
    <x v="2"/>
    <x v="486"/>
    <x v="1"/>
    <n v="1"/>
    <s v="Employed"/>
    <x v="0"/>
    <x v="1"/>
    <x v="3"/>
    <x v="3"/>
    <n v="4"/>
    <n v="78055"/>
    <x v="0"/>
    <x v="17"/>
    <x v="0"/>
  </r>
  <r>
    <n v="528"/>
    <x v="24"/>
    <n v="39301"/>
    <n v="653"/>
    <n v="172567"/>
    <x v="4"/>
    <x v="487"/>
    <x v="0"/>
    <n v="1"/>
    <s v="Employed"/>
    <x v="0"/>
    <x v="0"/>
    <x v="3"/>
    <x v="5"/>
    <n v="2"/>
    <n v="78835"/>
    <x v="0"/>
    <x v="10"/>
    <x v="5"/>
  </r>
  <r>
    <n v="529"/>
    <x v="40"/>
    <n v="27181"/>
    <n v="570"/>
    <n v="159907"/>
    <x v="2"/>
    <x v="119"/>
    <x v="0"/>
    <n v="1"/>
    <s v="Employed"/>
    <x v="2"/>
    <x v="0"/>
    <x v="1"/>
    <x v="5"/>
    <n v="3"/>
    <n v="74675"/>
    <x v="0"/>
    <x v="7"/>
    <x v="3"/>
  </r>
  <r>
    <n v="530"/>
    <x v="0"/>
    <n v="38923"/>
    <n v="562"/>
    <n v="227151"/>
    <x v="4"/>
    <x v="14"/>
    <x v="0"/>
    <n v="1"/>
    <s v="Employed"/>
    <x v="1"/>
    <x v="1"/>
    <x v="2"/>
    <x v="4"/>
    <n v="3"/>
    <n v="117028"/>
    <x v="0"/>
    <x v="17"/>
    <x v="1"/>
  </r>
  <r>
    <n v="531"/>
    <x v="15"/>
    <n v="60033"/>
    <n v="654"/>
    <n v="196208"/>
    <x v="3"/>
    <x v="488"/>
    <x v="0"/>
    <n v="1"/>
    <s v="Employed"/>
    <x v="0"/>
    <x v="0"/>
    <x v="3"/>
    <x v="0"/>
    <n v="1"/>
    <n v="52511"/>
    <x v="2"/>
    <x v="7"/>
    <x v="5"/>
  </r>
  <r>
    <n v="532"/>
    <x v="10"/>
    <n v="41056"/>
    <n v="671"/>
    <n v="180493"/>
    <x v="4"/>
    <x v="489"/>
    <x v="0"/>
    <n v="1"/>
    <s v="Employed"/>
    <x v="0"/>
    <x v="0"/>
    <x v="1"/>
    <x v="5"/>
    <n v="4"/>
    <n v="76991"/>
    <x v="2"/>
    <x v="14"/>
    <x v="5"/>
  </r>
  <r>
    <n v="533"/>
    <x v="35"/>
    <n v="63975"/>
    <n v="719"/>
    <n v="283620"/>
    <x v="3"/>
    <x v="490"/>
    <x v="0"/>
    <n v="1"/>
    <s v="Employed"/>
    <x v="0"/>
    <x v="1"/>
    <x v="2"/>
    <x v="1"/>
    <n v="4"/>
    <n v="108691"/>
    <x v="1"/>
    <x v="9"/>
    <x v="2"/>
  </r>
  <r>
    <n v="534"/>
    <x v="15"/>
    <n v="79507"/>
    <n v="694"/>
    <n v="233577"/>
    <x v="2"/>
    <x v="454"/>
    <x v="0"/>
    <n v="1"/>
    <s v="Unemployed"/>
    <x v="0"/>
    <x v="1"/>
    <x v="1"/>
    <x v="3"/>
    <n v="1"/>
    <n v="63875"/>
    <x v="1"/>
    <x v="4"/>
    <x v="5"/>
  </r>
  <r>
    <n v="535"/>
    <x v="12"/>
    <n v="50372"/>
    <n v="681"/>
    <n v="221726"/>
    <x v="2"/>
    <x v="491"/>
    <x v="0"/>
    <n v="1"/>
    <s v="Employed"/>
    <x v="0"/>
    <x v="0"/>
    <x v="2"/>
    <x v="3"/>
    <n v="1"/>
    <n v="80190"/>
    <x v="1"/>
    <x v="2"/>
    <x v="0"/>
  </r>
  <r>
    <n v="536"/>
    <x v="30"/>
    <n v="49755"/>
    <n v="713"/>
    <n v="260921"/>
    <x v="3"/>
    <x v="492"/>
    <x v="0"/>
    <n v="1"/>
    <s v="Employed"/>
    <x v="1"/>
    <x v="0"/>
    <x v="2"/>
    <x v="2"/>
    <n v="1"/>
    <n v="33652"/>
    <x v="1"/>
    <x v="18"/>
    <x v="2"/>
  </r>
  <r>
    <n v="537"/>
    <x v="5"/>
    <n v="58229"/>
    <n v="674"/>
    <n v="216518"/>
    <x v="1"/>
    <x v="477"/>
    <x v="0"/>
    <n v="0"/>
    <s v="Employed"/>
    <x v="2"/>
    <x v="0"/>
    <x v="3"/>
    <x v="2"/>
    <n v="3"/>
    <n v="118174"/>
    <x v="0"/>
    <x v="6"/>
    <x v="6"/>
  </r>
  <r>
    <n v="538"/>
    <x v="36"/>
    <n v="41383"/>
    <n v="632"/>
    <n v="164794"/>
    <x v="4"/>
    <x v="493"/>
    <x v="0"/>
    <n v="0"/>
    <s v="Employed"/>
    <x v="1"/>
    <x v="1"/>
    <x v="0"/>
    <x v="1"/>
    <n v="1"/>
    <n v="79364"/>
    <x v="0"/>
    <x v="5"/>
    <x v="5"/>
  </r>
  <r>
    <n v="539"/>
    <x v="2"/>
    <n v="40290"/>
    <n v="695"/>
    <n v="180520"/>
    <x v="0"/>
    <x v="494"/>
    <x v="0"/>
    <n v="1"/>
    <s v="Employed"/>
    <x v="2"/>
    <x v="1"/>
    <x v="3"/>
    <x v="2"/>
    <n v="2"/>
    <n v="67021"/>
    <x v="0"/>
    <x v="0"/>
    <x v="0"/>
  </r>
  <r>
    <n v="540"/>
    <x v="14"/>
    <n v="40737"/>
    <n v="693"/>
    <n v="236597"/>
    <x v="2"/>
    <x v="495"/>
    <x v="0"/>
    <n v="1"/>
    <s v="Employed"/>
    <x v="1"/>
    <x v="1"/>
    <x v="1"/>
    <x v="0"/>
    <n v="1"/>
    <n v="61149"/>
    <x v="2"/>
    <x v="4"/>
    <x v="0"/>
  </r>
  <r>
    <n v="541"/>
    <x v="29"/>
    <n v="32816"/>
    <n v="649"/>
    <n v="231241"/>
    <x v="4"/>
    <x v="496"/>
    <x v="0"/>
    <n v="1"/>
    <s v="Employed"/>
    <x v="2"/>
    <x v="0"/>
    <x v="2"/>
    <x v="4"/>
    <n v="3"/>
    <n v="87453"/>
    <x v="2"/>
    <x v="2"/>
    <x v="1"/>
  </r>
  <r>
    <n v="542"/>
    <x v="35"/>
    <n v="63496"/>
    <n v="590"/>
    <n v="222315"/>
    <x v="4"/>
    <x v="497"/>
    <x v="0"/>
    <n v="0"/>
    <s v="Employed"/>
    <x v="0"/>
    <x v="0"/>
    <x v="3"/>
    <x v="4"/>
    <n v="2"/>
    <n v="52595"/>
    <x v="0"/>
    <x v="5"/>
    <x v="0"/>
  </r>
  <r>
    <n v="543"/>
    <x v="35"/>
    <n v="42551"/>
    <n v="560"/>
    <n v="143114"/>
    <x v="2"/>
    <x v="498"/>
    <x v="0"/>
    <n v="1"/>
    <s v="Employed"/>
    <x v="2"/>
    <x v="1"/>
    <x v="2"/>
    <x v="3"/>
    <n v="3"/>
    <n v="158271"/>
    <x v="0"/>
    <x v="9"/>
    <x v="6"/>
  </r>
  <r>
    <n v="544"/>
    <x v="41"/>
    <n v="66670"/>
    <n v="692"/>
    <n v="240667"/>
    <x v="3"/>
    <x v="499"/>
    <x v="0"/>
    <n v="1"/>
    <s v="Employed"/>
    <x v="2"/>
    <x v="1"/>
    <x v="3"/>
    <x v="4"/>
    <n v="2"/>
    <n v="28457"/>
    <x v="0"/>
    <x v="17"/>
    <x v="5"/>
  </r>
  <r>
    <n v="545"/>
    <x v="16"/>
    <n v="57939"/>
    <n v="673"/>
    <n v="196749"/>
    <x v="2"/>
    <x v="500"/>
    <x v="0"/>
    <n v="1"/>
    <s v="Employed"/>
    <x v="0"/>
    <x v="1"/>
    <x v="1"/>
    <x v="2"/>
    <n v="2"/>
    <n v="86481"/>
    <x v="0"/>
    <x v="14"/>
    <x v="6"/>
  </r>
  <r>
    <n v="546"/>
    <x v="15"/>
    <n v="49658"/>
    <n v="680"/>
    <n v="229997"/>
    <x v="4"/>
    <x v="501"/>
    <x v="0"/>
    <n v="0"/>
    <s v="Employed"/>
    <x v="0"/>
    <x v="0"/>
    <x v="1"/>
    <x v="1"/>
    <n v="2"/>
    <n v="103207"/>
    <x v="2"/>
    <x v="7"/>
    <x v="5"/>
  </r>
  <r>
    <n v="547"/>
    <x v="25"/>
    <n v="62144"/>
    <n v="693"/>
    <n v="158491"/>
    <x v="1"/>
    <x v="502"/>
    <x v="0"/>
    <n v="0"/>
    <s v="Employed"/>
    <x v="2"/>
    <x v="0"/>
    <x v="1"/>
    <x v="0"/>
    <n v="3"/>
    <n v="76738"/>
    <x v="3"/>
    <x v="5"/>
    <x v="2"/>
  </r>
  <r>
    <n v="548"/>
    <x v="13"/>
    <n v="35848"/>
    <n v="605"/>
    <n v="298301"/>
    <x v="3"/>
    <x v="503"/>
    <x v="0"/>
    <n v="1"/>
    <s v="Employed"/>
    <x v="2"/>
    <x v="0"/>
    <x v="3"/>
    <x v="4"/>
    <n v="2"/>
    <n v="106363"/>
    <x v="1"/>
    <x v="17"/>
    <x v="6"/>
  </r>
  <r>
    <n v="549"/>
    <x v="2"/>
    <n v="38293"/>
    <n v="556"/>
    <n v="212374"/>
    <x v="2"/>
    <x v="504"/>
    <x v="0"/>
    <n v="1"/>
    <s v="Employed"/>
    <x v="0"/>
    <x v="0"/>
    <x v="0"/>
    <x v="3"/>
    <n v="4"/>
    <n v="76011"/>
    <x v="1"/>
    <x v="15"/>
    <x v="3"/>
  </r>
  <r>
    <n v="550"/>
    <x v="21"/>
    <n v="60703"/>
    <n v="675"/>
    <n v="179122"/>
    <x v="0"/>
    <x v="505"/>
    <x v="1"/>
    <n v="1"/>
    <s v="Employed"/>
    <x v="1"/>
    <x v="1"/>
    <x v="1"/>
    <x v="3"/>
    <n v="4"/>
    <n v="145902"/>
    <x v="3"/>
    <x v="8"/>
    <x v="4"/>
  </r>
  <r>
    <n v="551"/>
    <x v="25"/>
    <n v="17064"/>
    <n v="709"/>
    <n v="232309"/>
    <x v="2"/>
    <x v="177"/>
    <x v="0"/>
    <n v="1"/>
    <s v="Employed"/>
    <x v="0"/>
    <x v="0"/>
    <x v="3"/>
    <x v="0"/>
    <n v="3"/>
    <n v="66433"/>
    <x v="2"/>
    <x v="10"/>
    <x v="0"/>
  </r>
  <r>
    <n v="552"/>
    <x v="19"/>
    <n v="50219"/>
    <n v="667"/>
    <n v="242902"/>
    <x v="4"/>
    <x v="506"/>
    <x v="0"/>
    <n v="1"/>
    <s v="Employed"/>
    <x v="2"/>
    <x v="0"/>
    <x v="0"/>
    <x v="2"/>
    <n v="4"/>
    <n v="29463"/>
    <x v="2"/>
    <x v="6"/>
    <x v="5"/>
  </r>
  <r>
    <n v="553"/>
    <x v="33"/>
    <n v="58857"/>
    <n v="575"/>
    <n v="231703"/>
    <x v="4"/>
    <x v="507"/>
    <x v="1"/>
    <n v="1"/>
    <s v="Employed"/>
    <x v="2"/>
    <x v="1"/>
    <x v="3"/>
    <x v="4"/>
    <n v="2"/>
    <n v="61045"/>
    <x v="3"/>
    <x v="11"/>
    <x v="2"/>
  </r>
  <r>
    <n v="554"/>
    <x v="37"/>
    <n v="69663"/>
    <n v="662"/>
    <n v="150259"/>
    <x v="0"/>
    <x v="252"/>
    <x v="0"/>
    <n v="1"/>
    <s v="Employed"/>
    <x v="2"/>
    <x v="1"/>
    <x v="3"/>
    <x v="2"/>
    <n v="1"/>
    <n v="111594"/>
    <x v="1"/>
    <x v="14"/>
    <x v="2"/>
  </r>
  <r>
    <n v="555"/>
    <x v="14"/>
    <n v="72732"/>
    <n v="593"/>
    <n v="257133"/>
    <x v="3"/>
    <x v="508"/>
    <x v="0"/>
    <n v="1"/>
    <s v="Employed"/>
    <x v="0"/>
    <x v="1"/>
    <x v="1"/>
    <x v="3"/>
    <n v="1"/>
    <n v="96462"/>
    <x v="1"/>
    <x v="0"/>
    <x v="5"/>
  </r>
  <r>
    <n v="556"/>
    <x v="33"/>
    <n v="48045"/>
    <n v="572"/>
    <n v="182756"/>
    <x v="4"/>
    <x v="509"/>
    <x v="0"/>
    <n v="0"/>
    <s v="Employed"/>
    <x v="0"/>
    <x v="0"/>
    <x v="0"/>
    <x v="1"/>
    <n v="2"/>
    <n v="122563"/>
    <x v="3"/>
    <x v="13"/>
    <x v="2"/>
  </r>
  <r>
    <n v="557"/>
    <x v="7"/>
    <n v="61553"/>
    <n v="649"/>
    <n v="199195"/>
    <x v="3"/>
    <x v="510"/>
    <x v="1"/>
    <n v="1"/>
    <s v="Employed"/>
    <x v="1"/>
    <x v="1"/>
    <x v="3"/>
    <x v="4"/>
    <n v="4"/>
    <n v="115052"/>
    <x v="3"/>
    <x v="0"/>
    <x v="2"/>
  </r>
  <r>
    <n v="558"/>
    <x v="1"/>
    <n v="37934"/>
    <n v="658"/>
    <n v="89562"/>
    <x v="3"/>
    <x v="511"/>
    <x v="0"/>
    <n v="1"/>
    <s v="Employed"/>
    <x v="2"/>
    <x v="0"/>
    <x v="3"/>
    <x v="1"/>
    <n v="2"/>
    <n v="80911"/>
    <x v="0"/>
    <x v="13"/>
    <x v="0"/>
  </r>
  <r>
    <n v="559"/>
    <x v="37"/>
    <n v="43347"/>
    <n v="645"/>
    <n v="176797"/>
    <x v="2"/>
    <x v="512"/>
    <x v="0"/>
    <n v="0"/>
    <s v="Employed"/>
    <x v="2"/>
    <x v="1"/>
    <x v="3"/>
    <x v="0"/>
    <n v="1"/>
    <n v="85327"/>
    <x v="3"/>
    <x v="12"/>
    <x v="2"/>
  </r>
  <r>
    <n v="560"/>
    <x v="28"/>
    <n v="70514"/>
    <n v="671"/>
    <n v="176482"/>
    <x v="3"/>
    <x v="114"/>
    <x v="0"/>
    <n v="1"/>
    <s v="Employed"/>
    <x v="0"/>
    <x v="0"/>
    <x v="3"/>
    <x v="4"/>
    <n v="1"/>
    <n v="88440"/>
    <x v="3"/>
    <x v="9"/>
    <x v="0"/>
  </r>
  <r>
    <n v="561"/>
    <x v="7"/>
    <n v="49401"/>
    <n v="610"/>
    <n v="222530"/>
    <x v="4"/>
    <x v="513"/>
    <x v="1"/>
    <n v="1"/>
    <s v="Employed"/>
    <x v="2"/>
    <x v="0"/>
    <x v="1"/>
    <x v="3"/>
    <n v="3"/>
    <n v="156530"/>
    <x v="1"/>
    <x v="18"/>
    <x v="2"/>
  </r>
  <r>
    <n v="562"/>
    <x v="32"/>
    <n v="52395"/>
    <n v="654"/>
    <n v="173750"/>
    <x v="4"/>
    <x v="514"/>
    <x v="0"/>
    <n v="1"/>
    <s v="Employed"/>
    <x v="1"/>
    <x v="1"/>
    <x v="3"/>
    <x v="4"/>
    <n v="1"/>
    <n v="120724"/>
    <x v="0"/>
    <x v="6"/>
    <x v="2"/>
  </r>
  <r>
    <n v="563"/>
    <x v="13"/>
    <n v="34502"/>
    <n v="625"/>
    <n v="118919"/>
    <x v="1"/>
    <x v="515"/>
    <x v="0"/>
    <n v="1"/>
    <s v="Employed"/>
    <x v="0"/>
    <x v="1"/>
    <x v="0"/>
    <x v="3"/>
    <n v="3"/>
    <n v="156750"/>
    <x v="0"/>
    <x v="5"/>
    <x v="4"/>
  </r>
  <r>
    <n v="564"/>
    <x v="16"/>
    <n v="56338"/>
    <n v="637"/>
    <n v="212192"/>
    <x v="3"/>
    <x v="516"/>
    <x v="0"/>
    <n v="0"/>
    <s v="Employed"/>
    <x v="2"/>
    <x v="0"/>
    <x v="2"/>
    <x v="5"/>
    <n v="4"/>
    <n v="125223"/>
    <x v="1"/>
    <x v="12"/>
    <x v="5"/>
  </r>
  <r>
    <n v="565"/>
    <x v="1"/>
    <n v="61310"/>
    <n v="663"/>
    <n v="187478"/>
    <x v="1"/>
    <x v="517"/>
    <x v="0"/>
    <n v="1"/>
    <s v="Employed"/>
    <x v="0"/>
    <x v="1"/>
    <x v="0"/>
    <x v="3"/>
    <n v="2"/>
    <n v="98092"/>
    <x v="1"/>
    <x v="3"/>
    <x v="3"/>
  </r>
  <r>
    <n v="566"/>
    <x v="14"/>
    <n v="60845"/>
    <n v="702"/>
    <n v="163572"/>
    <x v="2"/>
    <x v="518"/>
    <x v="1"/>
    <n v="0"/>
    <s v="Employed"/>
    <x v="0"/>
    <x v="0"/>
    <x v="3"/>
    <x v="3"/>
    <n v="3"/>
    <n v="69419"/>
    <x v="2"/>
    <x v="3"/>
    <x v="6"/>
  </r>
  <r>
    <n v="567"/>
    <x v="37"/>
    <n v="31829"/>
    <n v="664"/>
    <n v="204376"/>
    <x v="1"/>
    <x v="519"/>
    <x v="0"/>
    <n v="1"/>
    <s v="Employed"/>
    <x v="1"/>
    <x v="1"/>
    <x v="3"/>
    <x v="0"/>
    <n v="2"/>
    <n v="106045"/>
    <x v="0"/>
    <x v="6"/>
    <x v="6"/>
  </r>
  <r>
    <n v="568"/>
    <x v="12"/>
    <n v="64999"/>
    <n v="681"/>
    <n v="111012"/>
    <x v="3"/>
    <x v="520"/>
    <x v="1"/>
    <n v="0"/>
    <s v="Employed"/>
    <x v="0"/>
    <x v="0"/>
    <x v="0"/>
    <x v="4"/>
    <n v="3"/>
    <n v="98173"/>
    <x v="3"/>
    <x v="11"/>
    <x v="6"/>
  </r>
  <r>
    <n v="569"/>
    <x v="23"/>
    <n v="35028"/>
    <n v="650"/>
    <n v="231022"/>
    <x v="4"/>
    <x v="521"/>
    <x v="0"/>
    <n v="1"/>
    <s v="Employed"/>
    <x v="2"/>
    <x v="0"/>
    <x v="2"/>
    <x v="1"/>
    <n v="4"/>
    <n v="97190"/>
    <x v="0"/>
    <x v="1"/>
    <x v="3"/>
  </r>
  <r>
    <n v="570"/>
    <x v="3"/>
    <n v="49603"/>
    <n v="674"/>
    <n v="190859"/>
    <x v="2"/>
    <x v="522"/>
    <x v="0"/>
    <n v="1"/>
    <s v="Employed"/>
    <x v="1"/>
    <x v="1"/>
    <x v="1"/>
    <x v="3"/>
    <n v="4"/>
    <n v="93727"/>
    <x v="2"/>
    <x v="6"/>
    <x v="0"/>
  </r>
  <r>
    <n v="571"/>
    <x v="5"/>
    <n v="25728"/>
    <n v="701"/>
    <n v="186634"/>
    <x v="3"/>
    <x v="523"/>
    <x v="0"/>
    <n v="0"/>
    <s v="Employed"/>
    <x v="0"/>
    <x v="0"/>
    <x v="2"/>
    <x v="4"/>
    <n v="3"/>
    <n v="38426"/>
    <x v="3"/>
    <x v="8"/>
    <x v="6"/>
  </r>
  <r>
    <n v="572"/>
    <x v="19"/>
    <n v="47307"/>
    <n v="743"/>
    <n v="247640"/>
    <x v="2"/>
    <x v="524"/>
    <x v="0"/>
    <n v="1"/>
    <s v="Employed"/>
    <x v="2"/>
    <x v="0"/>
    <x v="2"/>
    <x v="3"/>
    <n v="3"/>
    <n v="137825"/>
    <x v="2"/>
    <x v="15"/>
    <x v="6"/>
  </r>
  <r>
    <n v="573"/>
    <x v="15"/>
    <n v="34946"/>
    <n v="710"/>
    <n v="173208"/>
    <x v="0"/>
    <x v="525"/>
    <x v="0"/>
    <n v="1"/>
    <s v="Employed"/>
    <x v="0"/>
    <x v="0"/>
    <x v="2"/>
    <x v="2"/>
    <n v="4"/>
    <n v="98486"/>
    <x v="1"/>
    <x v="12"/>
    <x v="6"/>
  </r>
  <r>
    <n v="574"/>
    <x v="14"/>
    <n v="43267"/>
    <n v="647"/>
    <n v="212932"/>
    <x v="3"/>
    <x v="526"/>
    <x v="0"/>
    <n v="0"/>
    <s v="Employed"/>
    <x v="0"/>
    <x v="0"/>
    <x v="0"/>
    <x v="2"/>
    <n v="2"/>
    <n v="57572"/>
    <x v="2"/>
    <x v="9"/>
    <x v="5"/>
  </r>
  <r>
    <n v="575"/>
    <x v="20"/>
    <n v="50898"/>
    <n v="707"/>
    <n v="193524"/>
    <x v="0"/>
    <x v="527"/>
    <x v="0"/>
    <n v="0"/>
    <s v="Employed"/>
    <x v="1"/>
    <x v="1"/>
    <x v="2"/>
    <x v="2"/>
    <n v="4"/>
    <n v="114452"/>
    <x v="1"/>
    <x v="11"/>
    <x v="0"/>
  </r>
  <r>
    <n v="576"/>
    <x v="43"/>
    <n v="62408"/>
    <n v="677"/>
    <n v="360797"/>
    <x v="1"/>
    <x v="111"/>
    <x v="0"/>
    <n v="1"/>
    <s v="Employed"/>
    <x v="1"/>
    <x v="0"/>
    <x v="1"/>
    <x v="2"/>
    <n v="2"/>
    <n v="74324"/>
    <x v="2"/>
    <x v="12"/>
    <x v="3"/>
  </r>
  <r>
    <n v="577"/>
    <x v="0"/>
    <n v="61893"/>
    <n v="619"/>
    <n v="224419"/>
    <x v="3"/>
    <x v="398"/>
    <x v="0"/>
    <n v="0"/>
    <s v="Employed"/>
    <x v="1"/>
    <x v="0"/>
    <x v="3"/>
    <x v="1"/>
    <n v="3"/>
    <n v="116864"/>
    <x v="1"/>
    <x v="8"/>
    <x v="3"/>
  </r>
  <r>
    <n v="578"/>
    <x v="34"/>
    <n v="14940"/>
    <n v="678"/>
    <n v="142927"/>
    <x v="0"/>
    <x v="528"/>
    <x v="0"/>
    <n v="1"/>
    <s v="Employed"/>
    <x v="1"/>
    <x v="1"/>
    <x v="0"/>
    <x v="0"/>
    <n v="2"/>
    <n v="126449"/>
    <x v="0"/>
    <x v="13"/>
    <x v="1"/>
  </r>
  <r>
    <n v="579"/>
    <x v="27"/>
    <n v="60174"/>
    <n v="593"/>
    <n v="287610"/>
    <x v="4"/>
    <x v="529"/>
    <x v="0"/>
    <n v="0"/>
    <s v="Unemployed"/>
    <x v="2"/>
    <x v="1"/>
    <x v="0"/>
    <x v="3"/>
    <n v="3"/>
    <n v="130589"/>
    <x v="1"/>
    <x v="3"/>
    <x v="1"/>
  </r>
  <r>
    <n v="580"/>
    <x v="7"/>
    <n v="53094"/>
    <n v="678"/>
    <n v="252149"/>
    <x v="1"/>
    <x v="530"/>
    <x v="0"/>
    <n v="1"/>
    <s v="Employed"/>
    <x v="0"/>
    <x v="0"/>
    <x v="2"/>
    <x v="2"/>
    <n v="2"/>
    <n v="95172"/>
    <x v="0"/>
    <x v="15"/>
    <x v="0"/>
  </r>
  <r>
    <n v="581"/>
    <x v="13"/>
    <n v="41596"/>
    <n v="737"/>
    <n v="202248"/>
    <x v="3"/>
    <x v="69"/>
    <x v="0"/>
    <n v="0"/>
    <s v="Employed"/>
    <x v="1"/>
    <x v="0"/>
    <x v="3"/>
    <x v="4"/>
    <n v="3"/>
    <n v="87586"/>
    <x v="1"/>
    <x v="8"/>
    <x v="5"/>
  </r>
  <r>
    <n v="582"/>
    <x v="5"/>
    <n v="36793"/>
    <n v="691"/>
    <n v="178133"/>
    <x v="3"/>
    <x v="531"/>
    <x v="0"/>
    <n v="0"/>
    <s v="Employed"/>
    <x v="2"/>
    <x v="0"/>
    <x v="3"/>
    <x v="2"/>
    <n v="1"/>
    <n v="81233"/>
    <x v="2"/>
    <x v="15"/>
    <x v="4"/>
  </r>
  <r>
    <n v="583"/>
    <x v="2"/>
    <n v="49063"/>
    <n v="709"/>
    <n v="133681"/>
    <x v="4"/>
    <x v="532"/>
    <x v="0"/>
    <n v="0"/>
    <s v="Unemployed"/>
    <x v="1"/>
    <x v="1"/>
    <x v="3"/>
    <x v="5"/>
    <n v="1"/>
    <n v="78323"/>
    <x v="2"/>
    <x v="11"/>
    <x v="2"/>
  </r>
  <r>
    <n v="584"/>
    <x v="15"/>
    <n v="53458"/>
    <n v="631"/>
    <n v="221526"/>
    <x v="4"/>
    <x v="533"/>
    <x v="0"/>
    <n v="1"/>
    <s v="Employed"/>
    <x v="0"/>
    <x v="0"/>
    <x v="0"/>
    <x v="5"/>
    <n v="4"/>
    <n v="99483"/>
    <x v="2"/>
    <x v="11"/>
    <x v="0"/>
  </r>
  <r>
    <n v="585"/>
    <x v="28"/>
    <n v="55668"/>
    <n v="674"/>
    <n v="166242"/>
    <x v="0"/>
    <x v="534"/>
    <x v="1"/>
    <n v="1"/>
    <s v="Unemployed"/>
    <x v="1"/>
    <x v="0"/>
    <x v="1"/>
    <x v="0"/>
    <n v="4"/>
    <n v="93719"/>
    <x v="1"/>
    <x v="4"/>
    <x v="2"/>
  </r>
  <r>
    <n v="586"/>
    <x v="13"/>
    <n v="47040"/>
    <n v="684"/>
    <n v="156001"/>
    <x v="0"/>
    <x v="535"/>
    <x v="0"/>
    <n v="0"/>
    <s v="Employed"/>
    <x v="0"/>
    <x v="1"/>
    <x v="3"/>
    <x v="1"/>
    <n v="3"/>
    <n v="75240"/>
    <x v="1"/>
    <x v="2"/>
    <x v="3"/>
  </r>
  <r>
    <n v="587"/>
    <x v="10"/>
    <n v="12136"/>
    <n v="634"/>
    <n v="238770"/>
    <x v="0"/>
    <x v="536"/>
    <x v="0"/>
    <n v="1"/>
    <s v="Employed"/>
    <x v="0"/>
    <x v="0"/>
    <x v="0"/>
    <x v="5"/>
    <n v="2"/>
    <n v="65686"/>
    <x v="2"/>
    <x v="2"/>
    <x v="2"/>
  </r>
  <r>
    <n v="588"/>
    <x v="41"/>
    <n v="42570"/>
    <n v="684"/>
    <n v="277245"/>
    <x v="2"/>
    <x v="537"/>
    <x v="0"/>
    <n v="1"/>
    <s v="Employed"/>
    <x v="2"/>
    <x v="1"/>
    <x v="2"/>
    <x v="4"/>
    <n v="3"/>
    <n v="96737"/>
    <x v="0"/>
    <x v="4"/>
    <x v="1"/>
  </r>
  <r>
    <n v="589"/>
    <x v="10"/>
    <n v="32244"/>
    <n v="672"/>
    <n v="176186"/>
    <x v="1"/>
    <x v="444"/>
    <x v="0"/>
    <n v="0"/>
    <s v="Employed"/>
    <x v="1"/>
    <x v="0"/>
    <x v="3"/>
    <x v="2"/>
    <n v="1"/>
    <n v="86974"/>
    <x v="1"/>
    <x v="10"/>
    <x v="6"/>
  </r>
  <r>
    <n v="590"/>
    <x v="10"/>
    <n v="80828"/>
    <n v="684"/>
    <n v="240294"/>
    <x v="3"/>
    <x v="538"/>
    <x v="0"/>
    <n v="0"/>
    <s v="Employed"/>
    <x v="1"/>
    <x v="1"/>
    <x v="2"/>
    <x v="5"/>
    <n v="1"/>
    <n v="65758"/>
    <x v="0"/>
    <x v="17"/>
    <x v="2"/>
  </r>
  <r>
    <n v="591"/>
    <x v="39"/>
    <n v="50889"/>
    <n v="598"/>
    <n v="210610"/>
    <x v="1"/>
    <x v="539"/>
    <x v="0"/>
    <n v="0"/>
    <s v="Employed"/>
    <x v="0"/>
    <x v="0"/>
    <x v="3"/>
    <x v="5"/>
    <n v="3"/>
    <n v="124917"/>
    <x v="1"/>
    <x v="8"/>
    <x v="1"/>
  </r>
  <r>
    <n v="592"/>
    <x v="15"/>
    <n v="61116"/>
    <n v="713"/>
    <n v="217941"/>
    <x v="4"/>
    <x v="540"/>
    <x v="0"/>
    <n v="0"/>
    <s v="Employed"/>
    <x v="1"/>
    <x v="0"/>
    <x v="2"/>
    <x v="1"/>
    <n v="1"/>
    <n v="153162"/>
    <x v="2"/>
    <x v="5"/>
    <x v="2"/>
  </r>
  <r>
    <n v="593"/>
    <x v="38"/>
    <n v="59526"/>
    <n v="672"/>
    <n v="159068"/>
    <x v="1"/>
    <x v="541"/>
    <x v="0"/>
    <n v="1"/>
    <s v="Employed"/>
    <x v="0"/>
    <x v="1"/>
    <x v="0"/>
    <x v="5"/>
    <n v="4"/>
    <n v="128877"/>
    <x v="0"/>
    <x v="7"/>
    <x v="3"/>
  </r>
  <r>
    <n v="594"/>
    <x v="31"/>
    <n v="54654"/>
    <n v="644"/>
    <n v="189382"/>
    <x v="1"/>
    <x v="542"/>
    <x v="0"/>
    <n v="1"/>
    <s v="Employed"/>
    <x v="2"/>
    <x v="1"/>
    <x v="2"/>
    <x v="2"/>
    <n v="3"/>
    <n v="78394"/>
    <x v="3"/>
    <x v="1"/>
    <x v="5"/>
  </r>
  <r>
    <n v="595"/>
    <x v="17"/>
    <n v="43756"/>
    <n v="645"/>
    <n v="145168"/>
    <x v="0"/>
    <x v="543"/>
    <x v="0"/>
    <n v="1"/>
    <s v="Employed"/>
    <x v="1"/>
    <x v="0"/>
    <x v="0"/>
    <x v="0"/>
    <n v="4"/>
    <n v="98493"/>
    <x v="1"/>
    <x v="13"/>
    <x v="5"/>
  </r>
  <r>
    <n v="596"/>
    <x v="1"/>
    <n v="41842"/>
    <n v="648"/>
    <n v="138870"/>
    <x v="4"/>
    <x v="544"/>
    <x v="0"/>
    <n v="1"/>
    <s v="Employed"/>
    <x v="0"/>
    <x v="1"/>
    <x v="2"/>
    <x v="0"/>
    <n v="4"/>
    <n v="146212"/>
    <x v="0"/>
    <x v="12"/>
    <x v="4"/>
  </r>
  <r>
    <n v="597"/>
    <x v="35"/>
    <n v="19691"/>
    <n v="608"/>
    <n v="225913"/>
    <x v="1"/>
    <x v="545"/>
    <x v="1"/>
    <n v="0"/>
    <s v="Employed"/>
    <x v="1"/>
    <x v="1"/>
    <x v="2"/>
    <x v="0"/>
    <n v="4"/>
    <n v="64789"/>
    <x v="2"/>
    <x v="3"/>
    <x v="2"/>
  </r>
  <r>
    <n v="598"/>
    <x v="40"/>
    <n v="52132"/>
    <n v="709"/>
    <n v="173785"/>
    <x v="3"/>
    <x v="546"/>
    <x v="0"/>
    <n v="0"/>
    <s v="Employed"/>
    <x v="1"/>
    <x v="1"/>
    <x v="2"/>
    <x v="3"/>
    <n v="1"/>
    <n v="123477"/>
    <x v="0"/>
    <x v="4"/>
    <x v="5"/>
  </r>
  <r>
    <n v="599"/>
    <x v="20"/>
    <n v="54505"/>
    <n v="698"/>
    <n v="154245"/>
    <x v="0"/>
    <x v="547"/>
    <x v="0"/>
    <n v="1"/>
    <s v="Employed"/>
    <x v="2"/>
    <x v="0"/>
    <x v="3"/>
    <x v="2"/>
    <n v="2"/>
    <n v="56557"/>
    <x v="3"/>
    <x v="8"/>
    <x v="3"/>
  </r>
  <r>
    <n v="600"/>
    <x v="9"/>
    <n v="49282"/>
    <n v="701"/>
    <n v="139524"/>
    <x v="1"/>
    <x v="548"/>
    <x v="1"/>
    <n v="1"/>
    <s v="Employed"/>
    <x v="0"/>
    <x v="0"/>
    <x v="1"/>
    <x v="5"/>
    <n v="2"/>
    <n v="150521"/>
    <x v="3"/>
    <x v="0"/>
    <x v="6"/>
  </r>
  <r>
    <n v="601"/>
    <x v="42"/>
    <n v="52151"/>
    <n v="725"/>
    <n v="124313"/>
    <x v="4"/>
    <x v="549"/>
    <x v="0"/>
    <n v="0"/>
    <s v="Employed"/>
    <x v="2"/>
    <x v="1"/>
    <x v="1"/>
    <x v="5"/>
    <n v="2"/>
    <n v="87090"/>
    <x v="0"/>
    <x v="7"/>
    <x v="2"/>
  </r>
  <r>
    <n v="602"/>
    <x v="9"/>
    <n v="31903"/>
    <n v="659"/>
    <n v="102179"/>
    <x v="3"/>
    <x v="512"/>
    <x v="0"/>
    <n v="0"/>
    <s v="Employed"/>
    <x v="2"/>
    <x v="1"/>
    <x v="3"/>
    <x v="5"/>
    <n v="4"/>
    <n v="166871"/>
    <x v="3"/>
    <x v="14"/>
    <x v="2"/>
  </r>
  <r>
    <n v="603"/>
    <x v="12"/>
    <n v="45589"/>
    <n v="567"/>
    <n v="205547"/>
    <x v="4"/>
    <x v="550"/>
    <x v="0"/>
    <n v="1"/>
    <s v="Employed"/>
    <x v="2"/>
    <x v="1"/>
    <x v="2"/>
    <x v="1"/>
    <n v="3"/>
    <n v="151841"/>
    <x v="1"/>
    <x v="12"/>
    <x v="6"/>
  </r>
  <r>
    <n v="604"/>
    <x v="29"/>
    <n v="40252"/>
    <n v="681"/>
    <n v="68628"/>
    <x v="4"/>
    <x v="551"/>
    <x v="1"/>
    <n v="1"/>
    <s v="Employed"/>
    <x v="0"/>
    <x v="0"/>
    <x v="2"/>
    <x v="4"/>
    <n v="4"/>
    <n v="96807"/>
    <x v="3"/>
    <x v="16"/>
    <x v="1"/>
  </r>
  <r>
    <n v="605"/>
    <x v="18"/>
    <n v="59975"/>
    <n v="679"/>
    <n v="223565"/>
    <x v="4"/>
    <x v="552"/>
    <x v="0"/>
    <n v="1"/>
    <s v="Employed"/>
    <x v="0"/>
    <x v="1"/>
    <x v="3"/>
    <x v="2"/>
    <n v="4"/>
    <n v="78417"/>
    <x v="0"/>
    <x v="3"/>
    <x v="5"/>
  </r>
  <r>
    <n v="606"/>
    <x v="37"/>
    <n v="50614"/>
    <n v="727"/>
    <n v="223213"/>
    <x v="2"/>
    <x v="553"/>
    <x v="0"/>
    <n v="0"/>
    <s v="Unemployed"/>
    <x v="1"/>
    <x v="1"/>
    <x v="0"/>
    <x v="0"/>
    <n v="3"/>
    <n v="105843"/>
    <x v="0"/>
    <x v="14"/>
    <x v="1"/>
  </r>
  <r>
    <n v="607"/>
    <x v="16"/>
    <n v="40402"/>
    <n v="704"/>
    <n v="195043"/>
    <x v="3"/>
    <x v="554"/>
    <x v="1"/>
    <n v="0"/>
    <s v="Employed"/>
    <x v="0"/>
    <x v="0"/>
    <x v="0"/>
    <x v="5"/>
    <n v="2"/>
    <n v="94595"/>
    <x v="1"/>
    <x v="4"/>
    <x v="1"/>
  </r>
  <r>
    <n v="608"/>
    <x v="6"/>
    <n v="47600"/>
    <n v="656"/>
    <n v="203706"/>
    <x v="4"/>
    <x v="555"/>
    <x v="0"/>
    <n v="1"/>
    <s v="Employed"/>
    <x v="2"/>
    <x v="1"/>
    <x v="3"/>
    <x v="3"/>
    <n v="2"/>
    <n v="87952"/>
    <x v="1"/>
    <x v="3"/>
    <x v="0"/>
  </r>
  <r>
    <n v="609"/>
    <x v="11"/>
    <n v="34407"/>
    <n v="642"/>
    <n v="185731"/>
    <x v="2"/>
    <x v="483"/>
    <x v="0"/>
    <n v="0"/>
    <s v="Employed"/>
    <x v="0"/>
    <x v="0"/>
    <x v="1"/>
    <x v="1"/>
    <n v="2"/>
    <n v="50256"/>
    <x v="0"/>
    <x v="2"/>
    <x v="4"/>
  </r>
  <r>
    <n v="610"/>
    <x v="17"/>
    <n v="45077"/>
    <n v="700"/>
    <n v="211259"/>
    <x v="0"/>
    <x v="556"/>
    <x v="0"/>
    <n v="1"/>
    <s v="Employed"/>
    <x v="1"/>
    <x v="0"/>
    <x v="0"/>
    <x v="4"/>
    <n v="4"/>
    <n v="84563"/>
    <x v="2"/>
    <x v="11"/>
    <x v="6"/>
  </r>
  <r>
    <n v="611"/>
    <x v="1"/>
    <n v="58740"/>
    <n v="517"/>
    <n v="210678"/>
    <x v="2"/>
    <x v="446"/>
    <x v="0"/>
    <n v="1"/>
    <s v="Employed"/>
    <x v="2"/>
    <x v="1"/>
    <x v="3"/>
    <x v="5"/>
    <n v="4"/>
    <n v="66685"/>
    <x v="1"/>
    <x v="14"/>
    <x v="5"/>
  </r>
  <r>
    <n v="612"/>
    <x v="43"/>
    <n v="30015"/>
    <n v="662"/>
    <n v="265075"/>
    <x v="0"/>
    <x v="557"/>
    <x v="1"/>
    <n v="0"/>
    <s v="Employed"/>
    <x v="1"/>
    <x v="0"/>
    <x v="0"/>
    <x v="0"/>
    <n v="1"/>
    <n v="116549"/>
    <x v="2"/>
    <x v="18"/>
    <x v="1"/>
  </r>
  <r>
    <n v="613"/>
    <x v="0"/>
    <n v="49082"/>
    <n v="697"/>
    <n v="276641"/>
    <x v="2"/>
    <x v="558"/>
    <x v="0"/>
    <n v="1"/>
    <s v="Employed"/>
    <x v="0"/>
    <x v="0"/>
    <x v="3"/>
    <x v="2"/>
    <n v="2"/>
    <n v="129732"/>
    <x v="3"/>
    <x v="4"/>
    <x v="6"/>
  </r>
  <r>
    <n v="614"/>
    <x v="17"/>
    <n v="38750"/>
    <n v="643"/>
    <n v="275109"/>
    <x v="4"/>
    <x v="559"/>
    <x v="0"/>
    <n v="0"/>
    <s v="Employed"/>
    <x v="1"/>
    <x v="0"/>
    <x v="0"/>
    <x v="3"/>
    <n v="4"/>
    <n v="122220"/>
    <x v="3"/>
    <x v="14"/>
    <x v="6"/>
  </r>
  <r>
    <n v="615"/>
    <x v="29"/>
    <n v="30026"/>
    <n v="630"/>
    <n v="160113"/>
    <x v="2"/>
    <x v="560"/>
    <x v="1"/>
    <n v="1"/>
    <s v="Employed"/>
    <x v="1"/>
    <x v="0"/>
    <x v="0"/>
    <x v="0"/>
    <n v="1"/>
    <n v="110271"/>
    <x v="1"/>
    <x v="4"/>
    <x v="0"/>
  </r>
  <r>
    <n v="616"/>
    <x v="34"/>
    <n v="77979"/>
    <n v="664"/>
    <n v="237886"/>
    <x v="2"/>
    <x v="561"/>
    <x v="0"/>
    <n v="1"/>
    <s v="Employed"/>
    <x v="0"/>
    <x v="1"/>
    <x v="3"/>
    <x v="1"/>
    <n v="4"/>
    <n v="74412"/>
    <x v="1"/>
    <x v="12"/>
    <x v="6"/>
  </r>
  <r>
    <n v="617"/>
    <x v="8"/>
    <n v="68806"/>
    <n v="717"/>
    <n v="225303"/>
    <x v="4"/>
    <x v="389"/>
    <x v="0"/>
    <n v="0"/>
    <s v="Employed"/>
    <x v="1"/>
    <x v="0"/>
    <x v="1"/>
    <x v="2"/>
    <n v="4"/>
    <n v="106162"/>
    <x v="0"/>
    <x v="13"/>
    <x v="0"/>
  </r>
  <r>
    <n v="618"/>
    <x v="4"/>
    <n v="41029"/>
    <n v="672"/>
    <n v="167552"/>
    <x v="0"/>
    <x v="562"/>
    <x v="0"/>
    <n v="1"/>
    <s v="Employed"/>
    <x v="0"/>
    <x v="1"/>
    <x v="1"/>
    <x v="2"/>
    <n v="2"/>
    <n v="123782"/>
    <x v="3"/>
    <x v="15"/>
    <x v="4"/>
  </r>
  <r>
    <n v="619"/>
    <x v="2"/>
    <n v="45653"/>
    <n v="616"/>
    <n v="155682"/>
    <x v="4"/>
    <x v="563"/>
    <x v="0"/>
    <n v="0"/>
    <s v="Employed"/>
    <x v="2"/>
    <x v="0"/>
    <x v="0"/>
    <x v="1"/>
    <n v="3"/>
    <n v="82412"/>
    <x v="1"/>
    <x v="13"/>
    <x v="0"/>
  </r>
  <r>
    <n v="620"/>
    <x v="15"/>
    <n v="19666"/>
    <n v="710"/>
    <n v="181164"/>
    <x v="3"/>
    <x v="564"/>
    <x v="0"/>
    <n v="0"/>
    <s v="Employed"/>
    <x v="1"/>
    <x v="0"/>
    <x v="0"/>
    <x v="2"/>
    <n v="4"/>
    <n v="103569"/>
    <x v="0"/>
    <x v="12"/>
    <x v="4"/>
  </r>
  <r>
    <n v="621"/>
    <x v="21"/>
    <n v="26112"/>
    <n v="720"/>
    <n v="146955"/>
    <x v="2"/>
    <x v="565"/>
    <x v="1"/>
    <n v="0"/>
    <s v="Employed"/>
    <x v="2"/>
    <x v="1"/>
    <x v="1"/>
    <x v="3"/>
    <n v="4"/>
    <n v="95636"/>
    <x v="2"/>
    <x v="17"/>
    <x v="4"/>
  </r>
  <r>
    <n v="622"/>
    <x v="39"/>
    <n v="33079"/>
    <n v="609"/>
    <n v="130535"/>
    <x v="3"/>
    <x v="566"/>
    <x v="0"/>
    <n v="0"/>
    <s v="Employed"/>
    <x v="0"/>
    <x v="0"/>
    <x v="3"/>
    <x v="3"/>
    <n v="4"/>
    <n v="149871"/>
    <x v="0"/>
    <x v="2"/>
    <x v="4"/>
  </r>
  <r>
    <n v="623"/>
    <x v="9"/>
    <n v="49496"/>
    <n v="789"/>
    <n v="224869"/>
    <x v="4"/>
    <x v="47"/>
    <x v="1"/>
    <n v="1"/>
    <s v="Employed"/>
    <x v="0"/>
    <x v="1"/>
    <x v="2"/>
    <x v="2"/>
    <n v="2"/>
    <n v="125546"/>
    <x v="3"/>
    <x v="12"/>
    <x v="3"/>
  </r>
  <r>
    <n v="624"/>
    <x v="7"/>
    <n v="48279"/>
    <n v="649"/>
    <n v="201636"/>
    <x v="4"/>
    <x v="567"/>
    <x v="0"/>
    <n v="0"/>
    <s v="Employed"/>
    <x v="1"/>
    <x v="0"/>
    <x v="0"/>
    <x v="5"/>
    <n v="4"/>
    <n v="118274"/>
    <x v="0"/>
    <x v="15"/>
    <x v="4"/>
  </r>
  <r>
    <n v="625"/>
    <x v="22"/>
    <n v="54975"/>
    <n v="697"/>
    <n v="201379"/>
    <x v="1"/>
    <x v="568"/>
    <x v="1"/>
    <n v="1"/>
    <s v="Employed"/>
    <x v="1"/>
    <x v="0"/>
    <x v="2"/>
    <x v="2"/>
    <n v="1"/>
    <n v="48499"/>
    <x v="0"/>
    <x v="16"/>
    <x v="0"/>
  </r>
  <r>
    <n v="626"/>
    <x v="17"/>
    <n v="60179"/>
    <n v="686"/>
    <n v="246334"/>
    <x v="3"/>
    <x v="569"/>
    <x v="1"/>
    <n v="1"/>
    <s v="Employed"/>
    <x v="0"/>
    <x v="1"/>
    <x v="0"/>
    <x v="5"/>
    <n v="2"/>
    <n v="105185"/>
    <x v="1"/>
    <x v="15"/>
    <x v="3"/>
  </r>
  <r>
    <n v="627"/>
    <x v="31"/>
    <n v="54170"/>
    <n v="615"/>
    <n v="190206"/>
    <x v="1"/>
    <x v="444"/>
    <x v="0"/>
    <n v="0"/>
    <s v="Employed"/>
    <x v="0"/>
    <x v="0"/>
    <x v="1"/>
    <x v="2"/>
    <n v="1"/>
    <n v="95349"/>
    <x v="0"/>
    <x v="17"/>
    <x v="5"/>
  </r>
  <r>
    <n v="628"/>
    <x v="19"/>
    <n v="33778"/>
    <n v="627"/>
    <n v="241518"/>
    <x v="3"/>
    <x v="570"/>
    <x v="1"/>
    <n v="0"/>
    <s v="Employed"/>
    <x v="2"/>
    <x v="0"/>
    <x v="3"/>
    <x v="0"/>
    <n v="2"/>
    <n v="95090"/>
    <x v="3"/>
    <x v="2"/>
    <x v="5"/>
  </r>
  <r>
    <n v="629"/>
    <x v="40"/>
    <n v="54860"/>
    <n v="653"/>
    <n v="163051"/>
    <x v="1"/>
    <x v="571"/>
    <x v="0"/>
    <n v="0"/>
    <s v="Employed"/>
    <x v="2"/>
    <x v="1"/>
    <x v="0"/>
    <x v="4"/>
    <n v="4"/>
    <n v="53097"/>
    <x v="0"/>
    <x v="6"/>
    <x v="6"/>
  </r>
  <r>
    <n v="630"/>
    <x v="19"/>
    <n v="59530"/>
    <n v="556"/>
    <n v="162739"/>
    <x v="1"/>
    <x v="572"/>
    <x v="0"/>
    <n v="0"/>
    <s v="Employed"/>
    <x v="1"/>
    <x v="0"/>
    <x v="2"/>
    <x v="3"/>
    <n v="4"/>
    <n v="67366"/>
    <x v="0"/>
    <x v="13"/>
    <x v="5"/>
  </r>
  <r>
    <n v="631"/>
    <x v="28"/>
    <n v="43590"/>
    <n v="691"/>
    <n v="200699"/>
    <x v="3"/>
    <x v="573"/>
    <x v="0"/>
    <n v="0"/>
    <s v="Employed"/>
    <x v="1"/>
    <x v="0"/>
    <x v="1"/>
    <x v="2"/>
    <n v="1"/>
    <n v="97959"/>
    <x v="3"/>
    <x v="2"/>
    <x v="6"/>
  </r>
  <r>
    <n v="632"/>
    <x v="4"/>
    <n v="22303"/>
    <n v="555"/>
    <n v="306065"/>
    <x v="4"/>
    <x v="574"/>
    <x v="0"/>
    <n v="1"/>
    <s v="Employed"/>
    <x v="1"/>
    <x v="0"/>
    <x v="0"/>
    <x v="3"/>
    <n v="1"/>
    <n v="133430"/>
    <x v="2"/>
    <x v="4"/>
    <x v="2"/>
  </r>
  <r>
    <n v="633"/>
    <x v="4"/>
    <n v="67761"/>
    <n v="650"/>
    <n v="264270"/>
    <x v="0"/>
    <x v="575"/>
    <x v="0"/>
    <n v="0"/>
    <s v="Employed"/>
    <x v="1"/>
    <x v="0"/>
    <x v="3"/>
    <x v="1"/>
    <n v="2"/>
    <n v="82284"/>
    <x v="2"/>
    <x v="3"/>
    <x v="4"/>
  </r>
  <r>
    <n v="634"/>
    <x v="23"/>
    <n v="51324"/>
    <n v="616"/>
    <n v="254901"/>
    <x v="4"/>
    <x v="576"/>
    <x v="0"/>
    <n v="1"/>
    <s v="Employed"/>
    <x v="1"/>
    <x v="0"/>
    <x v="0"/>
    <x v="4"/>
    <n v="2"/>
    <n v="88001"/>
    <x v="3"/>
    <x v="10"/>
    <x v="5"/>
  </r>
  <r>
    <n v="635"/>
    <x v="13"/>
    <n v="8407"/>
    <n v="678"/>
    <n v="131402"/>
    <x v="0"/>
    <x v="577"/>
    <x v="0"/>
    <n v="0"/>
    <s v="Employed"/>
    <x v="1"/>
    <x v="1"/>
    <x v="3"/>
    <x v="5"/>
    <n v="3"/>
    <n v="153432"/>
    <x v="2"/>
    <x v="5"/>
    <x v="2"/>
  </r>
  <r>
    <n v="636"/>
    <x v="23"/>
    <n v="81053"/>
    <n v="539"/>
    <n v="207255"/>
    <x v="3"/>
    <x v="578"/>
    <x v="0"/>
    <n v="0"/>
    <s v="Employed"/>
    <x v="1"/>
    <x v="1"/>
    <x v="3"/>
    <x v="1"/>
    <n v="3"/>
    <n v="91095"/>
    <x v="0"/>
    <x v="7"/>
    <x v="4"/>
  </r>
  <r>
    <n v="637"/>
    <x v="16"/>
    <n v="42818"/>
    <n v="566"/>
    <n v="241055"/>
    <x v="2"/>
    <x v="579"/>
    <x v="0"/>
    <n v="0"/>
    <s v="Employed"/>
    <x v="1"/>
    <x v="0"/>
    <x v="1"/>
    <x v="4"/>
    <n v="3"/>
    <n v="96136"/>
    <x v="1"/>
    <x v="9"/>
    <x v="5"/>
  </r>
  <r>
    <n v="638"/>
    <x v="13"/>
    <n v="86585"/>
    <n v="620"/>
    <n v="304266"/>
    <x v="4"/>
    <x v="580"/>
    <x v="1"/>
    <n v="0"/>
    <s v="Unemployed"/>
    <x v="2"/>
    <x v="0"/>
    <x v="0"/>
    <x v="1"/>
    <n v="4"/>
    <n v="96542"/>
    <x v="3"/>
    <x v="7"/>
    <x v="4"/>
  </r>
  <r>
    <n v="639"/>
    <x v="35"/>
    <n v="55660"/>
    <n v="675"/>
    <n v="115813"/>
    <x v="1"/>
    <x v="483"/>
    <x v="0"/>
    <n v="0"/>
    <s v="Employed"/>
    <x v="0"/>
    <x v="0"/>
    <x v="3"/>
    <x v="3"/>
    <n v="1"/>
    <n v="59634"/>
    <x v="0"/>
    <x v="0"/>
    <x v="5"/>
  </r>
  <r>
    <n v="640"/>
    <x v="9"/>
    <n v="46959"/>
    <n v="661"/>
    <n v="236547"/>
    <x v="4"/>
    <x v="581"/>
    <x v="0"/>
    <n v="1"/>
    <s v="Employed"/>
    <x v="0"/>
    <x v="1"/>
    <x v="1"/>
    <x v="0"/>
    <n v="1"/>
    <n v="117153"/>
    <x v="1"/>
    <x v="1"/>
    <x v="1"/>
  </r>
  <r>
    <n v="641"/>
    <x v="6"/>
    <n v="52753"/>
    <n v="702"/>
    <n v="253218"/>
    <x v="3"/>
    <x v="582"/>
    <x v="0"/>
    <n v="1"/>
    <s v="Employed"/>
    <x v="1"/>
    <x v="0"/>
    <x v="0"/>
    <x v="4"/>
    <n v="3"/>
    <n v="80413"/>
    <x v="0"/>
    <x v="6"/>
    <x v="0"/>
  </r>
  <r>
    <n v="642"/>
    <x v="34"/>
    <n v="39360"/>
    <n v="655"/>
    <n v="222587"/>
    <x v="2"/>
    <x v="583"/>
    <x v="1"/>
    <n v="0"/>
    <s v="Employed"/>
    <x v="0"/>
    <x v="0"/>
    <x v="3"/>
    <x v="1"/>
    <n v="3"/>
    <n v="99097"/>
    <x v="3"/>
    <x v="4"/>
    <x v="0"/>
  </r>
  <r>
    <n v="643"/>
    <x v="42"/>
    <n v="50919"/>
    <n v="649"/>
    <n v="132484"/>
    <x v="2"/>
    <x v="584"/>
    <x v="0"/>
    <n v="1"/>
    <s v="Employed"/>
    <x v="1"/>
    <x v="0"/>
    <x v="1"/>
    <x v="5"/>
    <n v="2"/>
    <n v="113331"/>
    <x v="0"/>
    <x v="10"/>
    <x v="6"/>
  </r>
  <r>
    <n v="644"/>
    <x v="1"/>
    <n v="80159"/>
    <n v="596"/>
    <n v="212662"/>
    <x v="4"/>
    <x v="458"/>
    <x v="0"/>
    <n v="0"/>
    <s v="Unemployed"/>
    <x v="2"/>
    <x v="0"/>
    <x v="0"/>
    <x v="4"/>
    <n v="3"/>
    <n v="158276"/>
    <x v="3"/>
    <x v="12"/>
    <x v="3"/>
  </r>
  <r>
    <n v="645"/>
    <x v="38"/>
    <n v="36520"/>
    <n v="638"/>
    <n v="221441"/>
    <x v="4"/>
    <x v="585"/>
    <x v="0"/>
    <n v="0"/>
    <s v="Employed"/>
    <x v="1"/>
    <x v="1"/>
    <x v="3"/>
    <x v="4"/>
    <n v="1"/>
    <n v="60466"/>
    <x v="0"/>
    <x v="16"/>
    <x v="6"/>
  </r>
  <r>
    <n v="646"/>
    <x v="0"/>
    <n v="58000"/>
    <n v="649"/>
    <n v="208889"/>
    <x v="4"/>
    <x v="586"/>
    <x v="0"/>
    <n v="1"/>
    <s v="Employed"/>
    <x v="2"/>
    <x v="0"/>
    <x v="1"/>
    <x v="1"/>
    <n v="2"/>
    <n v="125949"/>
    <x v="1"/>
    <x v="14"/>
    <x v="4"/>
  </r>
  <r>
    <n v="647"/>
    <x v="38"/>
    <n v="39203"/>
    <n v="547"/>
    <n v="165751"/>
    <x v="3"/>
    <x v="587"/>
    <x v="0"/>
    <n v="1"/>
    <s v="Employed"/>
    <x v="2"/>
    <x v="0"/>
    <x v="1"/>
    <x v="0"/>
    <n v="3"/>
    <n v="126061"/>
    <x v="1"/>
    <x v="16"/>
    <x v="1"/>
  </r>
  <r>
    <n v="648"/>
    <x v="27"/>
    <n v="47478"/>
    <n v="605"/>
    <n v="159557"/>
    <x v="0"/>
    <x v="198"/>
    <x v="0"/>
    <n v="1"/>
    <s v="Employed"/>
    <x v="2"/>
    <x v="0"/>
    <x v="0"/>
    <x v="2"/>
    <n v="4"/>
    <n v="80853"/>
    <x v="1"/>
    <x v="8"/>
    <x v="3"/>
  </r>
  <r>
    <n v="649"/>
    <x v="25"/>
    <n v="79649"/>
    <n v="673"/>
    <n v="222808"/>
    <x v="0"/>
    <x v="588"/>
    <x v="0"/>
    <n v="0"/>
    <s v="Employed"/>
    <x v="1"/>
    <x v="0"/>
    <x v="1"/>
    <x v="5"/>
    <n v="3"/>
    <n v="117985"/>
    <x v="2"/>
    <x v="1"/>
    <x v="2"/>
  </r>
  <r>
    <n v="650"/>
    <x v="28"/>
    <n v="57896"/>
    <n v="658"/>
    <n v="166181"/>
    <x v="1"/>
    <x v="589"/>
    <x v="1"/>
    <n v="1"/>
    <s v="Employed"/>
    <x v="2"/>
    <x v="0"/>
    <x v="0"/>
    <x v="5"/>
    <n v="4"/>
    <n v="149303"/>
    <x v="0"/>
    <x v="7"/>
    <x v="4"/>
  </r>
  <r>
    <n v="651"/>
    <x v="14"/>
    <n v="61185"/>
    <n v="637"/>
    <n v="167322"/>
    <x v="3"/>
    <x v="407"/>
    <x v="0"/>
    <n v="1"/>
    <s v="Employed"/>
    <x v="1"/>
    <x v="0"/>
    <x v="0"/>
    <x v="1"/>
    <n v="3"/>
    <n v="77050"/>
    <x v="0"/>
    <x v="13"/>
    <x v="0"/>
  </r>
  <r>
    <n v="652"/>
    <x v="8"/>
    <n v="51062"/>
    <n v="619"/>
    <n v="193017"/>
    <x v="2"/>
    <x v="590"/>
    <x v="0"/>
    <n v="1"/>
    <s v="Employed"/>
    <x v="2"/>
    <x v="0"/>
    <x v="3"/>
    <x v="0"/>
    <n v="2"/>
    <n v="107244"/>
    <x v="1"/>
    <x v="14"/>
    <x v="6"/>
  </r>
  <r>
    <n v="653"/>
    <x v="23"/>
    <n v="90432"/>
    <n v="562"/>
    <n v="207988"/>
    <x v="1"/>
    <x v="14"/>
    <x v="0"/>
    <n v="1"/>
    <s v="Employed"/>
    <x v="2"/>
    <x v="1"/>
    <x v="0"/>
    <x v="3"/>
    <n v="4"/>
    <n v="112144"/>
    <x v="3"/>
    <x v="1"/>
    <x v="6"/>
  </r>
  <r>
    <n v="654"/>
    <x v="43"/>
    <n v="35755"/>
    <n v="541"/>
    <n v="251936"/>
    <x v="2"/>
    <x v="293"/>
    <x v="0"/>
    <n v="1"/>
    <s v="Employed"/>
    <x v="0"/>
    <x v="0"/>
    <x v="1"/>
    <x v="3"/>
    <n v="4"/>
    <n v="116025"/>
    <x v="2"/>
    <x v="12"/>
    <x v="2"/>
  </r>
  <r>
    <n v="655"/>
    <x v="24"/>
    <n v="26309"/>
    <n v="634"/>
    <n v="140197"/>
    <x v="2"/>
    <x v="391"/>
    <x v="0"/>
    <n v="1"/>
    <s v="Employed"/>
    <x v="1"/>
    <x v="1"/>
    <x v="0"/>
    <x v="2"/>
    <n v="2"/>
    <n v="123078"/>
    <x v="0"/>
    <x v="10"/>
    <x v="6"/>
  </r>
  <r>
    <n v="656"/>
    <x v="41"/>
    <n v="75290"/>
    <n v="724"/>
    <n v="135256"/>
    <x v="4"/>
    <x v="591"/>
    <x v="0"/>
    <n v="1"/>
    <s v="Employed"/>
    <x v="0"/>
    <x v="1"/>
    <x v="3"/>
    <x v="2"/>
    <n v="4"/>
    <n v="104989"/>
    <x v="0"/>
    <x v="12"/>
    <x v="6"/>
  </r>
  <r>
    <n v="657"/>
    <x v="10"/>
    <n v="44276"/>
    <n v="651"/>
    <n v="180895"/>
    <x v="2"/>
    <x v="592"/>
    <x v="0"/>
    <n v="0"/>
    <s v="Employed"/>
    <x v="2"/>
    <x v="0"/>
    <x v="1"/>
    <x v="1"/>
    <n v="2"/>
    <n v="115403"/>
    <x v="2"/>
    <x v="13"/>
    <x v="5"/>
  </r>
  <r>
    <n v="658"/>
    <x v="23"/>
    <n v="56153"/>
    <n v="701"/>
    <n v="109990"/>
    <x v="2"/>
    <x v="95"/>
    <x v="0"/>
    <n v="1"/>
    <s v="Employed"/>
    <x v="0"/>
    <x v="0"/>
    <x v="3"/>
    <x v="0"/>
    <n v="3"/>
    <n v="72655"/>
    <x v="2"/>
    <x v="8"/>
    <x v="3"/>
  </r>
  <r>
    <n v="659"/>
    <x v="24"/>
    <n v="75745"/>
    <n v="591"/>
    <n v="229327"/>
    <x v="3"/>
    <x v="593"/>
    <x v="0"/>
    <n v="0"/>
    <s v="Employed"/>
    <x v="2"/>
    <x v="0"/>
    <x v="2"/>
    <x v="3"/>
    <n v="2"/>
    <n v="104920"/>
    <x v="1"/>
    <x v="8"/>
    <x v="4"/>
  </r>
  <r>
    <n v="660"/>
    <x v="41"/>
    <n v="56353"/>
    <n v="664"/>
    <n v="100321"/>
    <x v="4"/>
    <x v="594"/>
    <x v="0"/>
    <n v="1"/>
    <s v="Employed"/>
    <x v="0"/>
    <x v="1"/>
    <x v="3"/>
    <x v="5"/>
    <n v="2"/>
    <n v="85709"/>
    <x v="2"/>
    <x v="2"/>
    <x v="3"/>
  </r>
  <r>
    <n v="661"/>
    <x v="35"/>
    <n v="83462"/>
    <n v="614"/>
    <n v="235368"/>
    <x v="4"/>
    <x v="595"/>
    <x v="0"/>
    <n v="1"/>
    <s v="Unemployed"/>
    <x v="0"/>
    <x v="1"/>
    <x v="2"/>
    <x v="0"/>
    <n v="2"/>
    <n v="63105"/>
    <x v="1"/>
    <x v="14"/>
    <x v="3"/>
  </r>
  <r>
    <n v="662"/>
    <x v="31"/>
    <n v="52042"/>
    <n v="612"/>
    <n v="255450"/>
    <x v="1"/>
    <x v="596"/>
    <x v="0"/>
    <n v="1"/>
    <s v="Employed"/>
    <x v="1"/>
    <x v="1"/>
    <x v="2"/>
    <x v="3"/>
    <n v="2"/>
    <n v="84725"/>
    <x v="2"/>
    <x v="15"/>
    <x v="6"/>
  </r>
  <r>
    <n v="663"/>
    <x v="38"/>
    <n v="39378"/>
    <n v="687"/>
    <n v="212985"/>
    <x v="4"/>
    <x v="597"/>
    <x v="0"/>
    <n v="1"/>
    <s v="Employed"/>
    <x v="1"/>
    <x v="0"/>
    <x v="0"/>
    <x v="0"/>
    <n v="1"/>
    <n v="108083"/>
    <x v="2"/>
    <x v="10"/>
    <x v="5"/>
  </r>
  <r>
    <n v="664"/>
    <x v="20"/>
    <n v="14697"/>
    <n v="643"/>
    <n v="107134"/>
    <x v="0"/>
    <x v="598"/>
    <x v="0"/>
    <n v="1"/>
    <s v="Employed"/>
    <x v="0"/>
    <x v="0"/>
    <x v="1"/>
    <x v="1"/>
    <n v="4"/>
    <n v="113073"/>
    <x v="0"/>
    <x v="15"/>
    <x v="4"/>
  </r>
  <r>
    <n v="665"/>
    <x v="7"/>
    <n v="54508"/>
    <n v="580"/>
    <n v="205306"/>
    <x v="3"/>
    <x v="599"/>
    <x v="0"/>
    <n v="0"/>
    <s v="Employed"/>
    <x v="0"/>
    <x v="1"/>
    <x v="0"/>
    <x v="3"/>
    <n v="3"/>
    <n v="61946"/>
    <x v="1"/>
    <x v="12"/>
    <x v="6"/>
  </r>
  <r>
    <n v="666"/>
    <x v="9"/>
    <n v="16453"/>
    <n v="654"/>
    <n v="160162"/>
    <x v="1"/>
    <x v="600"/>
    <x v="0"/>
    <n v="1"/>
    <s v="Employed"/>
    <x v="1"/>
    <x v="1"/>
    <x v="1"/>
    <x v="4"/>
    <n v="2"/>
    <n v="71869"/>
    <x v="2"/>
    <x v="13"/>
    <x v="1"/>
  </r>
  <r>
    <n v="667"/>
    <x v="18"/>
    <n v="54869"/>
    <n v="614"/>
    <n v="139899"/>
    <x v="0"/>
    <x v="378"/>
    <x v="0"/>
    <n v="1"/>
    <s v="Employed"/>
    <x v="2"/>
    <x v="0"/>
    <x v="3"/>
    <x v="1"/>
    <n v="1"/>
    <n v="121739"/>
    <x v="2"/>
    <x v="5"/>
    <x v="5"/>
  </r>
  <r>
    <n v="668"/>
    <x v="7"/>
    <n v="71893"/>
    <n v="577"/>
    <n v="228971"/>
    <x v="2"/>
    <x v="599"/>
    <x v="0"/>
    <n v="0"/>
    <s v="Employed"/>
    <x v="2"/>
    <x v="1"/>
    <x v="2"/>
    <x v="4"/>
    <n v="1"/>
    <n v="115244"/>
    <x v="0"/>
    <x v="18"/>
    <x v="1"/>
  </r>
  <r>
    <n v="669"/>
    <x v="7"/>
    <n v="49744"/>
    <n v="600"/>
    <n v="238343"/>
    <x v="0"/>
    <x v="601"/>
    <x v="0"/>
    <n v="0"/>
    <s v="Employed"/>
    <x v="2"/>
    <x v="1"/>
    <x v="2"/>
    <x v="0"/>
    <n v="3"/>
    <n v="126613"/>
    <x v="3"/>
    <x v="3"/>
    <x v="5"/>
  </r>
  <r>
    <n v="670"/>
    <x v="15"/>
    <n v="52851"/>
    <n v="752"/>
    <n v="264284"/>
    <x v="1"/>
    <x v="602"/>
    <x v="0"/>
    <n v="1"/>
    <s v="Employed"/>
    <x v="2"/>
    <x v="1"/>
    <x v="2"/>
    <x v="1"/>
    <n v="4"/>
    <n v="141034"/>
    <x v="0"/>
    <x v="18"/>
    <x v="6"/>
  </r>
  <r>
    <n v="671"/>
    <x v="27"/>
    <n v="63734"/>
    <n v="710"/>
    <n v="185760"/>
    <x v="4"/>
    <x v="137"/>
    <x v="0"/>
    <n v="0"/>
    <s v="Employed"/>
    <x v="0"/>
    <x v="1"/>
    <x v="3"/>
    <x v="5"/>
    <n v="3"/>
    <n v="116136"/>
    <x v="1"/>
    <x v="3"/>
    <x v="3"/>
  </r>
  <r>
    <n v="672"/>
    <x v="30"/>
    <n v="60043"/>
    <n v="549"/>
    <n v="208597"/>
    <x v="3"/>
    <x v="603"/>
    <x v="0"/>
    <n v="0"/>
    <s v="Employed"/>
    <x v="2"/>
    <x v="1"/>
    <x v="3"/>
    <x v="1"/>
    <n v="2"/>
    <n v="87555"/>
    <x v="3"/>
    <x v="4"/>
    <x v="1"/>
  </r>
  <r>
    <n v="673"/>
    <x v="11"/>
    <n v="67407"/>
    <n v="640"/>
    <n v="283267"/>
    <x v="1"/>
    <x v="604"/>
    <x v="0"/>
    <n v="0"/>
    <s v="Employed"/>
    <x v="0"/>
    <x v="1"/>
    <x v="0"/>
    <x v="1"/>
    <n v="4"/>
    <n v="103445"/>
    <x v="2"/>
    <x v="18"/>
    <x v="0"/>
  </r>
  <r>
    <n v="674"/>
    <x v="15"/>
    <n v="49712"/>
    <n v="644"/>
    <n v="304764"/>
    <x v="0"/>
    <x v="343"/>
    <x v="1"/>
    <n v="0"/>
    <s v="Employed"/>
    <x v="0"/>
    <x v="1"/>
    <x v="0"/>
    <x v="1"/>
    <n v="4"/>
    <n v="149796"/>
    <x v="1"/>
    <x v="14"/>
    <x v="1"/>
  </r>
  <r>
    <n v="675"/>
    <x v="6"/>
    <n v="16232"/>
    <n v="636"/>
    <n v="254018"/>
    <x v="0"/>
    <x v="31"/>
    <x v="0"/>
    <n v="1"/>
    <s v="Employed"/>
    <x v="2"/>
    <x v="0"/>
    <x v="1"/>
    <x v="1"/>
    <n v="3"/>
    <n v="182933"/>
    <x v="3"/>
    <x v="11"/>
    <x v="0"/>
  </r>
  <r>
    <n v="676"/>
    <x v="16"/>
    <n v="67640"/>
    <n v="616"/>
    <n v="182502"/>
    <x v="1"/>
    <x v="605"/>
    <x v="0"/>
    <n v="1"/>
    <s v="Employed"/>
    <x v="2"/>
    <x v="1"/>
    <x v="1"/>
    <x v="2"/>
    <n v="3"/>
    <n v="113892"/>
    <x v="1"/>
    <x v="10"/>
    <x v="5"/>
  </r>
  <r>
    <n v="677"/>
    <x v="18"/>
    <n v="46417"/>
    <n v="687"/>
    <n v="200362"/>
    <x v="1"/>
    <x v="606"/>
    <x v="0"/>
    <n v="1"/>
    <s v="Employed"/>
    <x v="2"/>
    <x v="0"/>
    <x v="2"/>
    <x v="4"/>
    <n v="4"/>
    <n v="116066"/>
    <x v="0"/>
    <x v="7"/>
    <x v="3"/>
  </r>
  <r>
    <n v="678"/>
    <x v="3"/>
    <n v="36820"/>
    <n v="697"/>
    <n v="191090"/>
    <x v="1"/>
    <x v="282"/>
    <x v="0"/>
    <n v="0"/>
    <s v="Employed"/>
    <x v="1"/>
    <x v="0"/>
    <x v="3"/>
    <x v="1"/>
    <n v="3"/>
    <n v="121771"/>
    <x v="3"/>
    <x v="5"/>
    <x v="3"/>
  </r>
  <r>
    <n v="679"/>
    <x v="41"/>
    <n v="55039"/>
    <n v="702"/>
    <n v="235281"/>
    <x v="4"/>
    <x v="607"/>
    <x v="0"/>
    <n v="1"/>
    <s v="Employed"/>
    <x v="0"/>
    <x v="1"/>
    <x v="3"/>
    <x v="1"/>
    <n v="4"/>
    <n v="100713"/>
    <x v="3"/>
    <x v="6"/>
    <x v="6"/>
  </r>
  <r>
    <n v="680"/>
    <x v="27"/>
    <n v="52798"/>
    <n v="666"/>
    <n v="159017"/>
    <x v="1"/>
    <x v="608"/>
    <x v="0"/>
    <n v="1"/>
    <s v="Employed"/>
    <x v="2"/>
    <x v="0"/>
    <x v="0"/>
    <x v="0"/>
    <n v="3"/>
    <n v="134915"/>
    <x v="3"/>
    <x v="4"/>
    <x v="4"/>
  </r>
  <r>
    <n v="681"/>
    <x v="12"/>
    <n v="38758"/>
    <n v="680"/>
    <n v="216066"/>
    <x v="2"/>
    <x v="609"/>
    <x v="1"/>
    <n v="1"/>
    <s v="Employed"/>
    <x v="1"/>
    <x v="1"/>
    <x v="0"/>
    <x v="2"/>
    <n v="4"/>
    <n v="130241"/>
    <x v="2"/>
    <x v="1"/>
    <x v="1"/>
  </r>
  <r>
    <n v="682"/>
    <x v="10"/>
    <n v="30716"/>
    <n v="632"/>
    <n v="216318"/>
    <x v="3"/>
    <x v="610"/>
    <x v="0"/>
    <n v="1"/>
    <s v="Employed"/>
    <x v="0"/>
    <x v="0"/>
    <x v="1"/>
    <x v="3"/>
    <n v="2"/>
    <n v="110631"/>
    <x v="0"/>
    <x v="9"/>
    <x v="6"/>
  </r>
  <r>
    <n v="683"/>
    <x v="42"/>
    <n v="57026"/>
    <n v="571"/>
    <n v="219187"/>
    <x v="3"/>
    <x v="611"/>
    <x v="0"/>
    <n v="0"/>
    <s v="Employed"/>
    <x v="0"/>
    <x v="0"/>
    <x v="1"/>
    <x v="0"/>
    <n v="1"/>
    <n v="90459"/>
    <x v="3"/>
    <x v="2"/>
    <x v="6"/>
  </r>
  <r>
    <n v="684"/>
    <x v="37"/>
    <n v="37251"/>
    <n v="569"/>
    <n v="148880"/>
    <x v="2"/>
    <x v="612"/>
    <x v="0"/>
    <n v="1"/>
    <s v="Employed"/>
    <x v="0"/>
    <x v="1"/>
    <x v="0"/>
    <x v="0"/>
    <n v="3"/>
    <n v="54379"/>
    <x v="1"/>
    <x v="0"/>
    <x v="2"/>
  </r>
  <r>
    <n v="685"/>
    <x v="31"/>
    <n v="51715"/>
    <n v="607"/>
    <n v="212360"/>
    <x v="0"/>
    <x v="366"/>
    <x v="1"/>
    <n v="1"/>
    <s v="Employed"/>
    <x v="2"/>
    <x v="0"/>
    <x v="0"/>
    <x v="2"/>
    <n v="4"/>
    <n v="121972"/>
    <x v="2"/>
    <x v="10"/>
    <x v="6"/>
  </r>
  <r>
    <n v="686"/>
    <x v="11"/>
    <n v="55601"/>
    <n v="639"/>
    <n v="288464"/>
    <x v="0"/>
    <x v="613"/>
    <x v="0"/>
    <n v="1"/>
    <s v="Employed"/>
    <x v="2"/>
    <x v="1"/>
    <x v="3"/>
    <x v="2"/>
    <n v="1"/>
    <n v="106385"/>
    <x v="0"/>
    <x v="2"/>
    <x v="4"/>
  </r>
  <r>
    <n v="687"/>
    <x v="33"/>
    <n v="64522"/>
    <n v="585"/>
    <n v="177152"/>
    <x v="0"/>
    <x v="614"/>
    <x v="0"/>
    <n v="1"/>
    <s v="Employed"/>
    <x v="0"/>
    <x v="0"/>
    <x v="1"/>
    <x v="2"/>
    <n v="1"/>
    <n v="77866"/>
    <x v="0"/>
    <x v="14"/>
    <x v="6"/>
  </r>
  <r>
    <n v="688"/>
    <x v="36"/>
    <n v="81786"/>
    <n v="593"/>
    <n v="212986"/>
    <x v="0"/>
    <x v="615"/>
    <x v="0"/>
    <n v="0"/>
    <s v="Employed"/>
    <x v="0"/>
    <x v="1"/>
    <x v="0"/>
    <x v="0"/>
    <n v="1"/>
    <n v="66102"/>
    <x v="0"/>
    <x v="10"/>
    <x v="3"/>
  </r>
  <r>
    <n v="689"/>
    <x v="23"/>
    <n v="53558"/>
    <n v="631"/>
    <n v="107898"/>
    <x v="4"/>
    <x v="17"/>
    <x v="0"/>
    <n v="1"/>
    <s v="Employed"/>
    <x v="1"/>
    <x v="1"/>
    <x v="0"/>
    <x v="0"/>
    <n v="3"/>
    <n v="119842"/>
    <x v="0"/>
    <x v="2"/>
    <x v="4"/>
  </r>
  <r>
    <n v="690"/>
    <x v="38"/>
    <n v="43619"/>
    <n v="693"/>
    <n v="212644"/>
    <x v="2"/>
    <x v="616"/>
    <x v="0"/>
    <n v="1"/>
    <s v="Employed"/>
    <x v="1"/>
    <x v="0"/>
    <x v="2"/>
    <x v="1"/>
    <n v="3"/>
    <n v="51962"/>
    <x v="2"/>
    <x v="10"/>
    <x v="1"/>
  </r>
  <r>
    <n v="691"/>
    <x v="6"/>
    <n v="74876"/>
    <n v="666"/>
    <n v="210828"/>
    <x v="3"/>
    <x v="617"/>
    <x v="0"/>
    <n v="0"/>
    <s v="Employed"/>
    <x v="0"/>
    <x v="1"/>
    <x v="0"/>
    <x v="2"/>
    <n v="2"/>
    <n v="108989"/>
    <x v="0"/>
    <x v="9"/>
    <x v="3"/>
  </r>
  <r>
    <n v="692"/>
    <x v="21"/>
    <n v="65721"/>
    <n v="606"/>
    <n v="205823"/>
    <x v="2"/>
    <x v="618"/>
    <x v="0"/>
    <n v="1"/>
    <s v="Unemployed"/>
    <x v="1"/>
    <x v="1"/>
    <x v="0"/>
    <x v="2"/>
    <n v="3"/>
    <n v="125306"/>
    <x v="1"/>
    <x v="18"/>
    <x v="5"/>
  </r>
  <r>
    <n v="693"/>
    <x v="31"/>
    <n v="52525"/>
    <n v="652"/>
    <n v="236518"/>
    <x v="3"/>
    <x v="619"/>
    <x v="0"/>
    <n v="0"/>
    <s v="Employed"/>
    <x v="0"/>
    <x v="0"/>
    <x v="3"/>
    <x v="0"/>
    <n v="3"/>
    <n v="116496"/>
    <x v="1"/>
    <x v="16"/>
    <x v="2"/>
  </r>
  <r>
    <n v="694"/>
    <x v="6"/>
    <n v="53547"/>
    <n v="583"/>
    <n v="186048"/>
    <x v="0"/>
    <x v="574"/>
    <x v="1"/>
    <n v="0"/>
    <s v="Employed"/>
    <x v="1"/>
    <x v="1"/>
    <x v="0"/>
    <x v="0"/>
    <n v="3"/>
    <n v="88277"/>
    <x v="1"/>
    <x v="11"/>
    <x v="2"/>
  </r>
  <r>
    <n v="695"/>
    <x v="14"/>
    <n v="50403"/>
    <n v="606"/>
    <n v="258820"/>
    <x v="4"/>
    <x v="33"/>
    <x v="1"/>
    <n v="0"/>
    <s v="Employed"/>
    <x v="0"/>
    <x v="0"/>
    <x v="1"/>
    <x v="2"/>
    <n v="1"/>
    <n v="62518"/>
    <x v="3"/>
    <x v="18"/>
    <x v="4"/>
  </r>
  <r>
    <n v="696"/>
    <x v="31"/>
    <n v="52433"/>
    <n v="567"/>
    <n v="155843"/>
    <x v="1"/>
    <x v="620"/>
    <x v="0"/>
    <n v="0"/>
    <s v="Employed"/>
    <x v="2"/>
    <x v="0"/>
    <x v="2"/>
    <x v="1"/>
    <n v="2"/>
    <n v="117610"/>
    <x v="0"/>
    <x v="9"/>
    <x v="1"/>
  </r>
  <r>
    <n v="697"/>
    <x v="33"/>
    <n v="48472"/>
    <n v="671"/>
    <n v="272164"/>
    <x v="1"/>
    <x v="272"/>
    <x v="0"/>
    <n v="0"/>
    <s v="Employed"/>
    <x v="0"/>
    <x v="0"/>
    <x v="3"/>
    <x v="5"/>
    <n v="1"/>
    <n v="136015"/>
    <x v="1"/>
    <x v="16"/>
    <x v="5"/>
  </r>
  <r>
    <n v="698"/>
    <x v="40"/>
    <n v="35377"/>
    <n v="635"/>
    <n v="210632"/>
    <x v="0"/>
    <x v="621"/>
    <x v="0"/>
    <n v="1"/>
    <s v="Unemployed"/>
    <x v="2"/>
    <x v="1"/>
    <x v="1"/>
    <x v="5"/>
    <n v="2"/>
    <n v="82817"/>
    <x v="0"/>
    <x v="0"/>
    <x v="0"/>
  </r>
  <r>
    <n v="699"/>
    <x v="5"/>
    <n v="50133"/>
    <n v="642"/>
    <n v="196417"/>
    <x v="0"/>
    <x v="622"/>
    <x v="0"/>
    <n v="0"/>
    <s v="Employed"/>
    <x v="0"/>
    <x v="0"/>
    <x v="2"/>
    <x v="3"/>
    <n v="3"/>
    <n v="115207"/>
    <x v="2"/>
    <x v="5"/>
    <x v="5"/>
  </r>
  <r>
    <n v="700"/>
    <x v="18"/>
    <n v="76359"/>
    <n v="690"/>
    <n v="128409"/>
    <x v="2"/>
    <x v="623"/>
    <x v="0"/>
    <n v="1"/>
    <s v="Employed"/>
    <x v="2"/>
    <x v="1"/>
    <x v="2"/>
    <x v="1"/>
    <n v="4"/>
    <n v="147445"/>
    <x v="1"/>
    <x v="3"/>
    <x v="0"/>
  </r>
  <r>
    <n v="701"/>
    <x v="37"/>
    <n v="37759"/>
    <n v="600"/>
    <n v="144515"/>
    <x v="4"/>
    <x v="624"/>
    <x v="0"/>
    <n v="1"/>
    <s v="Employed"/>
    <x v="1"/>
    <x v="0"/>
    <x v="0"/>
    <x v="0"/>
    <n v="3"/>
    <n v="110165"/>
    <x v="3"/>
    <x v="13"/>
    <x v="4"/>
  </r>
  <r>
    <n v="702"/>
    <x v="30"/>
    <n v="45930"/>
    <n v="673"/>
    <n v="217541"/>
    <x v="4"/>
    <x v="625"/>
    <x v="0"/>
    <n v="0"/>
    <s v="Employed"/>
    <x v="2"/>
    <x v="0"/>
    <x v="2"/>
    <x v="2"/>
    <n v="1"/>
    <n v="88093"/>
    <x v="3"/>
    <x v="0"/>
    <x v="4"/>
  </r>
  <r>
    <n v="703"/>
    <x v="39"/>
    <n v="36621"/>
    <n v="749"/>
    <n v="164159"/>
    <x v="2"/>
    <x v="626"/>
    <x v="0"/>
    <n v="1"/>
    <s v="Unemployed"/>
    <x v="1"/>
    <x v="0"/>
    <x v="2"/>
    <x v="2"/>
    <n v="1"/>
    <n v="131225"/>
    <x v="2"/>
    <x v="4"/>
    <x v="5"/>
  </r>
  <r>
    <n v="704"/>
    <x v="35"/>
    <n v="67359"/>
    <n v="600"/>
    <n v="249752"/>
    <x v="4"/>
    <x v="165"/>
    <x v="0"/>
    <n v="1"/>
    <s v="Unemployed"/>
    <x v="0"/>
    <x v="1"/>
    <x v="0"/>
    <x v="2"/>
    <n v="1"/>
    <n v="77873"/>
    <x v="1"/>
    <x v="16"/>
    <x v="5"/>
  </r>
  <r>
    <n v="705"/>
    <x v="25"/>
    <n v="62445"/>
    <n v="571"/>
    <n v="214371"/>
    <x v="4"/>
    <x v="627"/>
    <x v="0"/>
    <n v="1"/>
    <s v="Employed"/>
    <x v="1"/>
    <x v="0"/>
    <x v="3"/>
    <x v="5"/>
    <n v="2"/>
    <n v="61054"/>
    <x v="2"/>
    <x v="11"/>
    <x v="3"/>
  </r>
  <r>
    <n v="706"/>
    <x v="43"/>
    <n v="30825"/>
    <n v="587"/>
    <n v="128749"/>
    <x v="1"/>
    <x v="628"/>
    <x v="0"/>
    <n v="1"/>
    <s v="Employed"/>
    <x v="1"/>
    <x v="1"/>
    <x v="0"/>
    <x v="0"/>
    <n v="1"/>
    <n v="124369"/>
    <x v="3"/>
    <x v="12"/>
    <x v="2"/>
  </r>
  <r>
    <n v="707"/>
    <x v="20"/>
    <n v="19723"/>
    <n v="669"/>
    <n v="238054"/>
    <x v="4"/>
    <x v="178"/>
    <x v="0"/>
    <n v="1"/>
    <s v="Employed"/>
    <x v="1"/>
    <x v="1"/>
    <x v="3"/>
    <x v="2"/>
    <n v="4"/>
    <n v="87815"/>
    <x v="3"/>
    <x v="14"/>
    <x v="4"/>
  </r>
  <r>
    <n v="708"/>
    <x v="35"/>
    <n v="62985"/>
    <n v="737"/>
    <n v="191879"/>
    <x v="0"/>
    <x v="509"/>
    <x v="1"/>
    <n v="1"/>
    <s v="Employed"/>
    <x v="0"/>
    <x v="1"/>
    <x v="2"/>
    <x v="2"/>
    <n v="4"/>
    <n v="90504"/>
    <x v="0"/>
    <x v="9"/>
    <x v="6"/>
  </r>
  <r>
    <n v="709"/>
    <x v="2"/>
    <n v="29910"/>
    <n v="735"/>
    <n v="197712"/>
    <x v="1"/>
    <x v="629"/>
    <x v="0"/>
    <n v="0"/>
    <s v="Employed"/>
    <x v="2"/>
    <x v="1"/>
    <x v="1"/>
    <x v="5"/>
    <n v="3"/>
    <n v="81191"/>
    <x v="2"/>
    <x v="16"/>
    <x v="3"/>
  </r>
  <r>
    <n v="710"/>
    <x v="42"/>
    <n v="62423"/>
    <n v="692"/>
    <n v="252229"/>
    <x v="0"/>
    <x v="630"/>
    <x v="0"/>
    <n v="1"/>
    <s v="Employed"/>
    <x v="1"/>
    <x v="1"/>
    <x v="3"/>
    <x v="2"/>
    <n v="2"/>
    <n v="85815"/>
    <x v="3"/>
    <x v="17"/>
    <x v="2"/>
  </r>
  <r>
    <n v="711"/>
    <x v="24"/>
    <n v="40428"/>
    <n v="693"/>
    <n v="130285"/>
    <x v="0"/>
    <x v="631"/>
    <x v="0"/>
    <n v="1"/>
    <s v="Employed"/>
    <x v="0"/>
    <x v="0"/>
    <x v="3"/>
    <x v="3"/>
    <n v="2"/>
    <n v="142091"/>
    <x v="1"/>
    <x v="1"/>
    <x v="3"/>
  </r>
  <r>
    <n v="712"/>
    <x v="22"/>
    <n v="60424"/>
    <n v="673"/>
    <n v="143768"/>
    <x v="2"/>
    <x v="632"/>
    <x v="0"/>
    <n v="1"/>
    <s v="Employed"/>
    <x v="1"/>
    <x v="1"/>
    <x v="3"/>
    <x v="0"/>
    <n v="3"/>
    <n v="149874"/>
    <x v="1"/>
    <x v="5"/>
    <x v="2"/>
  </r>
  <r>
    <n v="713"/>
    <x v="35"/>
    <n v="56661"/>
    <n v="686"/>
    <n v="216278"/>
    <x v="4"/>
    <x v="633"/>
    <x v="0"/>
    <n v="0"/>
    <s v="Employed"/>
    <x v="2"/>
    <x v="0"/>
    <x v="3"/>
    <x v="4"/>
    <n v="1"/>
    <n v="153849"/>
    <x v="3"/>
    <x v="11"/>
    <x v="6"/>
  </r>
  <r>
    <n v="714"/>
    <x v="34"/>
    <n v="41953"/>
    <n v="665"/>
    <n v="115061"/>
    <x v="4"/>
    <x v="338"/>
    <x v="0"/>
    <n v="1"/>
    <s v="Employed"/>
    <x v="1"/>
    <x v="0"/>
    <x v="2"/>
    <x v="3"/>
    <n v="1"/>
    <n v="132703"/>
    <x v="2"/>
    <x v="3"/>
    <x v="2"/>
  </r>
  <r>
    <n v="715"/>
    <x v="26"/>
    <n v="36815"/>
    <n v="610"/>
    <n v="169642"/>
    <x v="4"/>
    <x v="634"/>
    <x v="0"/>
    <n v="0"/>
    <s v="Employed"/>
    <x v="1"/>
    <x v="1"/>
    <x v="1"/>
    <x v="1"/>
    <n v="3"/>
    <n v="113988"/>
    <x v="2"/>
    <x v="0"/>
    <x v="3"/>
  </r>
  <r>
    <n v="716"/>
    <x v="37"/>
    <n v="58636"/>
    <n v="735"/>
    <n v="248922"/>
    <x v="4"/>
    <x v="635"/>
    <x v="1"/>
    <n v="1"/>
    <s v="Employed"/>
    <x v="1"/>
    <x v="0"/>
    <x v="3"/>
    <x v="3"/>
    <n v="3"/>
    <n v="57031"/>
    <x v="1"/>
    <x v="6"/>
    <x v="5"/>
  </r>
  <r>
    <n v="717"/>
    <x v="12"/>
    <n v="39611"/>
    <n v="716"/>
    <n v="194563"/>
    <x v="1"/>
    <x v="636"/>
    <x v="1"/>
    <n v="1"/>
    <s v="Employed"/>
    <x v="2"/>
    <x v="0"/>
    <x v="1"/>
    <x v="3"/>
    <n v="3"/>
    <n v="94374"/>
    <x v="3"/>
    <x v="9"/>
    <x v="2"/>
  </r>
  <r>
    <n v="718"/>
    <x v="13"/>
    <n v="66634"/>
    <n v="611"/>
    <n v="131278"/>
    <x v="3"/>
    <x v="275"/>
    <x v="0"/>
    <n v="1"/>
    <s v="Employed"/>
    <x v="2"/>
    <x v="1"/>
    <x v="2"/>
    <x v="5"/>
    <n v="3"/>
    <n v="164702"/>
    <x v="1"/>
    <x v="17"/>
    <x v="3"/>
  </r>
  <r>
    <n v="719"/>
    <x v="0"/>
    <n v="37514"/>
    <n v="682"/>
    <n v="209454"/>
    <x v="0"/>
    <x v="637"/>
    <x v="0"/>
    <n v="1"/>
    <s v="Employed"/>
    <x v="0"/>
    <x v="1"/>
    <x v="3"/>
    <x v="1"/>
    <n v="2"/>
    <n v="86931"/>
    <x v="2"/>
    <x v="1"/>
    <x v="4"/>
  </r>
  <r>
    <n v="720"/>
    <x v="13"/>
    <n v="55255"/>
    <n v="723"/>
    <n v="179755"/>
    <x v="3"/>
    <x v="202"/>
    <x v="0"/>
    <n v="1"/>
    <s v="Employed"/>
    <x v="1"/>
    <x v="0"/>
    <x v="1"/>
    <x v="0"/>
    <n v="2"/>
    <n v="145424"/>
    <x v="3"/>
    <x v="6"/>
    <x v="6"/>
  </r>
  <r>
    <n v="721"/>
    <x v="4"/>
    <n v="44146"/>
    <n v="670"/>
    <n v="164885"/>
    <x v="3"/>
    <x v="294"/>
    <x v="0"/>
    <n v="1"/>
    <s v="Unemployed"/>
    <x v="1"/>
    <x v="1"/>
    <x v="3"/>
    <x v="0"/>
    <n v="1"/>
    <n v="101651"/>
    <x v="1"/>
    <x v="6"/>
    <x v="3"/>
  </r>
  <r>
    <n v="722"/>
    <x v="13"/>
    <n v="50085"/>
    <n v="639"/>
    <n v="377822"/>
    <x v="3"/>
    <x v="638"/>
    <x v="0"/>
    <n v="1"/>
    <s v="Employed"/>
    <x v="1"/>
    <x v="1"/>
    <x v="3"/>
    <x v="3"/>
    <n v="2"/>
    <n v="19655"/>
    <x v="3"/>
    <x v="6"/>
    <x v="0"/>
  </r>
  <r>
    <n v="723"/>
    <x v="17"/>
    <n v="39492"/>
    <n v="721"/>
    <n v="228741"/>
    <x v="1"/>
    <x v="639"/>
    <x v="0"/>
    <n v="1"/>
    <s v="Employed"/>
    <x v="1"/>
    <x v="0"/>
    <x v="2"/>
    <x v="4"/>
    <n v="2"/>
    <n v="119214"/>
    <x v="0"/>
    <x v="17"/>
    <x v="0"/>
  </r>
  <r>
    <n v="724"/>
    <x v="3"/>
    <n v="47320"/>
    <n v="662"/>
    <n v="185826"/>
    <x v="3"/>
    <x v="640"/>
    <x v="0"/>
    <n v="1"/>
    <s v="Employed"/>
    <x v="2"/>
    <x v="1"/>
    <x v="3"/>
    <x v="3"/>
    <n v="2"/>
    <n v="137987"/>
    <x v="1"/>
    <x v="8"/>
    <x v="1"/>
  </r>
  <r>
    <n v="725"/>
    <x v="21"/>
    <n v="11573"/>
    <n v="618"/>
    <n v="244915"/>
    <x v="1"/>
    <x v="641"/>
    <x v="0"/>
    <n v="0"/>
    <s v="Employed"/>
    <x v="2"/>
    <x v="1"/>
    <x v="1"/>
    <x v="2"/>
    <n v="3"/>
    <n v="98530"/>
    <x v="1"/>
    <x v="1"/>
    <x v="1"/>
  </r>
  <r>
    <n v="726"/>
    <x v="38"/>
    <n v="37806"/>
    <n v="592"/>
    <n v="185450"/>
    <x v="2"/>
    <x v="642"/>
    <x v="0"/>
    <n v="0"/>
    <s v="Employed"/>
    <x v="1"/>
    <x v="1"/>
    <x v="1"/>
    <x v="5"/>
    <n v="2"/>
    <n v="136991"/>
    <x v="0"/>
    <x v="3"/>
    <x v="2"/>
  </r>
  <r>
    <n v="727"/>
    <x v="19"/>
    <n v="41185"/>
    <n v="503"/>
    <n v="174093"/>
    <x v="2"/>
    <x v="643"/>
    <x v="0"/>
    <n v="1"/>
    <s v="Unemployed"/>
    <x v="1"/>
    <x v="1"/>
    <x v="2"/>
    <x v="2"/>
    <n v="1"/>
    <n v="49965"/>
    <x v="2"/>
    <x v="11"/>
    <x v="4"/>
  </r>
  <r>
    <n v="728"/>
    <x v="16"/>
    <n v="48921"/>
    <n v="748"/>
    <n v="214972"/>
    <x v="2"/>
    <x v="644"/>
    <x v="0"/>
    <n v="0"/>
    <s v="Employed"/>
    <x v="1"/>
    <x v="1"/>
    <x v="0"/>
    <x v="1"/>
    <n v="2"/>
    <n v="58433"/>
    <x v="1"/>
    <x v="9"/>
    <x v="4"/>
  </r>
  <r>
    <n v="729"/>
    <x v="36"/>
    <n v="69397"/>
    <n v="608"/>
    <n v="225434"/>
    <x v="1"/>
    <x v="645"/>
    <x v="0"/>
    <n v="1"/>
    <s v="Employed"/>
    <x v="1"/>
    <x v="1"/>
    <x v="0"/>
    <x v="1"/>
    <n v="3"/>
    <n v="106145"/>
    <x v="1"/>
    <x v="1"/>
    <x v="0"/>
  </r>
  <r>
    <n v="730"/>
    <x v="11"/>
    <n v="39534"/>
    <n v="698"/>
    <n v="246287"/>
    <x v="1"/>
    <x v="646"/>
    <x v="0"/>
    <n v="0"/>
    <s v="Employed"/>
    <x v="0"/>
    <x v="0"/>
    <x v="2"/>
    <x v="5"/>
    <n v="2"/>
    <n v="114313"/>
    <x v="2"/>
    <x v="15"/>
    <x v="2"/>
  </r>
  <r>
    <n v="731"/>
    <x v="9"/>
    <n v="71209"/>
    <n v="603"/>
    <n v="271183"/>
    <x v="0"/>
    <x v="647"/>
    <x v="0"/>
    <n v="1"/>
    <s v="Employed"/>
    <x v="0"/>
    <x v="1"/>
    <x v="2"/>
    <x v="3"/>
    <n v="4"/>
    <n v="140697"/>
    <x v="3"/>
    <x v="0"/>
    <x v="4"/>
  </r>
  <r>
    <n v="732"/>
    <x v="15"/>
    <n v="37078"/>
    <n v="658"/>
    <n v="259375"/>
    <x v="3"/>
    <x v="648"/>
    <x v="0"/>
    <n v="0"/>
    <s v="Employed"/>
    <x v="1"/>
    <x v="0"/>
    <x v="0"/>
    <x v="1"/>
    <n v="1"/>
    <n v="119167"/>
    <x v="0"/>
    <x v="8"/>
    <x v="4"/>
  </r>
  <r>
    <n v="733"/>
    <x v="3"/>
    <n v="33378"/>
    <n v="672"/>
    <n v="242828"/>
    <x v="4"/>
    <x v="649"/>
    <x v="0"/>
    <n v="1"/>
    <s v="Employed"/>
    <x v="1"/>
    <x v="0"/>
    <x v="0"/>
    <x v="4"/>
    <n v="2"/>
    <n v="64191"/>
    <x v="2"/>
    <x v="12"/>
    <x v="5"/>
  </r>
  <r>
    <n v="734"/>
    <x v="35"/>
    <n v="21736"/>
    <n v="588"/>
    <n v="247963"/>
    <x v="4"/>
    <x v="650"/>
    <x v="0"/>
    <n v="0"/>
    <s v="Employed"/>
    <x v="1"/>
    <x v="0"/>
    <x v="1"/>
    <x v="5"/>
    <n v="1"/>
    <n v="106391"/>
    <x v="3"/>
    <x v="0"/>
    <x v="2"/>
  </r>
  <r>
    <n v="735"/>
    <x v="8"/>
    <n v="59101"/>
    <n v="697"/>
    <n v="259235"/>
    <x v="3"/>
    <x v="651"/>
    <x v="0"/>
    <n v="1"/>
    <s v="Employed"/>
    <x v="0"/>
    <x v="0"/>
    <x v="1"/>
    <x v="2"/>
    <n v="3"/>
    <n v="118021"/>
    <x v="0"/>
    <x v="11"/>
    <x v="3"/>
  </r>
  <r>
    <n v="736"/>
    <x v="43"/>
    <n v="51290"/>
    <n v="640"/>
    <n v="235491"/>
    <x v="4"/>
    <x v="652"/>
    <x v="0"/>
    <n v="1"/>
    <s v="Employed"/>
    <x v="2"/>
    <x v="1"/>
    <x v="1"/>
    <x v="4"/>
    <n v="1"/>
    <n v="43772"/>
    <x v="3"/>
    <x v="0"/>
    <x v="0"/>
  </r>
  <r>
    <n v="737"/>
    <x v="42"/>
    <n v="58213"/>
    <n v="677"/>
    <n v="120729"/>
    <x v="4"/>
    <x v="653"/>
    <x v="0"/>
    <n v="1"/>
    <s v="Employed"/>
    <x v="0"/>
    <x v="0"/>
    <x v="0"/>
    <x v="0"/>
    <n v="4"/>
    <n v="98690"/>
    <x v="1"/>
    <x v="9"/>
    <x v="1"/>
  </r>
  <r>
    <n v="738"/>
    <x v="9"/>
    <n v="51974"/>
    <n v="722"/>
    <n v="224882"/>
    <x v="4"/>
    <x v="654"/>
    <x v="0"/>
    <n v="1"/>
    <s v="Employed"/>
    <x v="0"/>
    <x v="1"/>
    <x v="2"/>
    <x v="5"/>
    <n v="4"/>
    <n v="89932"/>
    <x v="0"/>
    <x v="1"/>
    <x v="5"/>
  </r>
  <r>
    <n v="739"/>
    <x v="34"/>
    <n v="49862"/>
    <n v="686"/>
    <n v="268848"/>
    <x v="1"/>
    <x v="655"/>
    <x v="0"/>
    <n v="1"/>
    <s v="Employed"/>
    <x v="1"/>
    <x v="0"/>
    <x v="3"/>
    <x v="4"/>
    <n v="1"/>
    <n v="80359"/>
    <x v="3"/>
    <x v="11"/>
    <x v="4"/>
  </r>
  <r>
    <n v="740"/>
    <x v="22"/>
    <n v="54266"/>
    <n v="645"/>
    <n v="159859"/>
    <x v="1"/>
    <x v="656"/>
    <x v="0"/>
    <n v="1"/>
    <s v="Employed"/>
    <x v="1"/>
    <x v="0"/>
    <x v="1"/>
    <x v="5"/>
    <n v="3"/>
    <n v="114963"/>
    <x v="0"/>
    <x v="15"/>
    <x v="5"/>
  </r>
  <r>
    <n v="741"/>
    <x v="34"/>
    <n v="82287"/>
    <n v="747"/>
    <n v="180397"/>
    <x v="1"/>
    <x v="657"/>
    <x v="0"/>
    <n v="0"/>
    <s v="Employed"/>
    <x v="2"/>
    <x v="1"/>
    <x v="3"/>
    <x v="2"/>
    <n v="1"/>
    <n v="65509"/>
    <x v="3"/>
    <x v="16"/>
    <x v="5"/>
  </r>
  <r>
    <n v="742"/>
    <x v="29"/>
    <n v="42890"/>
    <n v="647"/>
    <n v="196994"/>
    <x v="3"/>
    <x v="580"/>
    <x v="0"/>
    <n v="0"/>
    <s v="Employed"/>
    <x v="1"/>
    <x v="1"/>
    <x v="2"/>
    <x v="3"/>
    <n v="2"/>
    <n v="112506"/>
    <x v="3"/>
    <x v="9"/>
    <x v="3"/>
  </r>
  <r>
    <n v="743"/>
    <x v="38"/>
    <n v="80814"/>
    <n v="654"/>
    <n v="209505"/>
    <x v="2"/>
    <x v="513"/>
    <x v="0"/>
    <n v="0"/>
    <s v="Employed"/>
    <x v="1"/>
    <x v="0"/>
    <x v="0"/>
    <x v="5"/>
    <n v="2"/>
    <n v="116784"/>
    <x v="1"/>
    <x v="17"/>
    <x v="3"/>
  </r>
  <r>
    <n v="744"/>
    <x v="42"/>
    <n v="62785"/>
    <n v="641"/>
    <n v="172244"/>
    <x v="4"/>
    <x v="658"/>
    <x v="0"/>
    <n v="0"/>
    <s v="Employed"/>
    <x v="2"/>
    <x v="1"/>
    <x v="1"/>
    <x v="1"/>
    <n v="1"/>
    <n v="132512"/>
    <x v="2"/>
    <x v="6"/>
    <x v="3"/>
  </r>
  <r>
    <n v="745"/>
    <x v="20"/>
    <n v="55477"/>
    <n v="588"/>
    <n v="202863"/>
    <x v="0"/>
    <x v="659"/>
    <x v="1"/>
    <n v="1"/>
    <s v="Employed"/>
    <x v="1"/>
    <x v="0"/>
    <x v="0"/>
    <x v="2"/>
    <n v="2"/>
    <n v="66297"/>
    <x v="0"/>
    <x v="16"/>
    <x v="3"/>
  </r>
  <r>
    <n v="746"/>
    <x v="39"/>
    <n v="58317"/>
    <n v="583"/>
    <n v="225662"/>
    <x v="1"/>
    <x v="660"/>
    <x v="0"/>
    <n v="1"/>
    <s v="Employed"/>
    <x v="1"/>
    <x v="1"/>
    <x v="2"/>
    <x v="2"/>
    <n v="2"/>
    <n v="54842"/>
    <x v="1"/>
    <x v="18"/>
    <x v="6"/>
  </r>
  <r>
    <n v="747"/>
    <x v="39"/>
    <n v="2065"/>
    <n v="622"/>
    <n v="99486"/>
    <x v="0"/>
    <x v="661"/>
    <x v="0"/>
    <n v="1"/>
    <s v="Employed"/>
    <x v="1"/>
    <x v="1"/>
    <x v="1"/>
    <x v="4"/>
    <n v="3"/>
    <n v="108367"/>
    <x v="0"/>
    <x v="7"/>
    <x v="6"/>
  </r>
  <r>
    <n v="748"/>
    <x v="20"/>
    <n v="46075"/>
    <n v="599"/>
    <n v="203738"/>
    <x v="4"/>
    <x v="662"/>
    <x v="0"/>
    <n v="1"/>
    <s v="Employed"/>
    <x v="0"/>
    <x v="0"/>
    <x v="2"/>
    <x v="1"/>
    <n v="1"/>
    <n v="91411"/>
    <x v="2"/>
    <x v="11"/>
    <x v="1"/>
  </r>
  <r>
    <n v="749"/>
    <x v="10"/>
    <n v="39946"/>
    <n v="636"/>
    <n v="180871"/>
    <x v="2"/>
    <x v="663"/>
    <x v="0"/>
    <n v="0"/>
    <s v="Employed"/>
    <x v="1"/>
    <x v="1"/>
    <x v="2"/>
    <x v="4"/>
    <n v="2"/>
    <n v="187079"/>
    <x v="1"/>
    <x v="0"/>
    <x v="2"/>
  </r>
  <r>
    <n v="750"/>
    <x v="2"/>
    <n v="81685"/>
    <n v="691"/>
    <n v="114656"/>
    <x v="0"/>
    <x v="664"/>
    <x v="0"/>
    <n v="0"/>
    <s v="Unemployed"/>
    <x v="0"/>
    <x v="0"/>
    <x v="1"/>
    <x v="0"/>
    <n v="1"/>
    <n v="113754"/>
    <x v="2"/>
    <x v="2"/>
    <x v="0"/>
  </r>
  <r>
    <n v="751"/>
    <x v="36"/>
    <n v="44879"/>
    <n v="629"/>
    <n v="228209"/>
    <x v="4"/>
    <x v="665"/>
    <x v="0"/>
    <n v="1"/>
    <s v="Employed"/>
    <x v="1"/>
    <x v="1"/>
    <x v="3"/>
    <x v="2"/>
    <n v="1"/>
    <n v="101744"/>
    <x v="1"/>
    <x v="2"/>
    <x v="2"/>
  </r>
  <r>
    <n v="752"/>
    <x v="22"/>
    <n v="49553"/>
    <n v="660"/>
    <n v="215564"/>
    <x v="4"/>
    <x v="666"/>
    <x v="0"/>
    <n v="0"/>
    <s v="Employed"/>
    <x v="1"/>
    <x v="0"/>
    <x v="1"/>
    <x v="5"/>
    <n v="2"/>
    <n v="94815"/>
    <x v="1"/>
    <x v="14"/>
    <x v="5"/>
  </r>
  <r>
    <n v="753"/>
    <x v="1"/>
    <n v="49309"/>
    <n v="624"/>
    <n v="208246"/>
    <x v="1"/>
    <x v="667"/>
    <x v="1"/>
    <n v="1"/>
    <s v="Employed"/>
    <x v="0"/>
    <x v="0"/>
    <x v="0"/>
    <x v="0"/>
    <n v="3"/>
    <n v="63458"/>
    <x v="1"/>
    <x v="9"/>
    <x v="6"/>
  </r>
  <r>
    <n v="754"/>
    <x v="16"/>
    <n v="30402"/>
    <n v="777"/>
    <n v="230524"/>
    <x v="2"/>
    <x v="668"/>
    <x v="0"/>
    <n v="0"/>
    <s v="Unemployed"/>
    <x v="0"/>
    <x v="0"/>
    <x v="3"/>
    <x v="1"/>
    <n v="3"/>
    <n v="116916"/>
    <x v="1"/>
    <x v="6"/>
    <x v="2"/>
  </r>
  <r>
    <n v="755"/>
    <x v="11"/>
    <n v="41596"/>
    <n v="725"/>
    <n v="216062"/>
    <x v="4"/>
    <x v="552"/>
    <x v="0"/>
    <n v="1"/>
    <s v="Employed"/>
    <x v="1"/>
    <x v="1"/>
    <x v="1"/>
    <x v="2"/>
    <n v="4"/>
    <n v="97625"/>
    <x v="3"/>
    <x v="16"/>
    <x v="2"/>
  </r>
  <r>
    <n v="756"/>
    <x v="7"/>
    <n v="62253"/>
    <n v="637"/>
    <n v="163105"/>
    <x v="2"/>
    <x v="669"/>
    <x v="0"/>
    <n v="1"/>
    <s v="Employed"/>
    <x v="2"/>
    <x v="0"/>
    <x v="1"/>
    <x v="1"/>
    <n v="1"/>
    <n v="97650"/>
    <x v="0"/>
    <x v="12"/>
    <x v="3"/>
  </r>
  <r>
    <n v="757"/>
    <x v="30"/>
    <n v="18022"/>
    <n v="663"/>
    <n v="236149"/>
    <x v="1"/>
    <x v="670"/>
    <x v="0"/>
    <n v="1"/>
    <s v="Employed"/>
    <x v="1"/>
    <x v="0"/>
    <x v="1"/>
    <x v="0"/>
    <n v="4"/>
    <n v="102833"/>
    <x v="3"/>
    <x v="1"/>
    <x v="4"/>
  </r>
  <r>
    <n v="758"/>
    <x v="22"/>
    <n v="54670"/>
    <n v="582"/>
    <n v="244711"/>
    <x v="0"/>
    <x v="671"/>
    <x v="0"/>
    <n v="1"/>
    <s v="Employed"/>
    <x v="0"/>
    <x v="1"/>
    <x v="1"/>
    <x v="5"/>
    <n v="3"/>
    <n v="106636"/>
    <x v="3"/>
    <x v="18"/>
    <x v="6"/>
  </r>
  <r>
    <n v="759"/>
    <x v="17"/>
    <n v="36477"/>
    <n v="639"/>
    <n v="145709"/>
    <x v="3"/>
    <x v="672"/>
    <x v="0"/>
    <n v="0"/>
    <s v="Employed"/>
    <x v="1"/>
    <x v="0"/>
    <x v="1"/>
    <x v="3"/>
    <n v="2"/>
    <n v="47822"/>
    <x v="3"/>
    <x v="0"/>
    <x v="6"/>
  </r>
  <r>
    <n v="760"/>
    <x v="26"/>
    <n v="69498"/>
    <n v="619"/>
    <n v="244025"/>
    <x v="3"/>
    <x v="58"/>
    <x v="0"/>
    <n v="0"/>
    <s v="Employed"/>
    <x v="1"/>
    <x v="0"/>
    <x v="0"/>
    <x v="4"/>
    <n v="2"/>
    <n v="125110"/>
    <x v="1"/>
    <x v="6"/>
    <x v="2"/>
  </r>
  <r>
    <n v="761"/>
    <x v="17"/>
    <n v="55923"/>
    <n v="687"/>
    <n v="185823"/>
    <x v="3"/>
    <x v="673"/>
    <x v="0"/>
    <n v="0"/>
    <s v="Employed"/>
    <x v="0"/>
    <x v="0"/>
    <x v="2"/>
    <x v="4"/>
    <n v="3"/>
    <n v="74606"/>
    <x v="1"/>
    <x v="6"/>
    <x v="4"/>
  </r>
  <r>
    <n v="762"/>
    <x v="16"/>
    <n v="27203"/>
    <n v="603"/>
    <n v="230641"/>
    <x v="2"/>
    <x v="674"/>
    <x v="0"/>
    <n v="0"/>
    <s v="Employed"/>
    <x v="2"/>
    <x v="1"/>
    <x v="0"/>
    <x v="0"/>
    <n v="3"/>
    <n v="95859"/>
    <x v="2"/>
    <x v="12"/>
    <x v="2"/>
  </r>
  <r>
    <n v="763"/>
    <x v="8"/>
    <n v="43757"/>
    <n v="732"/>
    <n v="207597"/>
    <x v="3"/>
    <x v="675"/>
    <x v="0"/>
    <n v="1"/>
    <s v="Employed"/>
    <x v="2"/>
    <x v="1"/>
    <x v="2"/>
    <x v="2"/>
    <n v="1"/>
    <n v="138577"/>
    <x v="0"/>
    <x v="12"/>
    <x v="0"/>
  </r>
  <r>
    <n v="764"/>
    <x v="22"/>
    <n v="56803"/>
    <n v="646"/>
    <n v="191398"/>
    <x v="0"/>
    <x v="676"/>
    <x v="0"/>
    <n v="1"/>
    <s v="Unemployed"/>
    <x v="0"/>
    <x v="0"/>
    <x v="1"/>
    <x v="2"/>
    <n v="4"/>
    <n v="153383"/>
    <x v="2"/>
    <x v="17"/>
    <x v="6"/>
  </r>
  <r>
    <n v="765"/>
    <x v="4"/>
    <n v="45440"/>
    <n v="606"/>
    <n v="226960"/>
    <x v="4"/>
    <x v="677"/>
    <x v="0"/>
    <n v="0"/>
    <s v="Employed"/>
    <x v="0"/>
    <x v="1"/>
    <x v="0"/>
    <x v="5"/>
    <n v="4"/>
    <n v="48985"/>
    <x v="2"/>
    <x v="13"/>
    <x v="3"/>
  </r>
  <r>
    <n v="766"/>
    <x v="25"/>
    <n v="52176"/>
    <n v="651"/>
    <n v="183343"/>
    <x v="2"/>
    <x v="320"/>
    <x v="0"/>
    <n v="1"/>
    <s v="Employed"/>
    <x v="1"/>
    <x v="0"/>
    <x v="2"/>
    <x v="2"/>
    <n v="3"/>
    <n v="100907"/>
    <x v="0"/>
    <x v="5"/>
    <x v="3"/>
  </r>
  <r>
    <n v="767"/>
    <x v="37"/>
    <n v="49711"/>
    <n v="686"/>
    <n v="254014"/>
    <x v="0"/>
    <x v="678"/>
    <x v="0"/>
    <n v="1"/>
    <s v="Unemployed"/>
    <x v="0"/>
    <x v="1"/>
    <x v="2"/>
    <x v="2"/>
    <n v="1"/>
    <n v="108187"/>
    <x v="0"/>
    <x v="4"/>
    <x v="3"/>
  </r>
  <r>
    <n v="768"/>
    <x v="20"/>
    <n v="63002"/>
    <n v="676"/>
    <n v="262236"/>
    <x v="2"/>
    <x v="679"/>
    <x v="0"/>
    <n v="1"/>
    <s v="Employed"/>
    <x v="0"/>
    <x v="0"/>
    <x v="1"/>
    <x v="2"/>
    <n v="2"/>
    <n v="54774"/>
    <x v="2"/>
    <x v="14"/>
    <x v="1"/>
  </r>
  <r>
    <n v="769"/>
    <x v="31"/>
    <n v="56593"/>
    <n v="657"/>
    <n v="172646"/>
    <x v="2"/>
    <x v="680"/>
    <x v="0"/>
    <n v="1"/>
    <s v="Employed"/>
    <x v="1"/>
    <x v="0"/>
    <x v="1"/>
    <x v="1"/>
    <n v="3"/>
    <n v="124077"/>
    <x v="2"/>
    <x v="16"/>
    <x v="1"/>
  </r>
  <r>
    <n v="770"/>
    <x v="12"/>
    <n v="49276"/>
    <n v="693"/>
    <n v="191638"/>
    <x v="2"/>
    <x v="54"/>
    <x v="1"/>
    <n v="1"/>
    <s v="Employed"/>
    <x v="1"/>
    <x v="0"/>
    <x v="3"/>
    <x v="1"/>
    <n v="4"/>
    <n v="103487"/>
    <x v="2"/>
    <x v="5"/>
    <x v="6"/>
  </r>
  <r>
    <n v="771"/>
    <x v="9"/>
    <n v="50268"/>
    <n v="690"/>
    <n v="181292"/>
    <x v="1"/>
    <x v="681"/>
    <x v="0"/>
    <n v="1"/>
    <s v="Employed"/>
    <x v="1"/>
    <x v="1"/>
    <x v="3"/>
    <x v="3"/>
    <n v="1"/>
    <n v="105824"/>
    <x v="1"/>
    <x v="3"/>
    <x v="6"/>
  </r>
  <r>
    <n v="772"/>
    <x v="21"/>
    <n v="33757"/>
    <n v="691"/>
    <n v="218762"/>
    <x v="4"/>
    <x v="660"/>
    <x v="0"/>
    <n v="1"/>
    <s v="Employed"/>
    <x v="2"/>
    <x v="0"/>
    <x v="2"/>
    <x v="1"/>
    <n v="1"/>
    <n v="72473"/>
    <x v="0"/>
    <x v="8"/>
    <x v="3"/>
  </r>
  <r>
    <n v="773"/>
    <x v="22"/>
    <n v="72010"/>
    <n v="636"/>
    <n v="265502"/>
    <x v="3"/>
    <x v="682"/>
    <x v="0"/>
    <n v="1"/>
    <s v="Employed"/>
    <x v="2"/>
    <x v="0"/>
    <x v="3"/>
    <x v="4"/>
    <n v="1"/>
    <n v="112386"/>
    <x v="0"/>
    <x v="5"/>
    <x v="5"/>
  </r>
  <r>
    <n v="774"/>
    <x v="5"/>
    <n v="94433"/>
    <n v="635"/>
    <n v="116621"/>
    <x v="1"/>
    <x v="61"/>
    <x v="0"/>
    <n v="0"/>
    <s v="Employed"/>
    <x v="0"/>
    <x v="1"/>
    <x v="0"/>
    <x v="0"/>
    <n v="4"/>
    <n v="125146"/>
    <x v="3"/>
    <x v="10"/>
    <x v="6"/>
  </r>
  <r>
    <n v="775"/>
    <x v="4"/>
    <n v="45044"/>
    <n v="639"/>
    <n v="129084"/>
    <x v="4"/>
    <x v="63"/>
    <x v="0"/>
    <n v="0"/>
    <s v="Employed"/>
    <x v="1"/>
    <x v="1"/>
    <x v="2"/>
    <x v="3"/>
    <n v="1"/>
    <n v="103818"/>
    <x v="1"/>
    <x v="10"/>
    <x v="3"/>
  </r>
  <r>
    <n v="776"/>
    <x v="38"/>
    <n v="50715"/>
    <n v="625"/>
    <n v="195823"/>
    <x v="3"/>
    <x v="683"/>
    <x v="0"/>
    <n v="1"/>
    <s v="Employed"/>
    <x v="0"/>
    <x v="0"/>
    <x v="0"/>
    <x v="2"/>
    <n v="2"/>
    <n v="84581"/>
    <x v="1"/>
    <x v="12"/>
    <x v="0"/>
  </r>
  <r>
    <n v="777"/>
    <x v="12"/>
    <n v="65225"/>
    <n v="655"/>
    <n v="209296"/>
    <x v="1"/>
    <x v="684"/>
    <x v="0"/>
    <n v="0"/>
    <s v="Employed"/>
    <x v="0"/>
    <x v="1"/>
    <x v="3"/>
    <x v="4"/>
    <n v="4"/>
    <n v="86917"/>
    <x v="0"/>
    <x v="13"/>
    <x v="0"/>
  </r>
  <r>
    <n v="778"/>
    <x v="35"/>
    <n v="65142"/>
    <n v="649"/>
    <n v="152935"/>
    <x v="1"/>
    <x v="685"/>
    <x v="0"/>
    <n v="1"/>
    <s v="Employed"/>
    <x v="2"/>
    <x v="0"/>
    <x v="0"/>
    <x v="3"/>
    <n v="3"/>
    <n v="106611"/>
    <x v="1"/>
    <x v="16"/>
    <x v="0"/>
  </r>
  <r>
    <n v="779"/>
    <x v="3"/>
    <n v="52674"/>
    <n v="732"/>
    <n v="209037"/>
    <x v="0"/>
    <x v="215"/>
    <x v="0"/>
    <n v="1"/>
    <s v="Unemployed"/>
    <x v="2"/>
    <x v="1"/>
    <x v="2"/>
    <x v="0"/>
    <n v="1"/>
    <n v="101463"/>
    <x v="2"/>
    <x v="8"/>
    <x v="2"/>
  </r>
  <r>
    <n v="780"/>
    <x v="29"/>
    <n v="35357"/>
    <n v="624"/>
    <n v="162952"/>
    <x v="1"/>
    <x v="208"/>
    <x v="0"/>
    <n v="0"/>
    <s v="Unemployed"/>
    <x v="0"/>
    <x v="1"/>
    <x v="0"/>
    <x v="3"/>
    <n v="4"/>
    <n v="127144"/>
    <x v="0"/>
    <x v="18"/>
    <x v="2"/>
  </r>
  <r>
    <n v="781"/>
    <x v="40"/>
    <n v="77272"/>
    <n v="600"/>
    <n v="177661"/>
    <x v="2"/>
    <x v="686"/>
    <x v="0"/>
    <n v="0"/>
    <s v="Employed"/>
    <x v="1"/>
    <x v="0"/>
    <x v="2"/>
    <x v="4"/>
    <n v="3"/>
    <n v="85592"/>
    <x v="0"/>
    <x v="1"/>
    <x v="4"/>
  </r>
  <r>
    <n v="782"/>
    <x v="39"/>
    <n v="60218"/>
    <n v="682"/>
    <n v="263481"/>
    <x v="1"/>
    <x v="687"/>
    <x v="0"/>
    <n v="1"/>
    <s v="Unemployed"/>
    <x v="2"/>
    <x v="0"/>
    <x v="3"/>
    <x v="3"/>
    <n v="3"/>
    <n v="63448"/>
    <x v="1"/>
    <x v="16"/>
    <x v="4"/>
  </r>
  <r>
    <n v="783"/>
    <x v="10"/>
    <n v="53308"/>
    <n v="653"/>
    <n v="182843"/>
    <x v="2"/>
    <x v="688"/>
    <x v="0"/>
    <n v="0"/>
    <s v="Employed"/>
    <x v="2"/>
    <x v="0"/>
    <x v="2"/>
    <x v="4"/>
    <n v="2"/>
    <n v="110781"/>
    <x v="0"/>
    <x v="5"/>
    <x v="4"/>
  </r>
  <r>
    <n v="784"/>
    <x v="8"/>
    <n v="39157"/>
    <n v="615"/>
    <n v="181963"/>
    <x v="4"/>
    <x v="689"/>
    <x v="0"/>
    <n v="0"/>
    <s v="Employed"/>
    <x v="2"/>
    <x v="1"/>
    <x v="3"/>
    <x v="3"/>
    <n v="3"/>
    <n v="85674"/>
    <x v="1"/>
    <x v="10"/>
    <x v="0"/>
  </r>
  <r>
    <n v="785"/>
    <x v="34"/>
    <n v="50869"/>
    <n v="689"/>
    <n v="206588"/>
    <x v="4"/>
    <x v="47"/>
    <x v="0"/>
    <n v="1"/>
    <s v="Employed"/>
    <x v="0"/>
    <x v="0"/>
    <x v="1"/>
    <x v="3"/>
    <n v="2"/>
    <n v="123510"/>
    <x v="1"/>
    <x v="3"/>
    <x v="0"/>
  </r>
  <r>
    <n v="786"/>
    <x v="10"/>
    <n v="22783"/>
    <n v="636"/>
    <n v="254614"/>
    <x v="2"/>
    <x v="690"/>
    <x v="0"/>
    <n v="0"/>
    <s v="Employed"/>
    <x v="2"/>
    <x v="1"/>
    <x v="3"/>
    <x v="3"/>
    <n v="4"/>
    <n v="100226"/>
    <x v="1"/>
    <x v="9"/>
    <x v="0"/>
  </r>
  <r>
    <n v="787"/>
    <x v="34"/>
    <n v="61113"/>
    <n v="726"/>
    <n v="197848"/>
    <x v="0"/>
    <x v="691"/>
    <x v="0"/>
    <n v="1"/>
    <s v="Employed"/>
    <x v="1"/>
    <x v="0"/>
    <x v="2"/>
    <x v="4"/>
    <n v="2"/>
    <n v="119644"/>
    <x v="2"/>
    <x v="15"/>
    <x v="6"/>
  </r>
  <r>
    <n v="788"/>
    <x v="32"/>
    <n v="64771"/>
    <n v="602"/>
    <n v="172087"/>
    <x v="0"/>
    <x v="692"/>
    <x v="0"/>
    <n v="0"/>
    <s v="Employed"/>
    <x v="2"/>
    <x v="0"/>
    <x v="2"/>
    <x v="3"/>
    <n v="4"/>
    <n v="69570"/>
    <x v="1"/>
    <x v="6"/>
    <x v="6"/>
  </r>
  <r>
    <n v="789"/>
    <x v="29"/>
    <n v="53446"/>
    <n v="620"/>
    <n v="228956"/>
    <x v="4"/>
    <x v="693"/>
    <x v="0"/>
    <n v="1"/>
    <s v="Employed"/>
    <x v="0"/>
    <x v="0"/>
    <x v="1"/>
    <x v="0"/>
    <n v="4"/>
    <n v="104301"/>
    <x v="1"/>
    <x v="5"/>
    <x v="0"/>
  </r>
  <r>
    <n v="790"/>
    <x v="43"/>
    <n v="35596"/>
    <n v="656"/>
    <n v="240636"/>
    <x v="1"/>
    <x v="381"/>
    <x v="0"/>
    <n v="1"/>
    <s v="Employed"/>
    <x v="0"/>
    <x v="1"/>
    <x v="1"/>
    <x v="0"/>
    <n v="1"/>
    <n v="79022"/>
    <x v="3"/>
    <x v="0"/>
    <x v="3"/>
  </r>
  <r>
    <n v="791"/>
    <x v="20"/>
    <n v="56778"/>
    <n v="717"/>
    <n v="257233"/>
    <x v="4"/>
    <x v="62"/>
    <x v="0"/>
    <n v="1"/>
    <s v="Employed"/>
    <x v="0"/>
    <x v="0"/>
    <x v="3"/>
    <x v="1"/>
    <n v="2"/>
    <n v="63388"/>
    <x v="3"/>
    <x v="1"/>
    <x v="4"/>
  </r>
  <r>
    <n v="792"/>
    <x v="42"/>
    <n v="61810"/>
    <n v="614"/>
    <n v="198216"/>
    <x v="4"/>
    <x v="694"/>
    <x v="0"/>
    <n v="1"/>
    <s v="Employed"/>
    <x v="0"/>
    <x v="1"/>
    <x v="0"/>
    <x v="1"/>
    <n v="4"/>
    <n v="74166"/>
    <x v="2"/>
    <x v="8"/>
    <x v="2"/>
  </r>
  <r>
    <n v="793"/>
    <x v="41"/>
    <n v="38851"/>
    <n v="668"/>
    <n v="223758"/>
    <x v="2"/>
    <x v="695"/>
    <x v="0"/>
    <n v="1"/>
    <s v="Employed"/>
    <x v="1"/>
    <x v="0"/>
    <x v="0"/>
    <x v="1"/>
    <n v="1"/>
    <n v="83665"/>
    <x v="2"/>
    <x v="4"/>
    <x v="4"/>
  </r>
  <r>
    <n v="794"/>
    <x v="9"/>
    <n v="64009"/>
    <n v="591"/>
    <n v="239519"/>
    <x v="0"/>
    <x v="696"/>
    <x v="0"/>
    <n v="0"/>
    <s v="Employed"/>
    <x v="0"/>
    <x v="0"/>
    <x v="1"/>
    <x v="1"/>
    <n v="2"/>
    <n v="137340"/>
    <x v="1"/>
    <x v="8"/>
    <x v="3"/>
  </r>
  <r>
    <n v="795"/>
    <x v="18"/>
    <n v="57867"/>
    <n v="695"/>
    <n v="209093"/>
    <x v="2"/>
    <x v="697"/>
    <x v="0"/>
    <n v="1"/>
    <s v="Employed"/>
    <x v="2"/>
    <x v="1"/>
    <x v="3"/>
    <x v="1"/>
    <n v="2"/>
    <n v="82871"/>
    <x v="3"/>
    <x v="18"/>
    <x v="1"/>
  </r>
  <r>
    <n v="796"/>
    <x v="12"/>
    <n v="45889"/>
    <n v="617"/>
    <n v="265972"/>
    <x v="4"/>
    <x v="698"/>
    <x v="0"/>
    <n v="0"/>
    <s v="Employed"/>
    <x v="1"/>
    <x v="1"/>
    <x v="1"/>
    <x v="0"/>
    <n v="3"/>
    <n v="61853"/>
    <x v="2"/>
    <x v="15"/>
    <x v="6"/>
  </r>
  <r>
    <n v="797"/>
    <x v="12"/>
    <n v="41635"/>
    <n v="680"/>
    <n v="232569"/>
    <x v="3"/>
    <x v="540"/>
    <x v="0"/>
    <n v="1"/>
    <s v="Employed"/>
    <x v="0"/>
    <x v="1"/>
    <x v="1"/>
    <x v="2"/>
    <n v="1"/>
    <n v="103944"/>
    <x v="0"/>
    <x v="0"/>
    <x v="5"/>
  </r>
  <r>
    <n v="798"/>
    <x v="39"/>
    <n v="47316"/>
    <n v="683"/>
    <n v="294143"/>
    <x v="1"/>
    <x v="428"/>
    <x v="0"/>
    <n v="1"/>
    <s v="Employed"/>
    <x v="0"/>
    <x v="0"/>
    <x v="2"/>
    <x v="3"/>
    <n v="3"/>
    <n v="100875"/>
    <x v="0"/>
    <x v="12"/>
    <x v="0"/>
  </r>
  <r>
    <n v="799"/>
    <x v="2"/>
    <n v="35439"/>
    <n v="559"/>
    <n v="245885"/>
    <x v="4"/>
    <x v="699"/>
    <x v="1"/>
    <n v="1"/>
    <s v="Employed"/>
    <x v="1"/>
    <x v="0"/>
    <x v="2"/>
    <x v="0"/>
    <n v="4"/>
    <n v="85238"/>
    <x v="1"/>
    <x v="17"/>
    <x v="6"/>
  </r>
  <r>
    <n v="800"/>
    <x v="20"/>
    <n v="53903"/>
    <n v="660"/>
    <n v="103664"/>
    <x v="2"/>
    <x v="264"/>
    <x v="0"/>
    <n v="0"/>
    <s v="Unemployed"/>
    <x v="2"/>
    <x v="1"/>
    <x v="2"/>
    <x v="0"/>
    <n v="2"/>
    <n v="95163"/>
    <x v="3"/>
    <x v="6"/>
    <x v="6"/>
  </r>
  <r>
    <n v="801"/>
    <x v="21"/>
    <n v="58377"/>
    <n v="624"/>
    <n v="180081"/>
    <x v="3"/>
    <x v="700"/>
    <x v="0"/>
    <n v="0"/>
    <s v="Employed"/>
    <x v="1"/>
    <x v="0"/>
    <x v="1"/>
    <x v="5"/>
    <n v="4"/>
    <n v="129286"/>
    <x v="0"/>
    <x v="11"/>
    <x v="3"/>
  </r>
  <r>
    <n v="802"/>
    <x v="35"/>
    <n v="67528"/>
    <n v="674"/>
    <n v="119107"/>
    <x v="3"/>
    <x v="701"/>
    <x v="0"/>
    <n v="1"/>
    <s v="Employed"/>
    <x v="2"/>
    <x v="1"/>
    <x v="3"/>
    <x v="2"/>
    <n v="1"/>
    <n v="120121"/>
    <x v="3"/>
    <x v="15"/>
    <x v="6"/>
  </r>
  <r>
    <n v="803"/>
    <x v="20"/>
    <n v="54461"/>
    <n v="606"/>
    <n v="168058"/>
    <x v="4"/>
    <x v="262"/>
    <x v="0"/>
    <n v="1"/>
    <s v="Employed"/>
    <x v="2"/>
    <x v="1"/>
    <x v="0"/>
    <x v="4"/>
    <n v="2"/>
    <n v="117526"/>
    <x v="2"/>
    <x v="3"/>
    <x v="6"/>
  </r>
  <r>
    <n v="804"/>
    <x v="8"/>
    <n v="55869"/>
    <n v="620"/>
    <n v="181431"/>
    <x v="0"/>
    <x v="702"/>
    <x v="0"/>
    <n v="1"/>
    <s v="Employed"/>
    <x v="0"/>
    <x v="0"/>
    <x v="0"/>
    <x v="2"/>
    <n v="4"/>
    <n v="64489"/>
    <x v="3"/>
    <x v="18"/>
    <x v="5"/>
  </r>
  <r>
    <n v="805"/>
    <x v="31"/>
    <n v="45979"/>
    <n v="709"/>
    <n v="243436"/>
    <x v="3"/>
    <x v="703"/>
    <x v="0"/>
    <n v="1"/>
    <s v="Employed"/>
    <x v="1"/>
    <x v="1"/>
    <x v="2"/>
    <x v="5"/>
    <n v="2"/>
    <n v="186596"/>
    <x v="1"/>
    <x v="0"/>
    <x v="4"/>
  </r>
  <r>
    <n v="806"/>
    <x v="11"/>
    <n v="36888"/>
    <n v="706"/>
    <n v="178017"/>
    <x v="1"/>
    <x v="704"/>
    <x v="0"/>
    <n v="0"/>
    <s v="Employed"/>
    <x v="1"/>
    <x v="0"/>
    <x v="3"/>
    <x v="0"/>
    <n v="3"/>
    <n v="131537"/>
    <x v="3"/>
    <x v="2"/>
    <x v="4"/>
  </r>
  <r>
    <n v="807"/>
    <x v="3"/>
    <n v="43551"/>
    <n v="600"/>
    <n v="269710"/>
    <x v="2"/>
    <x v="705"/>
    <x v="0"/>
    <n v="1"/>
    <s v="Employed"/>
    <x v="0"/>
    <x v="1"/>
    <x v="2"/>
    <x v="2"/>
    <n v="1"/>
    <n v="115510"/>
    <x v="0"/>
    <x v="0"/>
    <x v="1"/>
  </r>
  <r>
    <n v="808"/>
    <x v="2"/>
    <n v="71421"/>
    <n v="739"/>
    <n v="166573"/>
    <x v="2"/>
    <x v="706"/>
    <x v="1"/>
    <n v="0"/>
    <s v="Employed"/>
    <x v="0"/>
    <x v="0"/>
    <x v="3"/>
    <x v="3"/>
    <n v="1"/>
    <n v="65070"/>
    <x v="3"/>
    <x v="17"/>
    <x v="3"/>
  </r>
  <r>
    <n v="809"/>
    <x v="24"/>
    <n v="59511"/>
    <n v="520"/>
    <n v="185576"/>
    <x v="2"/>
    <x v="707"/>
    <x v="0"/>
    <n v="0"/>
    <s v="Employed"/>
    <x v="2"/>
    <x v="1"/>
    <x v="3"/>
    <x v="1"/>
    <n v="1"/>
    <n v="128431"/>
    <x v="3"/>
    <x v="9"/>
    <x v="5"/>
  </r>
  <r>
    <n v="810"/>
    <x v="12"/>
    <n v="56110"/>
    <n v="660"/>
    <n v="138014"/>
    <x v="4"/>
    <x v="708"/>
    <x v="0"/>
    <n v="0"/>
    <s v="Employed"/>
    <x v="0"/>
    <x v="0"/>
    <x v="3"/>
    <x v="3"/>
    <n v="2"/>
    <n v="84966"/>
    <x v="3"/>
    <x v="10"/>
    <x v="0"/>
  </r>
  <r>
    <n v="811"/>
    <x v="11"/>
    <n v="22769"/>
    <n v="585"/>
    <n v="272227"/>
    <x v="2"/>
    <x v="709"/>
    <x v="0"/>
    <n v="1"/>
    <s v="Employed"/>
    <x v="1"/>
    <x v="1"/>
    <x v="1"/>
    <x v="2"/>
    <n v="4"/>
    <n v="94171"/>
    <x v="2"/>
    <x v="7"/>
    <x v="5"/>
  </r>
  <r>
    <n v="812"/>
    <x v="19"/>
    <n v="54692"/>
    <n v="668"/>
    <n v="278916"/>
    <x v="2"/>
    <x v="710"/>
    <x v="0"/>
    <n v="0"/>
    <s v="Employed"/>
    <x v="0"/>
    <x v="0"/>
    <x v="3"/>
    <x v="0"/>
    <n v="4"/>
    <n v="49576"/>
    <x v="1"/>
    <x v="15"/>
    <x v="4"/>
  </r>
  <r>
    <n v="813"/>
    <x v="39"/>
    <n v="30054"/>
    <n v="636"/>
    <n v="193393"/>
    <x v="1"/>
    <x v="711"/>
    <x v="0"/>
    <n v="1"/>
    <s v="Employed"/>
    <x v="0"/>
    <x v="0"/>
    <x v="1"/>
    <x v="0"/>
    <n v="1"/>
    <n v="62755"/>
    <x v="0"/>
    <x v="10"/>
    <x v="5"/>
  </r>
  <r>
    <n v="814"/>
    <x v="16"/>
    <n v="31124"/>
    <n v="599"/>
    <n v="125966"/>
    <x v="0"/>
    <x v="355"/>
    <x v="0"/>
    <n v="0"/>
    <s v="Employed"/>
    <x v="0"/>
    <x v="0"/>
    <x v="0"/>
    <x v="5"/>
    <n v="2"/>
    <n v="113156"/>
    <x v="0"/>
    <x v="18"/>
    <x v="1"/>
  </r>
  <r>
    <n v="815"/>
    <x v="30"/>
    <n v="32804"/>
    <n v="613"/>
    <n v="189590"/>
    <x v="4"/>
    <x v="394"/>
    <x v="0"/>
    <n v="0"/>
    <s v="Employed"/>
    <x v="0"/>
    <x v="1"/>
    <x v="0"/>
    <x v="4"/>
    <n v="2"/>
    <n v="130187"/>
    <x v="3"/>
    <x v="8"/>
    <x v="6"/>
  </r>
  <r>
    <n v="816"/>
    <x v="15"/>
    <n v="38407"/>
    <n v="610"/>
    <n v="211607"/>
    <x v="4"/>
    <x v="712"/>
    <x v="0"/>
    <n v="1"/>
    <s v="Employed"/>
    <x v="0"/>
    <x v="0"/>
    <x v="1"/>
    <x v="3"/>
    <n v="2"/>
    <n v="120547"/>
    <x v="3"/>
    <x v="4"/>
    <x v="1"/>
  </r>
  <r>
    <n v="817"/>
    <x v="33"/>
    <n v="62500"/>
    <n v="653"/>
    <n v="168256"/>
    <x v="2"/>
    <x v="713"/>
    <x v="0"/>
    <n v="0"/>
    <s v="Employed"/>
    <x v="2"/>
    <x v="1"/>
    <x v="0"/>
    <x v="5"/>
    <n v="4"/>
    <n v="119524"/>
    <x v="2"/>
    <x v="0"/>
    <x v="1"/>
  </r>
  <r>
    <n v="818"/>
    <x v="26"/>
    <n v="53398"/>
    <n v="698"/>
    <n v="317542"/>
    <x v="1"/>
    <x v="714"/>
    <x v="0"/>
    <n v="1"/>
    <s v="Unemployed"/>
    <x v="0"/>
    <x v="1"/>
    <x v="0"/>
    <x v="4"/>
    <n v="1"/>
    <n v="98057"/>
    <x v="1"/>
    <x v="17"/>
    <x v="2"/>
  </r>
  <r>
    <n v="819"/>
    <x v="36"/>
    <n v="35852"/>
    <n v="747"/>
    <n v="291267"/>
    <x v="3"/>
    <x v="9"/>
    <x v="0"/>
    <n v="1"/>
    <s v="Employed"/>
    <x v="0"/>
    <x v="1"/>
    <x v="2"/>
    <x v="1"/>
    <n v="4"/>
    <n v="87798"/>
    <x v="0"/>
    <x v="12"/>
    <x v="4"/>
  </r>
  <r>
    <n v="820"/>
    <x v="30"/>
    <n v="41288"/>
    <n v="641"/>
    <n v="112558"/>
    <x v="2"/>
    <x v="486"/>
    <x v="0"/>
    <n v="0"/>
    <s v="Unemployed"/>
    <x v="1"/>
    <x v="0"/>
    <x v="1"/>
    <x v="3"/>
    <n v="3"/>
    <n v="108666"/>
    <x v="1"/>
    <x v="11"/>
    <x v="1"/>
  </r>
  <r>
    <n v="821"/>
    <x v="5"/>
    <n v="57474"/>
    <n v="664"/>
    <n v="142309"/>
    <x v="2"/>
    <x v="715"/>
    <x v="0"/>
    <n v="1"/>
    <s v="Employed"/>
    <x v="0"/>
    <x v="1"/>
    <x v="1"/>
    <x v="0"/>
    <n v="2"/>
    <n v="124642"/>
    <x v="0"/>
    <x v="8"/>
    <x v="1"/>
  </r>
  <r>
    <n v="822"/>
    <x v="37"/>
    <n v="60467"/>
    <n v="709"/>
    <n v="222936"/>
    <x v="4"/>
    <x v="716"/>
    <x v="0"/>
    <n v="1"/>
    <s v="Employed"/>
    <x v="1"/>
    <x v="1"/>
    <x v="1"/>
    <x v="3"/>
    <n v="3"/>
    <n v="100145"/>
    <x v="3"/>
    <x v="7"/>
    <x v="2"/>
  </r>
  <r>
    <n v="823"/>
    <x v="42"/>
    <n v="52004"/>
    <n v="627"/>
    <n v="146406"/>
    <x v="4"/>
    <x v="61"/>
    <x v="0"/>
    <n v="1"/>
    <s v="Employed"/>
    <x v="1"/>
    <x v="0"/>
    <x v="2"/>
    <x v="0"/>
    <n v="1"/>
    <n v="136307"/>
    <x v="2"/>
    <x v="16"/>
    <x v="0"/>
  </r>
  <r>
    <n v="824"/>
    <x v="0"/>
    <n v="32787"/>
    <n v="610"/>
    <n v="209145"/>
    <x v="2"/>
    <x v="717"/>
    <x v="0"/>
    <n v="1"/>
    <s v="Employed"/>
    <x v="1"/>
    <x v="0"/>
    <x v="1"/>
    <x v="0"/>
    <n v="1"/>
    <n v="93547"/>
    <x v="2"/>
    <x v="3"/>
    <x v="6"/>
  </r>
  <r>
    <n v="825"/>
    <x v="42"/>
    <n v="43812"/>
    <n v="747"/>
    <n v="200535"/>
    <x v="4"/>
    <x v="718"/>
    <x v="0"/>
    <n v="1"/>
    <s v="Employed"/>
    <x v="1"/>
    <x v="0"/>
    <x v="0"/>
    <x v="1"/>
    <n v="4"/>
    <n v="70591"/>
    <x v="3"/>
    <x v="4"/>
    <x v="4"/>
  </r>
  <r>
    <n v="826"/>
    <x v="25"/>
    <n v="85714"/>
    <n v="641"/>
    <n v="198021"/>
    <x v="1"/>
    <x v="719"/>
    <x v="0"/>
    <n v="0"/>
    <s v="Employed"/>
    <x v="2"/>
    <x v="0"/>
    <x v="3"/>
    <x v="1"/>
    <n v="1"/>
    <n v="99689"/>
    <x v="3"/>
    <x v="0"/>
    <x v="5"/>
  </r>
  <r>
    <n v="827"/>
    <x v="29"/>
    <n v="31836"/>
    <n v="660"/>
    <n v="250939"/>
    <x v="3"/>
    <x v="720"/>
    <x v="0"/>
    <n v="0"/>
    <s v="Employed"/>
    <x v="2"/>
    <x v="1"/>
    <x v="2"/>
    <x v="2"/>
    <n v="1"/>
    <n v="103179"/>
    <x v="3"/>
    <x v="10"/>
    <x v="0"/>
  </r>
  <r>
    <n v="828"/>
    <x v="1"/>
    <n v="55623"/>
    <n v="569"/>
    <n v="290370"/>
    <x v="3"/>
    <x v="721"/>
    <x v="0"/>
    <n v="1"/>
    <s v="Employed"/>
    <x v="1"/>
    <x v="1"/>
    <x v="2"/>
    <x v="4"/>
    <n v="4"/>
    <n v="97539"/>
    <x v="1"/>
    <x v="7"/>
    <x v="5"/>
  </r>
  <r>
    <n v="829"/>
    <x v="29"/>
    <n v="81812"/>
    <n v="623"/>
    <n v="219803"/>
    <x v="3"/>
    <x v="461"/>
    <x v="0"/>
    <n v="0"/>
    <s v="Unemployed"/>
    <x v="2"/>
    <x v="1"/>
    <x v="1"/>
    <x v="5"/>
    <n v="4"/>
    <n v="138419"/>
    <x v="3"/>
    <x v="2"/>
    <x v="5"/>
  </r>
  <r>
    <n v="830"/>
    <x v="26"/>
    <n v="45897"/>
    <n v="744"/>
    <n v="139396"/>
    <x v="2"/>
    <x v="722"/>
    <x v="0"/>
    <n v="0"/>
    <s v="Employed"/>
    <x v="2"/>
    <x v="1"/>
    <x v="3"/>
    <x v="1"/>
    <n v="4"/>
    <n v="124159"/>
    <x v="1"/>
    <x v="8"/>
    <x v="3"/>
  </r>
  <r>
    <n v="831"/>
    <x v="32"/>
    <n v="77507"/>
    <n v="673"/>
    <n v="207194"/>
    <x v="2"/>
    <x v="723"/>
    <x v="0"/>
    <n v="1"/>
    <s v="Employed"/>
    <x v="0"/>
    <x v="1"/>
    <x v="3"/>
    <x v="2"/>
    <n v="4"/>
    <n v="57071"/>
    <x v="3"/>
    <x v="17"/>
    <x v="0"/>
  </r>
  <r>
    <n v="832"/>
    <x v="3"/>
    <n v="39684"/>
    <n v="648"/>
    <n v="170792"/>
    <x v="2"/>
    <x v="724"/>
    <x v="0"/>
    <n v="1"/>
    <s v="Employed"/>
    <x v="2"/>
    <x v="0"/>
    <x v="3"/>
    <x v="4"/>
    <n v="1"/>
    <n v="146031"/>
    <x v="2"/>
    <x v="2"/>
    <x v="3"/>
  </r>
  <r>
    <n v="833"/>
    <x v="2"/>
    <n v="20376"/>
    <n v="719"/>
    <n v="299613"/>
    <x v="1"/>
    <x v="725"/>
    <x v="0"/>
    <n v="0"/>
    <s v="Employed"/>
    <x v="1"/>
    <x v="1"/>
    <x v="0"/>
    <x v="4"/>
    <n v="3"/>
    <n v="17757"/>
    <x v="1"/>
    <x v="8"/>
    <x v="3"/>
  </r>
  <r>
    <n v="834"/>
    <x v="14"/>
    <n v="41310"/>
    <n v="567"/>
    <n v="234658"/>
    <x v="3"/>
    <x v="726"/>
    <x v="0"/>
    <n v="0"/>
    <s v="Employed"/>
    <x v="1"/>
    <x v="0"/>
    <x v="3"/>
    <x v="3"/>
    <n v="4"/>
    <n v="164530"/>
    <x v="2"/>
    <x v="1"/>
    <x v="4"/>
  </r>
  <r>
    <n v="835"/>
    <x v="27"/>
    <n v="38634"/>
    <n v="629"/>
    <n v="220125"/>
    <x v="4"/>
    <x v="695"/>
    <x v="0"/>
    <n v="1"/>
    <s v="Employed"/>
    <x v="1"/>
    <x v="0"/>
    <x v="1"/>
    <x v="2"/>
    <n v="1"/>
    <n v="91380"/>
    <x v="3"/>
    <x v="17"/>
    <x v="2"/>
  </r>
  <r>
    <n v="836"/>
    <x v="16"/>
    <n v="24947"/>
    <n v="763"/>
    <n v="232480"/>
    <x v="4"/>
    <x v="727"/>
    <x v="0"/>
    <n v="0"/>
    <s v="Employed"/>
    <x v="1"/>
    <x v="1"/>
    <x v="0"/>
    <x v="2"/>
    <n v="1"/>
    <n v="94312"/>
    <x v="3"/>
    <x v="6"/>
    <x v="3"/>
  </r>
  <r>
    <n v="837"/>
    <x v="22"/>
    <n v="43738"/>
    <n v="647"/>
    <n v="198081"/>
    <x v="0"/>
    <x v="728"/>
    <x v="0"/>
    <n v="1"/>
    <s v="Employed"/>
    <x v="0"/>
    <x v="1"/>
    <x v="3"/>
    <x v="3"/>
    <n v="1"/>
    <n v="98199"/>
    <x v="0"/>
    <x v="11"/>
    <x v="6"/>
  </r>
  <r>
    <n v="838"/>
    <x v="6"/>
    <n v="64864"/>
    <n v="647"/>
    <n v="262602"/>
    <x v="0"/>
    <x v="729"/>
    <x v="0"/>
    <n v="1"/>
    <s v="Employed"/>
    <x v="2"/>
    <x v="1"/>
    <x v="1"/>
    <x v="5"/>
    <n v="1"/>
    <n v="111556"/>
    <x v="1"/>
    <x v="8"/>
    <x v="4"/>
  </r>
  <r>
    <n v="839"/>
    <x v="42"/>
    <n v="41088"/>
    <n v="708"/>
    <n v="171455"/>
    <x v="4"/>
    <x v="730"/>
    <x v="0"/>
    <n v="1"/>
    <s v="Employed"/>
    <x v="1"/>
    <x v="0"/>
    <x v="0"/>
    <x v="1"/>
    <n v="1"/>
    <n v="99992"/>
    <x v="1"/>
    <x v="7"/>
    <x v="1"/>
  </r>
  <r>
    <n v="840"/>
    <x v="7"/>
    <n v="44359"/>
    <n v="712"/>
    <n v="248001"/>
    <x v="3"/>
    <x v="731"/>
    <x v="1"/>
    <n v="1"/>
    <s v="Employed"/>
    <x v="0"/>
    <x v="0"/>
    <x v="0"/>
    <x v="0"/>
    <n v="4"/>
    <n v="95998"/>
    <x v="1"/>
    <x v="18"/>
    <x v="1"/>
  </r>
  <r>
    <n v="841"/>
    <x v="42"/>
    <n v="70557"/>
    <n v="584"/>
    <n v="279600"/>
    <x v="2"/>
    <x v="732"/>
    <x v="0"/>
    <n v="0"/>
    <s v="Unemployed"/>
    <x v="1"/>
    <x v="0"/>
    <x v="3"/>
    <x v="3"/>
    <n v="4"/>
    <n v="139267"/>
    <x v="1"/>
    <x v="14"/>
    <x v="3"/>
  </r>
  <r>
    <n v="842"/>
    <x v="1"/>
    <n v="38775"/>
    <n v="671"/>
    <n v="159302"/>
    <x v="4"/>
    <x v="733"/>
    <x v="0"/>
    <n v="0"/>
    <s v="Employed"/>
    <x v="2"/>
    <x v="1"/>
    <x v="0"/>
    <x v="1"/>
    <n v="2"/>
    <n v="116967"/>
    <x v="2"/>
    <x v="7"/>
    <x v="4"/>
  </r>
  <r>
    <n v="843"/>
    <x v="19"/>
    <n v="59283"/>
    <n v="737"/>
    <n v="216882"/>
    <x v="4"/>
    <x v="734"/>
    <x v="0"/>
    <n v="1"/>
    <s v="Employed"/>
    <x v="0"/>
    <x v="0"/>
    <x v="2"/>
    <x v="0"/>
    <n v="2"/>
    <n v="71235"/>
    <x v="1"/>
    <x v="3"/>
    <x v="6"/>
  </r>
  <r>
    <n v="844"/>
    <x v="31"/>
    <n v="24388"/>
    <n v="617"/>
    <n v="220827"/>
    <x v="0"/>
    <x v="735"/>
    <x v="0"/>
    <n v="1"/>
    <s v="Employed"/>
    <x v="2"/>
    <x v="0"/>
    <x v="1"/>
    <x v="2"/>
    <n v="4"/>
    <n v="122220"/>
    <x v="2"/>
    <x v="3"/>
    <x v="4"/>
  </r>
  <r>
    <n v="845"/>
    <x v="13"/>
    <n v="35507"/>
    <n v="631"/>
    <n v="146274"/>
    <x v="3"/>
    <x v="736"/>
    <x v="0"/>
    <n v="0"/>
    <s v="Unemployed"/>
    <x v="0"/>
    <x v="0"/>
    <x v="3"/>
    <x v="3"/>
    <n v="4"/>
    <n v="115723"/>
    <x v="3"/>
    <x v="9"/>
    <x v="5"/>
  </r>
  <r>
    <n v="846"/>
    <x v="43"/>
    <n v="46798"/>
    <n v="651"/>
    <n v="131550"/>
    <x v="4"/>
    <x v="737"/>
    <x v="0"/>
    <n v="0"/>
    <s v="Unemployed"/>
    <x v="1"/>
    <x v="0"/>
    <x v="1"/>
    <x v="0"/>
    <n v="4"/>
    <n v="83641"/>
    <x v="2"/>
    <x v="5"/>
    <x v="4"/>
  </r>
  <r>
    <n v="847"/>
    <x v="40"/>
    <n v="68136"/>
    <n v="684"/>
    <n v="154200"/>
    <x v="2"/>
    <x v="738"/>
    <x v="0"/>
    <n v="1"/>
    <s v="Employed"/>
    <x v="1"/>
    <x v="1"/>
    <x v="1"/>
    <x v="5"/>
    <n v="3"/>
    <n v="123764"/>
    <x v="1"/>
    <x v="7"/>
    <x v="5"/>
  </r>
  <r>
    <n v="848"/>
    <x v="19"/>
    <n v="36311"/>
    <n v="578"/>
    <n v="197396"/>
    <x v="2"/>
    <x v="739"/>
    <x v="0"/>
    <n v="0"/>
    <s v="Employed"/>
    <x v="2"/>
    <x v="0"/>
    <x v="2"/>
    <x v="1"/>
    <n v="4"/>
    <n v="95272"/>
    <x v="2"/>
    <x v="17"/>
    <x v="1"/>
  </r>
  <r>
    <n v="849"/>
    <x v="4"/>
    <n v="36131"/>
    <n v="494"/>
    <n v="220943"/>
    <x v="1"/>
    <x v="740"/>
    <x v="0"/>
    <n v="0"/>
    <s v="Employed"/>
    <x v="2"/>
    <x v="1"/>
    <x v="0"/>
    <x v="1"/>
    <n v="1"/>
    <n v="93349"/>
    <x v="1"/>
    <x v="8"/>
    <x v="3"/>
  </r>
  <r>
    <n v="850"/>
    <x v="41"/>
    <n v="54085"/>
    <n v="660"/>
    <n v="181518"/>
    <x v="2"/>
    <x v="683"/>
    <x v="0"/>
    <n v="1"/>
    <s v="Employed"/>
    <x v="0"/>
    <x v="1"/>
    <x v="2"/>
    <x v="1"/>
    <n v="3"/>
    <n v="92532"/>
    <x v="2"/>
    <x v="7"/>
    <x v="0"/>
  </r>
  <r>
    <n v="851"/>
    <x v="26"/>
    <n v="56493"/>
    <n v="708"/>
    <n v="296532"/>
    <x v="4"/>
    <x v="741"/>
    <x v="1"/>
    <n v="0"/>
    <s v="Employed"/>
    <x v="2"/>
    <x v="1"/>
    <x v="2"/>
    <x v="2"/>
    <n v="3"/>
    <n v="27156"/>
    <x v="0"/>
    <x v="9"/>
    <x v="4"/>
  </r>
  <r>
    <n v="852"/>
    <x v="26"/>
    <n v="34466"/>
    <n v="634"/>
    <n v="251308"/>
    <x v="4"/>
    <x v="742"/>
    <x v="0"/>
    <n v="0"/>
    <s v="Employed"/>
    <x v="2"/>
    <x v="1"/>
    <x v="0"/>
    <x v="0"/>
    <n v="1"/>
    <n v="84199"/>
    <x v="1"/>
    <x v="17"/>
    <x v="3"/>
  </r>
  <r>
    <n v="853"/>
    <x v="26"/>
    <n v="42171"/>
    <n v="619"/>
    <n v="222633"/>
    <x v="2"/>
    <x v="743"/>
    <x v="0"/>
    <n v="1"/>
    <s v="Employed"/>
    <x v="1"/>
    <x v="0"/>
    <x v="3"/>
    <x v="1"/>
    <n v="1"/>
    <n v="121395"/>
    <x v="2"/>
    <x v="12"/>
    <x v="1"/>
  </r>
  <r>
    <n v="854"/>
    <x v="43"/>
    <n v="66299"/>
    <n v="641"/>
    <n v="178477"/>
    <x v="0"/>
    <x v="744"/>
    <x v="1"/>
    <n v="1"/>
    <s v="Employed"/>
    <x v="1"/>
    <x v="1"/>
    <x v="1"/>
    <x v="4"/>
    <n v="2"/>
    <n v="99327"/>
    <x v="1"/>
    <x v="10"/>
    <x v="6"/>
  </r>
  <r>
    <n v="855"/>
    <x v="30"/>
    <n v="32299"/>
    <n v="729"/>
    <n v="203491"/>
    <x v="3"/>
    <x v="677"/>
    <x v="1"/>
    <n v="0"/>
    <s v="Employed"/>
    <x v="1"/>
    <x v="1"/>
    <x v="3"/>
    <x v="1"/>
    <n v="1"/>
    <n v="61444"/>
    <x v="3"/>
    <x v="10"/>
    <x v="5"/>
  </r>
  <r>
    <n v="856"/>
    <x v="1"/>
    <n v="55122"/>
    <n v="616"/>
    <n v="255077"/>
    <x v="4"/>
    <x v="745"/>
    <x v="0"/>
    <n v="1"/>
    <s v="Employed"/>
    <x v="1"/>
    <x v="0"/>
    <x v="3"/>
    <x v="2"/>
    <n v="4"/>
    <n v="128938"/>
    <x v="2"/>
    <x v="15"/>
    <x v="6"/>
  </r>
  <r>
    <n v="857"/>
    <x v="26"/>
    <n v="42236"/>
    <n v="678"/>
    <n v="246000"/>
    <x v="2"/>
    <x v="746"/>
    <x v="0"/>
    <n v="1"/>
    <s v="Employed"/>
    <x v="1"/>
    <x v="0"/>
    <x v="2"/>
    <x v="3"/>
    <n v="4"/>
    <n v="91041"/>
    <x v="2"/>
    <x v="7"/>
    <x v="0"/>
  </r>
  <r>
    <n v="858"/>
    <x v="39"/>
    <n v="71038"/>
    <n v="592"/>
    <n v="245459"/>
    <x v="2"/>
    <x v="747"/>
    <x v="0"/>
    <n v="1"/>
    <s v="Employed"/>
    <x v="1"/>
    <x v="0"/>
    <x v="0"/>
    <x v="1"/>
    <n v="2"/>
    <n v="63352"/>
    <x v="0"/>
    <x v="6"/>
    <x v="6"/>
  </r>
  <r>
    <n v="859"/>
    <x v="9"/>
    <n v="58706"/>
    <n v="594"/>
    <n v="184816"/>
    <x v="4"/>
    <x v="164"/>
    <x v="0"/>
    <n v="0"/>
    <s v="Employed"/>
    <x v="1"/>
    <x v="0"/>
    <x v="0"/>
    <x v="1"/>
    <n v="3"/>
    <n v="166180"/>
    <x v="1"/>
    <x v="3"/>
    <x v="3"/>
  </r>
  <r>
    <n v="860"/>
    <x v="30"/>
    <n v="63208"/>
    <n v="692"/>
    <n v="173855"/>
    <x v="1"/>
    <x v="748"/>
    <x v="0"/>
    <n v="0"/>
    <s v="Employed"/>
    <x v="0"/>
    <x v="1"/>
    <x v="1"/>
    <x v="3"/>
    <n v="3"/>
    <n v="68404"/>
    <x v="2"/>
    <x v="1"/>
    <x v="0"/>
  </r>
  <r>
    <n v="861"/>
    <x v="19"/>
    <n v="41936"/>
    <n v="731"/>
    <n v="128631"/>
    <x v="3"/>
    <x v="749"/>
    <x v="0"/>
    <n v="1"/>
    <s v="Employed"/>
    <x v="1"/>
    <x v="0"/>
    <x v="0"/>
    <x v="0"/>
    <n v="2"/>
    <n v="126384"/>
    <x v="0"/>
    <x v="4"/>
    <x v="5"/>
  </r>
  <r>
    <n v="862"/>
    <x v="13"/>
    <n v="62367"/>
    <n v="694"/>
    <n v="226427"/>
    <x v="4"/>
    <x v="750"/>
    <x v="0"/>
    <n v="1"/>
    <s v="Employed"/>
    <x v="1"/>
    <x v="0"/>
    <x v="3"/>
    <x v="0"/>
    <n v="4"/>
    <n v="76920"/>
    <x v="0"/>
    <x v="4"/>
    <x v="1"/>
  </r>
  <r>
    <n v="863"/>
    <x v="30"/>
    <n v="61977"/>
    <n v="547"/>
    <n v="124073"/>
    <x v="2"/>
    <x v="751"/>
    <x v="0"/>
    <n v="1"/>
    <s v="Employed"/>
    <x v="1"/>
    <x v="1"/>
    <x v="0"/>
    <x v="4"/>
    <n v="2"/>
    <n v="104074"/>
    <x v="0"/>
    <x v="2"/>
    <x v="3"/>
  </r>
  <r>
    <n v="864"/>
    <x v="3"/>
    <n v="57792"/>
    <n v="629"/>
    <n v="199224"/>
    <x v="1"/>
    <x v="43"/>
    <x v="0"/>
    <n v="1"/>
    <s v="Employed"/>
    <x v="1"/>
    <x v="1"/>
    <x v="0"/>
    <x v="2"/>
    <n v="4"/>
    <n v="72934"/>
    <x v="1"/>
    <x v="0"/>
    <x v="1"/>
  </r>
  <r>
    <n v="865"/>
    <x v="32"/>
    <n v="45760"/>
    <n v="661"/>
    <n v="178986"/>
    <x v="4"/>
    <x v="752"/>
    <x v="0"/>
    <n v="1"/>
    <s v="Employed"/>
    <x v="1"/>
    <x v="0"/>
    <x v="3"/>
    <x v="3"/>
    <n v="4"/>
    <n v="62820"/>
    <x v="1"/>
    <x v="9"/>
    <x v="1"/>
  </r>
  <r>
    <n v="866"/>
    <x v="15"/>
    <n v="52439"/>
    <n v="652"/>
    <n v="211123"/>
    <x v="3"/>
    <x v="753"/>
    <x v="0"/>
    <n v="0"/>
    <s v="Employed"/>
    <x v="2"/>
    <x v="1"/>
    <x v="1"/>
    <x v="2"/>
    <n v="1"/>
    <n v="115666"/>
    <x v="2"/>
    <x v="16"/>
    <x v="0"/>
  </r>
  <r>
    <n v="867"/>
    <x v="4"/>
    <n v="22209"/>
    <n v="554"/>
    <n v="258277"/>
    <x v="1"/>
    <x v="754"/>
    <x v="0"/>
    <n v="1"/>
    <s v="Employed"/>
    <x v="2"/>
    <x v="0"/>
    <x v="1"/>
    <x v="0"/>
    <n v="2"/>
    <n v="112158"/>
    <x v="1"/>
    <x v="15"/>
    <x v="0"/>
  </r>
  <r>
    <n v="868"/>
    <x v="41"/>
    <n v="76385"/>
    <n v="585"/>
    <n v="267682"/>
    <x v="2"/>
    <x v="755"/>
    <x v="0"/>
    <n v="1"/>
    <s v="Employed"/>
    <x v="1"/>
    <x v="0"/>
    <x v="3"/>
    <x v="3"/>
    <n v="2"/>
    <n v="134339"/>
    <x v="1"/>
    <x v="4"/>
    <x v="3"/>
  </r>
  <r>
    <n v="869"/>
    <x v="41"/>
    <n v="40941"/>
    <n v="609"/>
    <n v="235119"/>
    <x v="0"/>
    <x v="756"/>
    <x v="0"/>
    <n v="1"/>
    <s v="Employed"/>
    <x v="1"/>
    <x v="1"/>
    <x v="0"/>
    <x v="5"/>
    <n v="4"/>
    <n v="98968"/>
    <x v="3"/>
    <x v="12"/>
    <x v="0"/>
  </r>
  <r>
    <n v="870"/>
    <x v="21"/>
    <n v="44977"/>
    <n v="646"/>
    <n v="161787"/>
    <x v="3"/>
    <x v="757"/>
    <x v="1"/>
    <n v="0"/>
    <s v="Employed"/>
    <x v="1"/>
    <x v="1"/>
    <x v="0"/>
    <x v="4"/>
    <n v="4"/>
    <n v="166610"/>
    <x v="1"/>
    <x v="16"/>
    <x v="3"/>
  </r>
  <r>
    <n v="871"/>
    <x v="22"/>
    <n v="30233"/>
    <n v="553"/>
    <n v="198883"/>
    <x v="1"/>
    <x v="534"/>
    <x v="0"/>
    <n v="1"/>
    <s v="Employed"/>
    <x v="0"/>
    <x v="1"/>
    <x v="1"/>
    <x v="5"/>
    <n v="1"/>
    <n v="108050"/>
    <x v="3"/>
    <x v="14"/>
    <x v="6"/>
  </r>
  <r>
    <n v="872"/>
    <x v="0"/>
    <n v="60093"/>
    <n v="680"/>
    <n v="156311"/>
    <x v="4"/>
    <x v="758"/>
    <x v="1"/>
    <n v="1"/>
    <s v="Employed"/>
    <x v="1"/>
    <x v="1"/>
    <x v="1"/>
    <x v="0"/>
    <n v="4"/>
    <n v="117003"/>
    <x v="2"/>
    <x v="8"/>
    <x v="5"/>
  </r>
  <r>
    <n v="873"/>
    <x v="22"/>
    <n v="57938"/>
    <n v="645"/>
    <n v="167289"/>
    <x v="4"/>
    <x v="759"/>
    <x v="0"/>
    <n v="0"/>
    <s v="Employed"/>
    <x v="0"/>
    <x v="0"/>
    <x v="1"/>
    <x v="3"/>
    <n v="4"/>
    <n v="59247"/>
    <x v="0"/>
    <x v="3"/>
    <x v="6"/>
  </r>
  <r>
    <n v="874"/>
    <x v="11"/>
    <n v="45567"/>
    <n v="597"/>
    <n v="224120"/>
    <x v="1"/>
    <x v="234"/>
    <x v="1"/>
    <n v="1"/>
    <s v="Employed"/>
    <x v="0"/>
    <x v="0"/>
    <x v="2"/>
    <x v="0"/>
    <n v="3"/>
    <n v="81577"/>
    <x v="3"/>
    <x v="12"/>
    <x v="5"/>
  </r>
  <r>
    <n v="875"/>
    <x v="6"/>
    <n v="14979"/>
    <n v="659"/>
    <n v="151289"/>
    <x v="4"/>
    <x v="760"/>
    <x v="0"/>
    <n v="1"/>
    <s v="Employed"/>
    <x v="1"/>
    <x v="1"/>
    <x v="1"/>
    <x v="3"/>
    <n v="2"/>
    <n v="115590"/>
    <x v="2"/>
    <x v="11"/>
    <x v="4"/>
  </r>
  <r>
    <n v="876"/>
    <x v="35"/>
    <n v="39326"/>
    <n v="577"/>
    <n v="177279"/>
    <x v="1"/>
    <x v="413"/>
    <x v="0"/>
    <n v="1"/>
    <s v="Employed"/>
    <x v="2"/>
    <x v="0"/>
    <x v="0"/>
    <x v="2"/>
    <n v="1"/>
    <n v="97473"/>
    <x v="3"/>
    <x v="13"/>
    <x v="2"/>
  </r>
  <r>
    <n v="877"/>
    <x v="6"/>
    <n v="56900"/>
    <n v="647"/>
    <n v="146510"/>
    <x v="3"/>
    <x v="761"/>
    <x v="0"/>
    <n v="0"/>
    <s v="Employed"/>
    <x v="1"/>
    <x v="1"/>
    <x v="1"/>
    <x v="3"/>
    <n v="1"/>
    <n v="105630"/>
    <x v="1"/>
    <x v="12"/>
    <x v="2"/>
  </r>
  <r>
    <n v="878"/>
    <x v="30"/>
    <n v="53771"/>
    <n v="559"/>
    <n v="232914"/>
    <x v="4"/>
    <x v="762"/>
    <x v="0"/>
    <n v="0"/>
    <s v="Employed"/>
    <x v="1"/>
    <x v="0"/>
    <x v="0"/>
    <x v="0"/>
    <n v="4"/>
    <n v="75505"/>
    <x v="2"/>
    <x v="16"/>
    <x v="6"/>
  </r>
  <r>
    <n v="879"/>
    <x v="14"/>
    <n v="49306"/>
    <n v="567"/>
    <n v="181972"/>
    <x v="3"/>
    <x v="763"/>
    <x v="0"/>
    <n v="1"/>
    <s v="Employed"/>
    <x v="2"/>
    <x v="0"/>
    <x v="0"/>
    <x v="2"/>
    <n v="2"/>
    <n v="103658"/>
    <x v="0"/>
    <x v="2"/>
    <x v="4"/>
  </r>
  <r>
    <n v="880"/>
    <x v="26"/>
    <n v="43640"/>
    <n v="627"/>
    <n v="89182"/>
    <x v="2"/>
    <x v="764"/>
    <x v="0"/>
    <n v="1"/>
    <s v="Employed"/>
    <x v="2"/>
    <x v="0"/>
    <x v="0"/>
    <x v="2"/>
    <n v="3"/>
    <n v="103556"/>
    <x v="3"/>
    <x v="15"/>
    <x v="2"/>
  </r>
  <r>
    <n v="881"/>
    <x v="18"/>
    <n v="26320"/>
    <n v="614"/>
    <n v="281682"/>
    <x v="2"/>
    <x v="325"/>
    <x v="0"/>
    <n v="1"/>
    <s v="Employed"/>
    <x v="1"/>
    <x v="0"/>
    <x v="1"/>
    <x v="3"/>
    <n v="1"/>
    <n v="64586"/>
    <x v="1"/>
    <x v="5"/>
    <x v="3"/>
  </r>
  <r>
    <n v="882"/>
    <x v="24"/>
    <n v="64458"/>
    <n v="669"/>
    <n v="250668"/>
    <x v="2"/>
    <x v="223"/>
    <x v="1"/>
    <n v="1"/>
    <s v="Employed"/>
    <x v="1"/>
    <x v="0"/>
    <x v="1"/>
    <x v="2"/>
    <n v="4"/>
    <n v="119276"/>
    <x v="2"/>
    <x v="3"/>
    <x v="3"/>
  </r>
  <r>
    <n v="883"/>
    <x v="41"/>
    <n v="28398"/>
    <n v="649"/>
    <n v="99234"/>
    <x v="2"/>
    <x v="765"/>
    <x v="0"/>
    <n v="0"/>
    <s v="Employed"/>
    <x v="0"/>
    <x v="0"/>
    <x v="3"/>
    <x v="0"/>
    <n v="2"/>
    <n v="48998"/>
    <x v="1"/>
    <x v="9"/>
    <x v="0"/>
  </r>
  <r>
    <n v="884"/>
    <x v="4"/>
    <n v="46936"/>
    <n v="755"/>
    <n v="236741"/>
    <x v="4"/>
    <x v="766"/>
    <x v="0"/>
    <n v="1"/>
    <s v="Employed"/>
    <x v="2"/>
    <x v="1"/>
    <x v="1"/>
    <x v="4"/>
    <n v="3"/>
    <n v="105527"/>
    <x v="2"/>
    <x v="5"/>
    <x v="2"/>
  </r>
  <r>
    <n v="885"/>
    <x v="42"/>
    <n v="34476"/>
    <n v="636"/>
    <n v="276134"/>
    <x v="1"/>
    <x v="767"/>
    <x v="0"/>
    <n v="1"/>
    <s v="Employed"/>
    <x v="0"/>
    <x v="1"/>
    <x v="1"/>
    <x v="5"/>
    <n v="2"/>
    <n v="152967"/>
    <x v="3"/>
    <x v="14"/>
    <x v="1"/>
  </r>
  <r>
    <n v="886"/>
    <x v="16"/>
    <n v="64905"/>
    <n v="485"/>
    <n v="190677"/>
    <x v="4"/>
    <x v="768"/>
    <x v="0"/>
    <n v="1"/>
    <s v="Employed"/>
    <x v="0"/>
    <x v="1"/>
    <x v="1"/>
    <x v="3"/>
    <n v="1"/>
    <n v="120416"/>
    <x v="2"/>
    <x v="9"/>
    <x v="3"/>
  </r>
  <r>
    <n v="887"/>
    <x v="37"/>
    <n v="58730"/>
    <n v="548"/>
    <n v="207451"/>
    <x v="4"/>
    <x v="769"/>
    <x v="0"/>
    <n v="1"/>
    <s v="Employed"/>
    <x v="0"/>
    <x v="0"/>
    <x v="2"/>
    <x v="2"/>
    <n v="4"/>
    <n v="120228"/>
    <x v="3"/>
    <x v="3"/>
    <x v="2"/>
  </r>
  <r>
    <n v="888"/>
    <x v="35"/>
    <n v="44641"/>
    <n v="590"/>
    <n v="184064"/>
    <x v="3"/>
    <x v="770"/>
    <x v="0"/>
    <n v="1"/>
    <s v="Employed"/>
    <x v="0"/>
    <x v="1"/>
    <x v="1"/>
    <x v="2"/>
    <n v="4"/>
    <n v="73077"/>
    <x v="2"/>
    <x v="12"/>
    <x v="0"/>
  </r>
  <r>
    <n v="889"/>
    <x v="15"/>
    <n v="60367"/>
    <n v="819"/>
    <n v="225986"/>
    <x v="1"/>
    <x v="771"/>
    <x v="0"/>
    <n v="1"/>
    <s v="Employed"/>
    <x v="2"/>
    <x v="0"/>
    <x v="2"/>
    <x v="0"/>
    <n v="1"/>
    <n v="153071"/>
    <x v="1"/>
    <x v="6"/>
    <x v="6"/>
  </r>
  <r>
    <n v="890"/>
    <x v="36"/>
    <n v="27623"/>
    <n v="648"/>
    <n v="251658"/>
    <x v="0"/>
    <x v="772"/>
    <x v="0"/>
    <n v="0"/>
    <s v="Employed"/>
    <x v="2"/>
    <x v="0"/>
    <x v="0"/>
    <x v="2"/>
    <n v="1"/>
    <n v="141301"/>
    <x v="1"/>
    <x v="15"/>
    <x v="4"/>
  </r>
  <r>
    <n v="891"/>
    <x v="2"/>
    <n v="48807"/>
    <n v="705"/>
    <n v="140445"/>
    <x v="0"/>
    <x v="773"/>
    <x v="0"/>
    <n v="0"/>
    <s v="Employed"/>
    <x v="2"/>
    <x v="0"/>
    <x v="0"/>
    <x v="2"/>
    <n v="2"/>
    <n v="74692"/>
    <x v="3"/>
    <x v="12"/>
    <x v="1"/>
  </r>
  <r>
    <n v="892"/>
    <x v="2"/>
    <n v="34177"/>
    <n v="700"/>
    <n v="164691"/>
    <x v="1"/>
    <x v="359"/>
    <x v="0"/>
    <n v="0"/>
    <s v="Employed"/>
    <x v="1"/>
    <x v="1"/>
    <x v="0"/>
    <x v="4"/>
    <n v="1"/>
    <n v="85757"/>
    <x v="0"/>
    <x v="7"/>
    <x v="0"/>
  </r>
  <r>
    <n v="893"/>
    <x v="29"/>
    <n v="65375"/>
    <n v="586"/>
    <n v="205082"/>
    <x v="0"/>
    <x v="219"/>
    <x v="0"/>
    <n v="1"/>
    <s v="Employed"/>
    <x v="0"/>
    <x v="0"/>
    <x v="0"/>
    <x v="3"/>
    <n v="2"/>
    <n v="137639"/>
    <x v="3"/>
    <x v="17"/>
    <x v="0"/>
  </r>
  <r>
    <n v="894"/>
    <x v="19"/>
    <n v="55614"/>
    <n v="560"/>
    <n v="215510"/>
    <x v="1"/>
    <x v="511"/>
    <x v="0"/>
    <n v="0"/>
    <s v="Employed"/>
    <x v="1"/>
    <x v="0"/>
    <x v="2"/>
    <x v="3"/>
    <n v="4"/>
    <n v="153884"/>
    <x v="1"/>
    <x v="9"/>
    <x v="0"/>
  </r>
  <r>
    <n v="895"/>
    <x v="34"/>
    <n v="59749"/>
    <n v="682"/>
    <n v="220372"/>
    <x v="3"/>
    <x v="774"/>
    <x v="0"/>
    <n v="1"/>
    <s v="Employed"/>
    <x v="2"/>
    <x v="1"/>
    <x v="2"/>
    <x v="0"/>
    <n v="3"/>
    <n v="62059"/>
    <x v="2"/>
    <x v="8"/>
    <x v="4"/>
  </r>
  <r>
    <n v="896"/>
    <x v="34"/>
    <n v="41701"/>
    <n v="538"/>
    <n v="190373"/>
    <x v="3"/>
    <x v="775"/>
    <x v="1"/>
    <n v="1"/>
    <s v="Employed"/>
    <x v="2"/>
    <x v="1"/>
    <x v="0"/>
    <x v="4"/>
    <n v="4"/>
    <n v="69888"/>
    <x v="0"/>
    <x v="4"/>
    <x v="3"/>
  </r>
  <r>
    <n v="897"/>
    <x v="33"/>
    <n v="61172"/>
    <n v="698"/>
    <n v="155897"/>
    <x v="4"/>
    <x v="776"/>
    <x v="0"/>
    <n v="1"/>
    <s v="Employed"/>
    <x v="1"/>
    <x v="1"/>
    <x v="1"/>
    <x v="4"/>
    <n v="4"/>
    <n v="95686"/>
    <x v="1"/>
    <x v="1"/>
    <x v="2"/>
  </r>
  <r>
    <n v="898"/>
    <x v="5"/>
    <n v="33245"/>
    <n v="644"/>
    <n v="249263"/>
    <x v="0"/>
    <x v="777"/>
    <x v="0"/>
    <n v="0"/>
    <s v="Employed"/>
    <x v="0"/>
    <x v="0"/>
    <x v="0"/>
    <x v="4"/>
    <n v="3"/>
    <n v="34867"/>
    <x v="0"/>
    <x v="12"/>
    <x v="6"/>
  </r>
  <r>
    <n v="899"/>
    <x v="24"/>
    <n v="35397"/>
    <n v="680"/>
    <n v="138917"/>
    <x v="1"/>
    <x v="312"/>
    <x v="0"/>
    <n v="1"/>
    <s v="Employed"/>
    <x v="2"/>
    <x v="0"/>
    <x v="0"/>
    <x v="3"/>
    <n v="3"/>
    <n v="100571"/>
    <x v="3"/>
    <x v="7"/>
    <x v="5"/>
  </r>
  <r>
    <n v="900"/>
    <x v="41"/>
    <n v="47372"/>
    <n v="665"/>
    <n v="175386"/>
    <x v="3"/>
    <x v="778"/>
    <x v="0"/>
    <n v="1"/>
    <s v="Employed"/>
    <x v="0"/>
    <x v="1"/>
    <x v="2"/>
    <x v="1"/>
    <n v="3"/>
    <n v="135572"/>
    <x v="1"/>
    <x v="6"/>
    <x v="6"/>
  </r>
  <r>
    <n v="901"/>
    <x v="8"/>
    <n v="35979"/>
    <n v="667"/>
    <n v="200890"/>
    <x v="4"/>
    <x v="779"/>
    <x v="0"/>
    <n v="1"/>
    <s v="Employed"/>
    <x v="0"/>
    <x v="0"/>
    <x v="0"/>
    <x v="0"/>
    <n v="4"/>
    <n v="56840"/>
    <x v="3"/>
    <x v="12"/>
    <x v="1"/>
  </r>
  <r>
    <n v="902"/>
    <x v="18"/>
    <n v="60644"/>
    <n v="655"/>
    <n v="224256"/>
    <x v="0"/>
    <x v="780"/>
    <x v="0"/>
    <n v="1"/>
    <s v="Employed"/>
    <x v="2"/>
    <x v="0"/>
    <x v="2"/>
    <x v="0"/>
    <n v="1"/>
    <n v="103813"/>
    <x v="1"/>
    <x v="0"/>
    <x v="4"/>
  </r>
  <r>
    <n v="903"/>
    <x v="39"/>
    <n v="42898"/>
    <n v="664"/>
    <n v="185406"/>
    <x v="0"/>
    <x v="514"/>
    <x v="0"/>
    <n v="1"/>
    <s v="Employed"/>
    <x v="1"/>
    <x v="0"/>
    <x v="3"/>
    <x v="5"/>
    <n v="4"/>
    <n v="82546"/>
    <x v="1"/>
    <x v="6"/>
    <x v="6"/>
  </r>
  <r>
    <n v="904"/>
    <x v="19"/>
    <n v="33790"/>
    <n v="652"/>
    <n v="237653"/>
    <x v="0"/>
    <x v="781"/>
    <x v="0"/>
    <n v="1"/>
    <s v="Employed"/>
    <x v="0"/>
    <x v="1"/>
    <x v="2"/>
    <x v="4"/>
    <n v="1"/>
    <n v="149198"/>
    <x v="3"/>
    <x v="18"/>
    <x v="1"/>
  </r>
  <r>
    <n v="905"/>
    <x v="2"/>
    <n v="31847"/>
    <n v="581"/>
    <n v="262539"/>
    <x v="3"/>
    <x v="782"/>
    <x v="1"/>
    <n v="1"/>
    <s v="Employed"/>
    <x v="1"/>
    <x v="0"/>
    <x v="0"/>
    <x v="4"/>
    <n v="2"/>
    <n v="82906"/>
    <x v="1"/>
    <x v="0"/>
    <x v="1"/>
  </r>
  <r>
    <n v="906"/>
    <x v="29"/>
    <n v="60460"/>
    <n v="630"/>
    <n v="168858"/>
    <x v="3"/>
    <x v="783"/>
    <x v="0"/>
    <n v="1"/>
    <s v="Employed"/>
    <x v="0"/>
    <x v="1"/>
    <x v="1"/>
    <x v="3"/>
    <n v="4"/>
    <n v="145569"/>
    <x v="0"/>
    <x v="3"/>
    <x v="4"/>
  </r>
  <r>
    <n v="907"/>
    <x v="41"/>
    <n v="11838"/>
    <n v="758"/>
    <n v="219578"/>
    <x v="0"/>
    <x v="784"/>
    <x v="0"/>
    <n v="1"/>
    <s v="Employed"/>
    <x v="0"/>
    <x v="1"/>
    <x v="2"/>
    <x v="0"/>
    <n v="3"/>
    <n v="82076"/>
    <x v="0"/>
    <x v="5"/>
    <x v="4"/>
  </r>
  <r>
    <n v="908"/>
    <x v="4"/>
    <n v="34834"/>
    <n v="665"/>
    <n v="212308"/>
    <x v="3"/>
    <x v="785"/>
    <x v="0"/>
    <n v="1"/>
    <s v="Employed"/>
    <x v="2"/>
    <x v="1"/>
    <x v="2"/>
    <x v="3"/>
    <n v="4"/>
    <n v="123135"/>
    <x v="3"/>
    <x v="4"/>
    <x v="2"/>
  </r>
  <r>
    <n v="909"/>
    <x v="37"/>
    <n v="71043"/>
    <n v="707"/>
    <n v="182949"/>
    <x v="0"/>
    <x v="428"/>
    <x v="0"/>
    <n v="1"/>
    <s v="Employed"/>
    <x v="1"/>
    <x v="0"/>
    <x v="2"/>
    <x v="5"/>
    <n v="4"/>
    <n v="107558"/>
    <x v="2"/>
    <x v="9"/>
    <x v="2"/>
  </r>
  <r>
    <n v="910"/>
    <x v="34"/>
    <n v="44834"/>
    <n v="600"/>
    <n v="104688"/>
    <x v="2"/>
    <x v="786"/>
    <x v="0"/>
    <n v="1"/>
    <s v="Employed"/>
    <x v="0"/>
    <x v="0"/>
    <x v="0"/>
    <x v="2"/>
    <n v="3"/>
    <n v="95851"/>
    <x v="0"/>
    <x v="9"/>
    <x v="4"/>
  </r>
  <r>
    <n v="911"/>
    <x v="7"/>
    <n v="60746"/>
    <n v="599"/>
    <n v="217709"/>
    <x v="3"/>
    <x v="787"/>
    <x v="0"/>
    <n v="1"/>
    <s v="Employed"/>
    <x v="1"/>
    <x v="0"/>
    <x v="0"/>
    <x v="3"/>
    <n v="2"/>
    <n v="76284"/>
    <x v="1"/>
    <x v="1"/>
    <x v="2"/>
  </r>
  <r>
    <n v="912"/>
    <x v="34"/>
    <n v="56412"/>
    <n v="589"/>
    <n v="223203"/>
    <x v="1"/>
    <x v="788"/>
    <x v="0"/>
    <n v="0"/>
    <s v="Employed"/>
    <x v="0"/>
    <x v="1"/>
    <x v="2"/>
    <x v="5"/>
    <n v="2"/>
    <n v="109692"/>
    <x v="3"/>
    <x v="9"/>
    <x v="3"/>
  </r>
  <r>
    <n v="913"/>
    <x v="22"/>
    <n v="47136"/>
    <n v="583"/>
    <n v="254364"/>
    <x v="3"/>
    <x v="252"/>
    <x v="0"/>
    <n v="1"/>
    <s v="Employed"/>
    <x v="1"/>
    <x v="1"/>
    <x v="1"/>
    <x v="3"/>
    <n v="2"/>
    <n v="86783"/>
    <x v="2"/>
    <x v="4"/>
    <x v="0"/>
  </r>
  <r>
    <n v="914"/>
    <x v="16"/>
    <n v="25116"/>
    <n v="568"/>
    <n v="183248"/>
    <x v="0"/>
    <x v="789"/>
    <x v="0"/>
    <n v="1"/>
    <s v="Employed"/>
    <x v="1"/>
    <x v="0"/>
    <x v="0"/>
    <x v="3"/>
    <n v="2"/>
    <n v="79307"/>
    <x v="3"/>
    <x v="18"/>
    <x v="6"/>
  </r>
  <r>
    <n v="915"/>
    <x v="37"/>
    <n v="30111"/>
    <n v="661"/>
    <n v="166646"/>
    <x v="1"/>
    <x v="790"/>
    <x v="0"/>
    <n v="1"/>
    <s v="Employed"/>
    <x v="2"/>
    <x v="0"/>
    <x v="1"/>
    <x v="3"/>
    <n v="4"/>
    <n v="144181"/>
    <x v="0"/>
    <x v="17"/>
    <x v="6"/>
  </r>
  <r>
    <n v="916"/>
    <x v="4"/>
    <n v="29859"/>
    <n v="632"/>
    <n v="154271"/>
    <x v="4"/>
    <x v="791"/>
    <x v="0"/>
    <n v="0"/>
    <s v="Employed"/>
    <x v="0"/>
    <x v="1"/>
    <x v="3"/>
    <x v="1"/>
    <n v="4"/>
    <n v="116425"/>
    <x v="1"/>
    <x v="1"/>
    <x v="5"/>
  </r>
  <r>
    <n v="917"/>
    <x v="35"/>
    <n v="57230"/>
    <n v="693"/>
    <n v="50089"/>
    <x v="1"/>
    <x v="792"/>
    <x v="0"/>
    <n v="1"/>
    <s v="Employed"/>
    <x v="0"/>
    <x v="0"/>
    <x v="1"/>
    <x v="1"/>
    <n v="3"/>
    <n v="119309"/>
    <x v="0"/>
    <x v="5"/>
    <x v="6"/>
  </r>
  <r>
    <n v="918"/>
    <x v="17"/>
    <n v="60043"/>
    <n v="634"/>
    <n v="179764"/>
    <x v="1"/>
    <x v="793"/>
    <x v="0"/>
    <n v="1"/>
    <s v="Employed"/>
    <x v="0"/>
    <x v="1"/>
    <x v="0"/>
    <x v="4"/>
    <n v="1"/>
    <n v="88252"/>
    <x v="3"/>
    <x v="7"/>
    <x v="6"/>
  </r>
  <r>
    <n v="919"/>
    <x v="35"/>
    <n v="36817"/>
    <n v="529"/>
    <n v="338324"/>
    <x v="3"/>
    <x v="794"/>
    <x v="0"/>
    <n v="1"/>
    <s v="Employed"/>
    <x v="0"/>
    <x v="1"/>
    <x v="2"/>
    <x v="1"/>
    <n v="3"/>
    <n v="94420"/>
    <x v="1"/>
    <x v="12"/>
    <x v="3"/>
  </r>
  <r>
    <n v="920"/>
    <x v="30"/>
    <n v="48818"/>
    <n v="672"/>
    <n v="263547"/>
    <x v="1"/>
    <x v="795"/>
    <x v="1"/>
    <n v="1"/>
    <s v="Employed"/>
    <x v="2"/>
    <x v="1"/>
    <x v="3"/>
    <x v="5"/>
    <n v="2"/>
    <n v="92542"/>
    <x v="2"/>
    <x v="3"/>
    <x v="3"/>
  </r>
  <r>
    <n v="921"/>
    <x v="3"/>
    <n v="50121"/>
    <n v="548"/>
    <n v="150390"/>
    <x v="1"/>
    <x v="796"/>
    <x v="0"/>
    <n v="1"/>
    <s v="Employed"/>
    <x v="2"/>
    <x v="1"/>
    <x v="1"/>
    <x v="3"/>
    <n v="1"/>
    <n v="110117"/>
    <x v="0"/>
    <x v="14"/>
    <x v="0"/>
  </r>
  <r>
    <n v="922"/>
    <x v="9"/>
    <n v="51172"/>
    <n v="660"/>
    <n v="174265"/>
    <x v="0"/>
    <x v="797"/>
    <x v="0"/>
    <n v="1"/>
    <s v="Unemployed"/>
    <x v="0"/>
    <x v="0"/>
    <x v="2"/>
    <x v="1"/>
    <n v="3"/>
    <n v="119254"/>
    <x v="3"/>
    <x v="15"/>
    <x v="4"/>
  </r>
  <r>
    <n v="923"/>
    <x v="40"/>
    <n v="38570"/>
    <n v="611"/>
    <n v="173948"/>
    <x v="3"/>
    <x v="798"/>
    <x v="0"/>
    <n v="1"/>
    <s v="Unemployed"/>
    <x v="1"/>
    <x v="1"/>
    <x v="3"/>
    <x v="0"/>
    <n v="2"/>
    <n v="99092"/>
    <x v="1"/>
    <x v="9"/>
    <x v="2"/>
  </r>
  <r>
    <n v="924"/>
    <x v="21"/>
    <n v="74570"/>
    <n v="661"/>
    <n v="269926"/>
    <x v="0"/>
    <x v="799"/>
    <x v="0"/>
    <n v="0"/>
    <s v="Employed"/>
    <x v="2"/>
    <x v="1"/>
    <x v="1"/>
    <x v="3"/>
    <n v="1"/>
    <n v="76220"/>
    <x v="3"/>
    <x v="0"/>
    <x v="0"/>
  </r>
  <r>
    <n v="925"/>
    <x v="21"/>
    <n v="60168"/>
    <n v="577"/>
    <n v="311226"/>
    <x v="3"/>
    <x v="800"/>
    <x v="0"/>
    <n v="1"/>
    <s v="Employed"/>
    <x v="1"/>
    <x v="0"/>
    <x v="2"/>
    <x v="2"/>
    <n v="1"/>
    <n v="122817"/>
    <x v="2"/>
    <x v="13"/>
    <x v="5"/>
  </r>
  <r>
    <n v="926"/>
    <x v="22"/>
    <n v="51096"/>
    <n v="688"/>
    <n v="204489"/>
    <x v="4"/>
    <x v="801"/>
    <x v="0"/>
    <n v="1"/>
    <s v="Employed"/>
    <x v="1"/>
    <x v="1"/>
    <x v="3"/>
    <x v="4"/>
    <n v="2"/>
    <n v="101002"/>
    <x v="2"/>
    <x v="18"/>
    <x v="6"/>
  </r>
  <r>
    <n v="927"/>
    <x v="37"/>
    <n v="42217"/>
    <n v="651"/>
    <n v="213183"/>
    <x v="1"/>
    <x v="551"/>
    <x v="0"/>
    <n v="0"/>
    <s v="Unemployed"/>
    <x v="1"/>
    <x v="1"/>
    <x v="0"/>
    <x v="1"/>
    <n v="1"/>
    <n v="56774"/>
    <x v="0"/>
    <x v="7"/>
    <x v="2"/>
  </r>
  <r>
    <n v="928"/>
    <x v="14"/>
    <n v="37496"/>
    <n v="632"/>
    <n v="226019"/>
    <x v="3"/>
    <x v="802"/>
    <x v="0"/>
    <n v="1"/>
    <s v="Employed"/>
    <x v="0"/>
    <x v="1"/>
    <x v="1"/>
    <x v="0"/>
    <n v="3"/>
    <n v="35941"/>
    <x v="2"/>
    <x v="9"/>
    <x v="5"/>
  </r>
  <r>
    <n v="929"/>
    <x v="24"/>
    <n v="55968"/>
    <n v="565"/>
    <n v="199207"/>
    <x v="1"/>
    <x v="803"/>
    <x v="0"/>
    <n v="0"/>
    <s v="Employed"/>
    <x v="2"/>
    <x v="1"/>
    <x v="1"/>
    <x v="0"/>
    <n v="3"/>
    <n v="108936"/>
    <x v="2"/>
    <x v="10"/>
    <x v="0"/>
  </r>
  <r>
    <n v="930"/>
    <x v="27"/>
    <n v="42893"/>
    <n v="740"/>
    <n v="214099"/>
    <x v="1"/>
    <x v="804"/>
    <x v="1"/>
    <n v="1"/>
    <s v="Employed"/>
    <x v="0"/>
    <x v="0"/>
    <x v="3"/>
    <x v="3"/>
    <n v="3"/>
    <n v="75115"/>
    <x v="0"/>
    <x v="12"/>
    <x v="6"/>
  </r>
  <r>
    <n v="931"/>
    <x v="14"/>
    <n v="52005"/>
    <n v="604"/>
    <n v="202408"/>
    <x v="2"/>
    <x v="805"/>
    <x v="0"/>
    <n v="1"/>
    <s v="Employed"/>
    <x v="1"/>
    <x v="0"/>
    <x v="1"/>
    <x v="2"/>
    <n v="1"/>
    <n v="112931"/>
    <x v="3"/>
    <x v="10"/>
    <x v="0"/>
  </r>
  <r>
    <n v="932"/>
    <x v="11"/>
    <n v="21510"/>
    <n v="663"/>
    <n v="223898"/>
    <x v="0"/>
    <x v="806"/>
    <x v="0"/>
    <n v="1"/>
    <s v="Employed"/>
    <x v="0"/>
    <x v="0"/>
    <x v="2"/>
    <x v="4"/>
    <n v="1"/>
    <n v="76731"/>
    <x v="0"/>
    <x v="14"/>
    <x v="6"/>
  </r>
  <r>
    <n v="933"/>
    <x v="12"/>
    <n v="42053"/>
    <n v="602"/>
    <n v="99913"/>
    <x v="3"/>
    <x v="807"/>
    <x v="0"/>
    <n v="1"/>
    <s v="Employed"/>
    <x v="1"/>
    <x v="0"/>
    <x v="1"/>
    <x v="4"/>
    <n v="2"/>
    <n v="103995"/>
    <x v="0"/>
    <x v="2"/>
    <x v="1"/>
  </r>
  <r>
    <n v="934"/>
    <x v="8"/>
    <n v="48363"/>
    <n v="838"/>
    <n v="176025"/>
    <x v="4"/>
    <x v="808"/>
    <x v="1"/>
    <n v="1"/>
    <s v="Employed"/>
    <x v="0"/>
    <x v="1"/>
    <x v="1"/>
    <x v="2"/>
    <n v="2"/>
    <n v="88647"/>
    <x v="1"/>
    <x v="15"/>
    <x v="6"/>
  </r>
  <r>
    <n v="935"/>
    <x v="18"/>
    <n v="64517"/>
    <n v="657"/>
    <n v="140830"/>
    <x v="2"/>
    <x v="809"/>
    <x v="0"/>
    <n v="1"/>
    <s v="Employed"/>
    <x v="0"/>
    <x v="1"/>
    <x v="2"/>
    <x v="1"/>
    <n v="1"/>
    <n v="152557"/>
    <x v="2"/>
    <x v="10"/>
    <x v="1"/>
  </r>
  <r>
    <n v="936"/>
    <x v="11"/>
    <n v="36165"/>
    <n v="619"/>
    <n v="234504"/>
    <x v="0"/>
    <x v="810"/>
    <x v="1"/>
    <n v="1"/>
    <s v="Employed"/>
    <x v="2"/>
    <x v="0"/>
    <x v="2"/>
    <x v="1"/>
    <n v="3"/>
    <n v="128509"/>
    <x v="2"/>
    <x v="15"/>
    <x v="3"/>
  </r>
  <r>
    <n v="937"/>
    <x v="14"/>
    <n v="27712"/>
    <n v="680"/>
    <n v="160719"/>
    <x v="4"/>
    <x v="811"/>
    <x v="0"/>
    <n v="1"/>
    <s v="Employed"/>
    <x v="2"/>
    <x v="1"/>
    <x v="0"/>
    <x v="3"/>
    <n v="1"/>
    <n v="140418"/>
    <x v="3"/>
    <x v="8"/>
    <x v="6"/>
  </r>
  <r>
    <n v="938"/>
    <x v="11"/>
    <n v="56670"/>
    <n v="687"/>
    <n v="121755"/>
    <x v="4"/>
    <x v="261"/>
    <x v="0"/>
    <n v="0"/>
    <s v="Employed"/>
    <x v="1"/>
    <x v="0"/>
    <x v="2"/>
    <x v="5"/>
    <n v="4"/>
    <n v="100721"/>
    <x v="2"/>
    <x v="0"/>
    <x v="0"/>
  </r>
  <r>
    <n v="939"/>
    <x v="4"/>
    <n v="49039"/>
    <n v="669"/>
    <n v="110580"/>
    <x v="1"/>
    <x v="812"/>
    <x v="0"/>
    <n v="1"/>
    <s v="Employed"/>
    <x v="1"/>
    <x v="1"/>
    <x v="1"/>
    <x v="3"/>
    <n v="3"/>
    <n v="124670"/>
    <x v="3"/>
    <x v="9"/>
    <x v="2"/>
  </r>
  <r>
    <n v="940"/>
    <x v="11"/>
    <n v="24169"/>
    <n v="633"/>
    <n v="222468"/>
    <x v="0"/>
    <x v="813"/>
    <x v="0"/>
    <n v="0"/>
    <s v="Employed"/>
    <x v="1"/>
    <x v="0"/>
    <x v="3"/>
    <x v="3"/>
    <n v="4"/>
    <n v="102749"/>
    <x v="1"/>
    <x v="10"/>
    <x v="3"/>
  </r>
  <r>
    <n v="941"/>
    <x v="14"/>
    <n v="24917"/>
    <n v="672"/>
    <n v="153562"/>
    <x v="2"/>
    <x v="814"/>
    <x v="0"/>
    <n v="1"/>
    <s v="Employed"/>
    <x v="0"/>
    <x v="0"/>
    <x v="1"/>
    <x v="3"/>
    <n v="2"/>
    <n v="144087"/>
    <x v="3"/>
    <x v="17"/>
    <x v="1"/>
  </r>
  <r>
    <n v="942"/>
    <x v="1"/>
    <n v="40296"/>
    <n v="642"/>
    <n v="193090"/>
    <x v="3"/>
    <x v="212"/>
    <x v="0"/>
    <n v="0"/>
    <s v="Employed"/>
    <x v="1"/>
    <x v="0"/>
    <x v="0"/>
    <x v="2"/>
    <n v="1"/>
    <n v="97823"/>
    <x v="3"/>
    <x v="3"/>
    <x v="2"/>
  </r>
  <r>
    <n v="943"/>
    <x v="0"/>
    <n v="48743"/>
    <n v="648"/>
    <n v="279144"/>
    <x v="3"/>
    <x v="543"/>
    <x v="0"/>
    <n v="0"/>
    <s v="Employed"/>
    <x v="2"/>
    <x v="0"/>
    <x v="3"/>
    <x v="4"/>
    <n v="4"/>
    <n v="58075"/>
    <x v="1"/>
    <x v="4"/>
    <x v="1"/>
  </r>
  <r>
    <n v="944"/>
    <x v="24"/>
    <n v="70839"/>
    <n v="610"/>
    <n v="218759"/>
    <x v="2"/>
    <x v="815"/>
    <x v="0"/>
    <n v="0"/>
    <s v="Employed"/>
    <x v="1"/>
    <x v="1"/>
    <x v="0"/>
    <x v="4"/>
    <n v="1"/>
    <n v="40041"/>
    <x v="0"/>
    <x v="14"/>
    <x v="5"/>
  </r>
  <r>
    <n v="945"/>
    <x v="39"/>
    <n v="33782"/>
    <n v="576"/>
    <n v="174493"/>
    <x v="1"/>
    <x v="816"/>
    <x v="0"/>
    <n v="0"/>
    <s v="Employed"/>
    <x v="1"/>
    <x v="1"/>
    <x v="1"/>
    <x v="5"/>
    <n v="4"/>
    <n v="150049"/>
    <x v="1"/>
    <x v="9"/>
    <x v="4"/>
  </r>
  <r>
    <n v="946"/>
    <x v="33"/>
    <n v="58081"/>
    <n v="678"/>
    <n v="141241"/>
    <x v="1"/>
    <x v="817"/>
    <x v="0"/>
    <n v="1"/>
    <s v="Employed"/>
    <x v="0"/>
    <x v="1"/>
    <x v="2"/>
    <x v="1"/>
    <n v="1"/>
    <n v="114355"/>
    <x v="2"/>
    <x v="12"/>
    <x v="2"/>
  </r>
  <r>
    <n v="947"/>
    <x v="39"/>
    <n v="20587"/>
    <n v="680"/>
    <n v="221748"/>
    <x v="4"/>
    <x v="818"/>
    <x v="0"/>
    <n v="1"/>
    <s v="Employed"/>
    <x v="2"/>
    <x v="0"/>
    <x v="3"/>
    <x v="3"/>
    <n v="3"/>
    <n v="116327"/>
    <x v="2"/>
    <x v="9"/>
    <x v="4"/>
  </r>
  <r>
    <n v="948"/>
    <x v="42"/>
    <n v="55414"/>
    <n v="714"/>
    <n v="193544"/>
    <x v="0"/>
    <x v="819"/>
    <x v="0"/>
    <n v="1"/>
    <s v="Employed"/>
    <x v="1"/>
    <x v="0"/>
    <x v="1"/>
    <x v="2"/>
    <n v="2"/>
    <n v="144689"/>
    <x v="1"/>
    <x v="11"/>
    <x v="5"/>
  </r>
  <r>
    <n v="949"/>
    <x v="7"/>
    <n v="72598"/>
    <n v="652"/>
    <n v="228929"/>
    <x v="4"/>
    <x v="779"/>
    <x v="1"/>
    <n v="0"/>
    <s v="Employed"/>
    <x v="2"/>
    <x v="1"/>
    <x v="3"/>
    <x v="2"/>
    <n v="3"/>
    <n v="50447"/>
    <x v="3"/>
    <x v="1"/>
    <x v="4"/>
  </r>
  <r>
    <n v="950"/>
    <x v="42"/>
    <n v="52125"/>
    <n v="639"/>
    <n v="80818"/>
    <x v="3"/>
    <x v="546"/>
    <x v="0"/>
    <n v="0"/>
    <s v="Employed"/>
    <x v="1"/>
    <x v="1"/>
    <x v="0"/>
    <x v="3"/>
    <n v="2"/>
    <n v="89241"/>
    <x v="1"/>
    <x v="13"/>
    <x v="3"/>
  </r>
  <r>
    <n v="951"/>
    <x v="40"/>
    <n v="39977"/>
    <n v="579"/>
    <n v="256872"/>
    <x v="2"/>
    <x v="820"/>
    <x v="0"/>
    <n v="1"/>
    <s v="Employed"/>
    <x v="2"/>
    <x v="1"/>
    <x v="1"/>
    <x v="2"/>
    <n v="3"/>
    <n v="92917"/>
    <x v="2"/>
    <x v="7"/>
    <x v="2"/>
  </r>
  <r>
    <n v="952"/>
    <x v="7"/>
    <n v="68488"/>
    <n v="648"/>
    <n v="114359"/>
    <x v="0"/>
    <x v="413"/>
    <x v="0"/>
    <n v="0"/>
    <s v="Employed"/>
    <x v="1"/>
    <x v="1"/>
    <x v="3"/>
    <x v="2"/>
    <n v="2"/>
    <n v="122268"/>
    <x v="1"/>
    <x v="10"/>
    <x v="1"/>
  </r>
  <r>
    <n v="953"/>
    <x v="3"/>
    <n v="55233"/>
    <n v="668"/>
    <n v="175791"/>
    <x v="2"/>
    <x v="821"/>
    <x v="0"/>
    <n v="1"/>
    <s v="Employed"/>
    <x v="1"/>
    <x v="0"/>
    <x v="1"/>
    <x v="3"/>
    <n v="3"/>
    <n v="79220"/>
    <x v="3"/>
    <x v="5"/>
    <x v="6"/>
  </r>
  <r>
    <n v="954"/>
    <x v="22"/>
    <n v="52303"/>
    <n v="559"/>
    <n v="269499"/>
    <x v="0"/>
    <x v="644"/>
    <x v="0"/>
    <n v="1"/>
    <s v="Employed"/>
    <x v="0"/>
    <x v="0"/>
    <x v="1"/>
    <x v="5"/>
    <n v="1"/>
    <n v="63958"/>
    <x v="2"/>
    <x v="11"/>
    <x v="3"/>
  </r>
  <r>
    <n v="955"/>
    <x v="20"/>
    <n v="34734"/>
    <n v="703"/>
    <n v="88319"/>
    <x v="3"/>
    <x v="822"/>
    <x v="0"/>
    <n v="1"/>
    <s v="Employed"/>
    <x v="0"/>
    <x v="1"/>
    <x v="0"/>
    <x v="2"/>
    <n v="3"/>
    <n v="63689"/>
    <x v="0"/>
    <x v="12"/>
    <x v="3"/>
  </r>
  <r>
    <n v="956"/>
    <x v="29"/>
    <n v="55456"/>
    <n v="614"/>
    <n v="195659"/>
    <x v="3"/>
    <x v="823"/>
    <x v="0"/>
    <n v="0"/>
    <s v="Unemployed"/>
    <x v="2"/>
    <x v="1"/>
    <x v="0"/>
    <x v="4"/>
    <n v="4"/>
    <n v="134482"/>
    <x v="1"/>
    <x v="7"/>
    <x v="6"/>
  </r>
  <r>
    <n v="957"/>
    <x v="23"/>
    <n v="39729"/>
    <n v="640"/>
    <n v="186261"/>
    <x v="0"/>
    <x v="824"/>
    <x v="0"/>
    <n v="0"/>
    <s v="Employed"/>
    <x v="2"/>
    <x v="1"/>
    <x v="0"/>
    <x v="0"/>
    <n v="4"/>
    <n v="77724"/>
    <x v="1"/>
    <x v="1"/>
    <x v="2"/>
  </r>
  <r>
    <n v="958"/>
    <x v="11"/>
    <n v="54671"/>
    <n v="679"/>
    <n v="198561"/>
    <x v="1"/>
    <x v="825"/>
    <x v="0"/>
    <n v="1"/>
    <s v="Employed"/>
    <x v="2"/>
    <x v="0"/>
    <x v="2"/>
    <x v="4"/>
    <n v="1"/>
    <n v="83439"/>
    <x v="1"/>
    <x v="3"/>
    <x v="1"/>
  </r>
  <r>
    <n v="959"/>
    <x v="16"/>
    <n v="50728"/>
    <n v="649"/>
    <n v="217810"/>
    <x v="0"/>
    <x v="826"/>
    <x v="0"/>
    <n v="1"/>
    <s v="Employed"/>
    <x v="2"/>
    <x v="1"/>
    <x v="3"/>
    <x v="0"/>
    <n v="1"/>
    <n v="119034"/>
    <x v="1"/>
    <x v="14"/>
    <x v="3"/>
  </r>
  <r>
    <n v="960"/>
    <x v="21"/>
    <n v="66261"/>
    <n v="720"/>
    <n v="200753"/>
    <x v="3"/>
    <x v="827"/>
    <x v="0"/>
    <n v="1"/>
    <s v="Employed"/>
    <x v="0"/>
    <x v="0"/>
    <x v="0"/>
    <x v="0"/>
    <n v="1"/>
    <n v="79031"/>
    <x v="2"/>
    <x v="7"/>
    <x v="4"/>
  </r>
  <r>
    <n v="961"/>
    <x v="7"/>
    <n v="41359"/>
    <n v="681"/>
    <n v="132999"/>
    <x v="2"/>
    <x v="100"/>
    <x v="0"/>
    <n v="1"/>
    <s v="Employed"/>
    <x v="2"/>
    <x v="0"/>
    <x v="2"/>
    <x v="4"/>
    <n v="4"/>
    <n v="48851"/>
    <x v="3"/>
    <x v="7"/>
    <x v="6"/>
  </r>
  <r>
    <n v="962"/>
    <x v="39"/>
    <n v="47759"/>
    <n v="642"/>
    <n v="204865"/>
    <x v="4"/>
    <x v="828"/>
    <x v="0"/>
    <n v="1"/>
    <s v="Employed"/>
    <x v="1"/>
    <x v="1"/>
    <x v="2"/>
    <x v="3"/>
    <n v="3"/>
    <n v="52548"/>
    <x v="0"/>
    <x v="13"/>
    <x v="1"/>
  </r>
  <r>
    <n v="963"/>
    <x v="26"/>
    <n v="61974"/>
    <n v="493"/>
    <n v="199084"/>
    <x v="2"/>
    <x v="829"/>
    <x v="0"/>
    <n v="1"/>
    <s v="Employed"/>
    <x v="1"/>
    <x v="1"/>
    <x v="3"/>
    <x v="0"/>
    <n v="1"/>
    <n v="98295"/>
    <x v="1"/>
    <x v="3"/>
    <x v="0"/>
  </r>
  <r>
    <n v="964"/>
    <x v="22"/>
    <n v="46459"/>
    <n v="699"/>
    <n v="196989"/>
    <x v="3"/>
    <x v="830"/>
    <x v="0"/>
    <n v="0"/>
    <s v="Employed"/>
    <x v="1"/>
    <x v="1"/>
    <x v="3"/>
    <x v="4"/>
    <n v="3"/>
    <n v="114919"/>
    <x v="2"/>
    <x v="4"/>
    <x v="3"/>
  </r>
  <r>
    <n v="965"/>
    <x v="37"/>
    <n v="49677"/>
    <n v="591"/>
    <n v="304300"/>
    <x v="2"/>
    <x v="831"/>
    <x v="0"/>
    <n v="1"/>
    <s v="Employed"/>
    <x v="0"/>
    <x v="0"/>
    <x v="0"/>
    <x v="1"/>
    <n v="2"/>
    <n v="93932"/>
    <x v="1"/>
    <x v="6"/>
    <x v="1"/>
  </r>
  <r>
    <n v="966"/>
    <x v="42"/>
    <n v="43899"/>
    <n v="692"/>
    <n v="266871"/>
    <x v="1"/>
    <x v="832"/>
    <x v="0"/>
    <n v="0"/>
    <s v="Employed"/>
    <x v="2"/>
    <x v="1"/>
    <x v="2"/>
    <x v="2"/>
    <n v="3"/>
    <n v="112913"/>
    <x v="0"/>
    <x v="0"/>
    <x v="4"/>
  </r>
  <r>
    <n v="967"/>
    <x v="10"/>
    <n v="47545"/>
    <n v="674"/>
    <n v="291357"/>
    <x v="1"/>
    <x v="833"/>
    <x v="0"/>
    <n v="1"/>
    <s v="Employed"/>
    <x v="1"/>
    <x v="1"/>
    <x v="3"/>
    <x v="5"/>
    <n v="3"/>
    <n v="51614"/>
    <x v="1"/>
    <x v="8"/>
    <x v="2"/>
  </r>
  <r>
    <n v="968"/>
    <x v="7"/>
    <n v="60064"/>
    <n v="640"/>
    <n v="217204"/>
    <x v="0"/>
    <x v="834"/>
    <x v="0"/>
    <n v="1"/>
    <s v="Employed"/>
    <x v="1"/>
    <x v="0"/>
    <x v="3"/>
    <x v="0"/>
    <n v="4"/>
    <n v="53640"/>
    <x v="3"/>
    <x v="6"/>
    <x v="2"/>
  </r>
  <r>
    <n v="969"/>
    <x v="8"/>
    <n v="77538"/>
    <n v="697"/>
    <n v="289266"/>
    <x v="2"/>
    <x v="835"/>
    <x v="1"/>
    <n v="1"/>
    <s v="Employed"/>
    <x v="0"/>
    <x v="0"/>
    <x v="3"/>
    <x v="4"/>
    <n v="3"/>
    <n v="167618"/>
    <x v="1"/>
    <x v="7"/>
    <x v="6"/>
  </r>
  <r>
    <n v="970"/>
    <x v="19"/>
    <n v="24822"/>
    <n v="676"/>
    <n v="157199"/>
    <x v="2"/>
    <x v="693"/>
    <x v="0"/>
    <n v="0"/>
    <s v="Employed"/>
    <x v="0"/>
    <x v="0"/>
    <x v="3"/>
    <x v="3"/>
    <n v="4"/>
    <n v="136983"/>
    <x v="1"/>
    <x v="3"/>
    <x v="4"/>
  </r>
  <r>
    <n v="971"/>
    <x v="12"/>
    <n v="31024"/>
    <n v="666"/>
    <n v="182038"/>
    <x v="3"/>
    <x v="836"/>
    <x v="0"/>
    <n v="1"/>
    <s v="Employed"/>
    <x v="0"/>
    <x v="1"/>
    <x v="2"/>
    <x v="0"/>
    <n v="2"/>
    <n v="123069"/>
    <x v="1"/>
    <x v="5"/>
    <x v="6"/>
  </r>
  <r>
    <n v="972"/>
    <x v="26"/>
    <n v="47877"/>
    <n v="564"/>
    <n v="170992"/>
    <x v="0"/>
    <x v="837"/>
    <x v="0"/>
    <n v="1"/>
    <s v="Employed"/>
    <x v="1"/>
    <x v="0"/>
    <x v="1"/>
    <x v="5"/>
    <n v="4"/>
    <n v="80208"/>
    <x v="3"/>
    <x v="9"/>
    <x v="3"/>
  </r>
  <r>
    <n v="973"/>
    <x v="3"/>
    <n v="50744"/>
    <n v="651"/>
    <n v="175205"/>
    <x v="0"/>
    <x v="838"/>
    <x v="1"/>
    <n v="1"/>
    <s v="Employed"/>
    <x v="0"/>
    <x v="0"/>
    <x v="3"/>
    <x v="3"/>
    <n v="2"/>
    <n v="92859"/>
    <x v="2"/>
    <x v="14"/>
    <x v="6"/>
  </r>
  <r>
    <n v="974"/>
    <x v="29"/>
    <n v="46735"/>
    <n v="587"/>
    <n v="202065"/>
    <x v="2"/>
    <x v="839"/>
    <x v="0"/>
    <n v="1"/>
    <s v="Employed"/>
    <x v="1"/>
    <x v="0"/>
    <x v="2"/>
    <x v="5"/>
    <n v="2"/>
    <n v="99949"/>
    <x v="3"/>
    <x v="5"/>
    <x v="0"/>
  </r>
  <r>
    <n v="975"/>
    <x v="28"/>
    <n v="41700"/>
    <n v="595"/>
    <n v="210198"/>
    <x v="4"/>
    <x v="463"/>
    <x v="0"/>
    <n v="0"/>
    <s v="Unemployed"/>
    <x v="2"/>
    <x v="0"/>
    <x v="3"/>
    <x v="5"/>
    <n v="1"/>
    <n v="139430"/>
    <x v="2"/>
    <x v="16"/>
    <x v="6"/>
  </r>
  <r>
    <n v="976"/>
    <x v="28"/>
    <n v="31514"/>
    <n v="631"/>
    <n v="221549"/>
    <x v="2"/>
    <x v="840"/>
    <x v="1"/>
    <n v="1"/>
    <s v="Employed"/>
    <x v="1"/>
    <x v="0"/>
    <x v="2"/>
    <x v="2"/>
    <n v="3"/>
    <n v="112083"/>
    <x v="3"/>
    <x v="16"/>
    <x v="6"/>
  </r>
  <r>
    <n v="977"/>
    <x v="26"/>
    <n v="40838"/>
    <n v="723"/>
    <n v="287232"/>
    <x v="2"/>
    <x v="201"/>
    <x v="0"/>
    <n v="1"/>
    <s v="Employed"/>
    <x v="2"/>
    <x v="1"/>
    <x v="0"/>
    <x v="0"/>
    <n v="3"/>
    <n v="115777"/>
    <x v="3"/>
    <x v="14"/>
    <x v="3"/>
  </r>
  <r>
    <n v="978"/>
    <x v="21"/>
    <n v="62258"/>
    <n v="668"/>
    <n v="123768"/>
    <x v="2"/>
    <x v="0"/>
    <x v="0"/>
    <n v="0"/>
    <s v="Employed"/>
    <x v="1"/>
    <x v="0"/>
    <x v="1"/>
    <x v="0"/>
    <n v="1"/>
    <n v="94970"/>
    <x v="1"/>
    <x v="18"/>
    <x v="4"/>
  </r>
  <r>
    <n v="979"/>
    <x v="10"/>
    <n v="51396"/>
    <n v="671"/>
    <n v="139737"/>
    <x v="1"/>
    <x v="841"/>
    <x v="0"/>
    <n v="0"/>
    <s v="Employed"/>
    <x v="2"/>
    <x v="0"/>
    <x v="2"/>
    <x v="0"/>
    <n v="1"/>
    <n v="123779"/>
    <x v="3"/>
    <x v="9"/>
    <x v="1"/>
  </r>
  <r>
    <n v="980"/>
    <x v="43"/>
    <n v="60133"/>
    <n v="688"/>
    <n v="77904"/>
    <x v="0"/>
    <x v="148"/>
    <x v="0"/>
    <n v="1"/>
    <s v="Employed"/>
    <x v="1"/>
    <x v="0"/>
    <x v="2"/>
    <x v="5"/>
    <n v="3"/>
    <n v="109069"/>
    <x v="2"/>
    <x v="2"/>
    <x v="1"/>
  </r>
  <r>
    <n v="981"/>
    <x v="33"/>
    <n v="31948"/>
    <n v="606"/>
    <n v="157901"/>
    <x v="1"/>
    <x v="842"/>
    <x v="0"/>
    <n v="1"/>
    <s v="Employed"/>
    <x v="1"/>
    <x v="1"/>
    <x v="2"/>
    <x v="1"/>
    <n v="1"/>
    <n v="101320"/>
    <x v="2"/>
    <x v="15"/>
    <x v="0"/>
  </r>
  <r>
    <n v="982"/>
    <x v="3"/>
    <n v="71662"/>
    <n v="571"/>
    <n v="177791"/>
    <x v="4"/>
    <x v="843"/>
    <x v="0"/>
    <n v="0"/>
    <s v="Employed"/>
    <x v="1"/>
    <x v="1"/>
    <x v="3"/>
    <x v="1"/>
    <n v="1"/>
    <n v="77707"/>
    <x v="2"/>
    <x v="12"/>
    <x v="6"/>
  </r>
  <r>
    <n v="983"/>
    <x v="13"/>
    <n v="41571"/>
    <n v="562"/>
    <n v="165078"/>
    <x v="3"/>
    <x v="844"/>
    <x v="0"/>
    <n v="1"/>
    <s v="Employed"/>
    <x v="1"/>
    <x v="0"/>
    <x v="0"/>
    <x v="1"/>
    <n v="2"/>
    <n v="96592"/>
    <x v="2"/>
    <x v="6"/>
    <x v="3"/>
  </r>
  <r>
    <n v="984"/>
    <x v="30"/>
    <n v="57128"/>
    <n v="661"/>
    <n v="143052"/>
    <x v="4"/>
    <x v="420"/>
    <x v="1"/>
    <n v="1"/>
    <s v="Employed"/>
    <x v="0"/>
    <x v="0"/>
    <x v="3"/>
    <x v="3"/>
    <n v="1"/>
    <n v="67614"/>
    <x v="3"/>
    <x v="10"/>
    <x v="3"/>
  </r>
  <r>
    <n v="985"/>
    <x v="32"/>
    <n v="48123"/>
    <n v="699"/>
    <n v="204453"/>
    <x v="0"/>
    <x v="845"/>
    <x v="0"/>
    <n v="1"/>
    <s v="Employed"/>
    <x v="1"/>
    <x v="0"/>
    <x v="0"/>
    <x v="2"/>
    <n v="1"/>
    <n v="98795"/>
    <x v="1"/>
    <x v="18"/>
    <x v="1"/>
  </r>
  <r>
    <n v="986"/>
    <x v="31"/>
    <n v="41899"/>
    <n v="695"/>
    <n v="180665"/>
    <x v="3"/>
    <x v="35"/>
    <x v="0"/>
    <n v="1"/>
    <s v="Employed"/>
    <x v="1"/>
    <x v="0"/>
    <x v="1"/>
    <x v="3"/>
    <n v="4"/>
    <n v="102667"/>
    <x v="0"/>
    <x v="6"/>
    <x v="3"/>
  </r>
  <r>
    <n v="987"/>
    <x v="10"/>
    <n v="56492"/>
    <n v="608"/>
    <n v="155763"/>
    <x v="4"/>
    <x v="846"/>
    <x v="0"/>
    <n v="1"/>
    <s v="Employed"/>
    <x v="0"/>
    <x v="1"/>
    <x v="3"/>
    <x v="0"/>
    <n v="3"/>
    <n v="27864"/>
    <x v="2"/>
    <x v="15"/>
    <x v="4"/>
  </r>
  <r>
    <n v="988"/>
    <x v="29"/>
    <n v="59007"/>
    <n v="717"/>
    <n v="207552"/>
    <x v="0"/>
    <x v="847"/>
    <x v="0"/>
    <n v="0"/>
    <s v="Employed"/>
    <x v="0"/>
    <x v="1"/>
    <x v="2"/>
    <x v="0"/>
    <n v="4"/>
    <n v="93089"/>
    <x v="3"/>
    <x v="0"/>
    <x v="6"/>
  </r>
  <r>
    <n v="989"/>
    <x v="26"/>
    <n v="90320"/>
    <n v="752"/>
    <n v="171340"/>
    <x v="4"/>
    <x v="848"/>
    <x v="0"/>
    <n v="1"/>
    <s v="Employed"/>
    <x v="0"/>
    <x v="1"/>
    <x v="1"/>
    <x v="4"/>
    <n v="1"/>
    <n v="64723"/>
    <x v="1"/>
    <x v="17"/>
    <x v="2"/>
  </r>
  <r>
    <n v="990"/>
    <x v="35"/>
    <n v="59589"/>
    <n v="680"/>
    <n v="257826"/>
    <x v="3"/>
    <x v="849"/>
    <x v="0"/>
    <n v="1"/>
    <s v="Employed"/>
    <x v="0"/>
    <x v="0"/>
    <x v="3"/>
    <x v="0"/>
    <n v="1"/>
    <n v="114959"/>
    <x v="3"/>
    <x v="6"/>
    <x v="1"/>
  </r>
  <r>
    <n v="991"/>
    <x v="23"/>
    <n v="59364"/>
    <n v="724"/>
    <n v="191818"/>
    <x v="3"/>
    <x v="850"/>
    <x v="0"/>
    <n v="1"/>
    <s v="Employed"/>
    <x v="0"/>
    <x v="0"/>
    <x v="0"/>
    <x v="1"/>
    <n v="4"/>
    <n v="119114"/>
    <x v="2"/>
    <x v="14"/>
    <x v="5"/>
  </r>
  <r>
    <n v="992"/>
    <x v="18"/>
    <n v="67173"/>
    <n v="693"/>
    <n v="182501"/>
    <x v="4"/>
    <x v="851"/>
    <x v="0"/>
    <n v="0"/>
    <s v="Employed"/>
    <x v="0"/>
    <x v="1"/>
    <x v="3"/>
    <x v="2"/>
    <n v="1"/>
    <n v="87209"/>
    <x v="2"/>
    <x v="13"/>
    <x v="5"/>
  </r>
  <r>
    <n v="993"/>
    <x v="30"/>
    <n v="57977"/>
    <n v="638"/>
    <n v="213077"/>
    <x v="1"/>
    <x v="852"/>
    <x v="1"/>
    <n v="1"/>
    <s v="Employed"/>
    <x v="0"/>
    <x v="1"/>
    <x v="3"/>
    <x v="1"/>
    <n v="2"/>
    <n v="116470"/>
    <x v="1"/>
    <x v="16"/>
    <x v="1"/>
  </r>
  <r>
    <n v="994"/>
    <x v="17"/>
    <n v="49419"/>
    <n v="616"/>
    <n v="99709"/>
    <x v="4"/>
    <x v="522"/>
    <x v="0"/>
    <n v="1"/>
    <s v="Employed"/>
    <x v="0"/>
    <x v="0"/>
    <x v="2"/>
    <x v="2"/>
    <n v="4"/>
    <n v="117732"/>
    <x v="3"/>
    <x v="16"/>
    <x v="0"/>
  </r>
  <r>
    <n v="995"/>
    <x v="33"/>
    <n v="54885"/>
    <n v="569"/>
    <n v="260677"/>
    <x v="4"/>
    <x v="853"/>
    <x v="0"/>
    <n v="0"/>
    <s v="Employed"/>
    <x v="0"/>
    <x v="1"/>
    <x v="2"/>
    <x v="3"/>
    <n v="4"/>
    <n v="93108"/>
    <x v="2"/>
    <x v="13"/>
    <x v="2"/>
  </r>
  <r>
    <n v="996"/>
    <x v="24"/>
    <n v="62822"/>
    <n v="627"/>
    <n v="239244"/>
    <x v="4"/>
    <x v="854"/>
    <x v="0"/>
    <n v="0"/>
    <s v="Employed"/>
    <x v="0"/>
    <x v="1"/>
    <x v="1"/>
    <x v="0"/>
    <n v="3"/>
    <n v="146028"/>
    <x v="2"/>
    <x v="0"/>
    <x v="4"/>
  </r>
  <r>
    <n v="997"/>
    <x v="8"/>
    <n v="70861"/>
    <n v="638"/>
    <n v="160346"/>
    <x v="1"/>
    <x v="855"/>
    <x v="1"/>
    <n v="0"/>
    <s v="Employed"/>
    <x v="0"/>
    <x v="1"/>
    <x v="2"/>
    <x v="3"/>
    <n v="4"/>
    <n v="78247"/>
    <x v="0"/>
    <x v="16"/>
    <x v="5"/>
  </r>
  <r>
    <n v="998"/>
    <x v="24"/>
    <n v="27339"/>
    <n v="639"/>
    <n v="143467"/>
    <x v="2"/>
    <x v="856"/>
    <x v="0"/>
    <n v="1"/>
    <s v="Employed"/>
    <x v="2"/>
    <x v="1"/>
    <x v="3"/>
    <x v="1"/>
    <n v="2"/>
    <n v="144140"/>
    <x v="0"/>
    <x v="5"/>
    <x v="1"/>
  </r>
  <r>
    <n v="999"/>
    <x v="27"/>
    <n v="21646"/>
    <n v="644"/>
    <n v="149500"/>
    <x v="3"/>
    <x v="857"/>
    <x v="1"/>
    <n v="1"/>
    <s v="Employed"/>
    <x v="1"/>
    <x v="1"/>
    <x v="3"/>
    <x v="5"/>
    <n v="1"/>
    <n v="93244"/>
    <x v="2"/>
    <x v="14"/>
    <x v="6"/>
  </r>
  <r>
    <n v="1000"/>
    <x v="9"/>
    <n v="70225"/>
    <n v="535"/>
    <n v="129502"/>
    <x v="0"/>
    <x v="42"/>
    <x v="0"/>
    <n v="0"/>
    <s v="Employed"/>
    <x v="1"/>
    <x v="0"/>
    <x v="0"/>
    <x v="2"/>
    <n v="4"/>
    <n v="74700"/>
    <x v="0"/>
    <x v="3"/>
    <x v="2"/>
  </r>
  <r>
    <n v="1001"/>
    <x v="32"/>
    <n v="38038"/>
    <n v="688"/>
    <n v="115163"/>
    <x v="3"/>
    <x v="858"/>
    <x v="1"/>
    <n v="0"/>
    <s v="Employed"/>
    <x v="0"/>
    <x v="0"/>
    <x v="3"/>
    <x v="0"/>
    <n v="4"/>
    <n v="89453"/>
    <x v="0"/>
    <x v="7"/>
    <x v="2"/>
  </r>
  <r>
    <n v="1002"/>
    <x v="9"/>
    <n v="25131"/>
    <n v="694"/>
    <n v="127879"/>
    <x v="3"/>
    <x v="642"/>
    <x v="0"/>
    <n v="1"/>
    <s v="Employed"/>
    <x v="0"/>
    <x v="0"/>
    <x v="1"/>
    <x v="4"/>
    <n v="3"/>
    <n v="67018"/>
    <x v="2"/>
    <x v="2"/>
    <x v="5"/>
  </r>
  <r>
    <n v="1003"/>
    <x v="2"/>
    <n v="23720"/>
    <n v="668"/>
    <n v="67644"/>
    <x v="2"/>
    <x v="859"/>
    <x v="0"/>
    <n v="0"/>
    <s v="Employed"/>
    <x v="2"/>
    <x v="0"/>
    <x v="1"/>
    <x v="5"/>
    <n v="3"/>
    <n v="123536"/>
    <x v="3"/>
    <x v="13"/>
    <x v="1"/>
  </r>
  <r>
    <n v="1004"/>
    <x v="32"/>
    <n v="77027"/>
    <n v="591"/>
    <n v="181819"/>
    <x v="3"/>
    <x v="860"/>
    <x v="0"/>
    <n v="1"/>
    <s v="Unemployed"/>
    <x v="0"/>
    <x v="1"/>
    <x v="2"/>
    <x v="3"/>
    <n v="1"/>
    <n v="51916"/>
    <x v="3"/>
    <x v="6"/>
    <x v="2"/>
  </r>
  <r>
    <n v="1005"/>
    <x v="24"/>
    <n v="63164"/>
    <n v="668"/>
    <n v="193172"/>
    <x v="3"/>
    <x v="712"/>
    <x v="0"/>
    <n v="1"/>
    <s v="Employed"/>
    <x v="2"/>
    <x v="0"/>
    <x v="0"/>
    <x v="2"/>
    <n v="4"/>
    <n v="141688"/>
    <x v="3"/>
    <x v="5"/>
    <x v="0"/>
  </r>
  <r>
    <n v="1006"/>
    <x v="17"/>
    <n v="38073"/>
    <n v="651"/>
    <n v="264053"/>
    <x v="1"/>
    <x v="861"/>
    <x v="1"/>
    <n v="1"/>
    <s v="Employed"/>
    <x v="1"/>
    <x v="1"/>
    <x v="3"/>
    <x v="5"/>
    <n v="2"/>
    <n v="71923"/>
    <x v="1"/>
    <x v="16"/>
    <x v="6"/>
  </r>
  <r>
    <n v="1007"/>
    <x v="6"/>
    <n v="38693"/>
    <n v="673"/>
    <n v="249354"/>
    <x v="1"/>
    <x v="862"/>
    <x v="0"/>
    <n v="1"/>
    <s v="Employed"/>
    <x v="1"/>
    <x v="1"/>
    <x v="2"/>
    <x v="4"/>
    <n v="1"/>
    <n v="125099"/>
    <x v="3"/>
    <x v="5"/>
    <x v="3"/>
  </r>
  <r>
    <n v="1008"/>
    <x v="13"/>
    <n v="50822"/>
    <n v="727"/>
    <n v="163300"/>
    <x v="1"/>
    <x v="863"/>
    <x v="0"/>
    <n v="0"/>
    <s v="Employed"/>
    <x v="0"/>
    <x v="0"/>
    <x v="3"/>
    <x v="5"/>
    <n v="2"/>
    <n v="100726"/>
    <x v="1"/>
    <x v="2"/>
    <x v="6"/>
  </r>
  <r>
    <n v="1009"/>
    <x v="21"/>
    <n v="62890"/>
    <n v="641"/>
    <n v="187617"/>
    <x v="1"/>
    <x v="675"/>
    <x v="0"/>
    <n v="0"/>
    <s v="Employed"/>
    <x v="2"/>
    <x v="0"/>
    <x v="1"/>
    <x v="4"/>
    <n v="4"/>
    <n v="108124"/>
    <x v="1"/>
    <x v="12"/>
    <x v="5"/>
  </r>
  <r>
    <n v="1010"/>
    <x v="29"/>
    <n v="45589"/>
    <n v="659"/>
    <n v="255154"/>
    <x v="1"/>
    <x v="864"/>
    <x v="0"/>
    <n v="1"/>
    <s v="Unemployed"/>
    <x v="2"/>
    <x v="0"/>
    <x v="1"/>
    <x v="3"/>
    <n v="1"/>
    <n v="82298"/>
    <x v="0"/>
    <x v="11"/>
    <x v="1"/>
  </r>
  <r>
    <n v="1011"/>
    <x v="40"/>
    <n v="38209"/>
    <n v="606"/>
    <n v="177574"/>
    <x v="0"/>
    <x v="865"/>
    <x v="0"/>
    <n v="1"/>
    <s v="Employed"/>
    <x v="1"/>
    <x v="0"/>
    <x v="0"/>
    <x v="2"/>
    <n v="3"/>
    <n v="110584"/>
    <x v="1"/>
    <x v="17"/>
    <x v="2"/>
  </r>
  <r>
    <n v="1012"/>
    <x v="34"/>
    <n v="67025"/>
    <n v="696"/>
    <n v="208529"/>
    <x v="2"/>
    <x v="866"/>
    <x v="0"/>
    <n v="1"/>
    <s v="Employed"/>
    <x v="1"/>
    <x v="1"/>
    <x v="3"/>
    <x v="3"/>
    <n v="3"/>
    <n v="104049"/>
    <x v="1"/>
    <x v="14"/>
    <x v="6"/>
  </r>
  <r>
    <n v="1013"/>
    <x v="37"/>
    <n v="49612"/>
    <n v="685"/>
    <n v="169702"/>
    <x v="4"/>
    <x v="867"/>
    <x v="1"/>
    <n v="0"/>
    <s v="Unemployed"/>
    <x v="2"/>
    <x v="1"/>
    <x v="3"/>
    <x v="2"/>
    <n v="2"/>
    <n v="56262"/>
    <x v="1"/>
    <x v="2"/>
    <x v="3"/>
  </r>
  <r>
    <n v="1014"/>
    <x v="28"/>
    <n v="47125"/>
    <n v="660"/>
    <n v="201961"/>
    <x v="1"/>
    <x v="868"/>
    <x v="1"/>
    <n v="1"/>
    <s v="Employed"/>
    <x v="2"/>
    <x v="1"/>
    <x v="1"/>
    <x v="5"/>
    <n v="1"/>
    <n v="71124"/>
    <x v="1"/>
    <x v="8"/>
    <x v="0"/>
  </r>
  <r>
    <n v="1015"/>
    <x v="18"/>
    <n v="58881"/>
    <n v="597"/>
    <n v="204184"/>
    <x v="2"/>
    <x v="184"/>
    <x v="0"/>
    <n v="1"/>
    <s v="Unemployed"/>
    <x v="1"/>
    <x v="0"/>
    <x v="0"/>
    <x v="3"/>
    <n v="2"/>
    <n v="83772"/>
    <x v="0"/>
    <x v="16"/>
    <x v="6"/>
  </r>
  <r>
    <n v="1016"/>
    <x v="40"/>
    <n v="17955"/>
    <n v="615"/>
    <n v="182553"/>
    <x v="4"/>
    <x v="869"/>
    <x v="0"/>
    <n v="1"/>
    <s v="Unemployed"/>
    <x v="2"/>
    <x v="0"/>
    <x v="2"/>
    <x v="2"/>
    <n v="3"/>
    <n v="77350"/>
    <x v="2"/>
    <x v="16"/>
    <x v="6"/>
  </r>
  <r>
    <n v="1017"/>
    <x v="39"/>
    <n v="57112"/>
    <n v="558"/>
    <n v="253295"/>
    <x v="3"/>
    <x v="870"/>
    <x v="0"/>
    <n v="1"/>
    <s v="Unemployed"/>
    <x v="1"/>
    <x v="1"/>
    <x v="0"/>
    <x v="0"/>
    <n v="4"/>
    <n v="137584"/>
    <x v="1"/>
    <x v="0"/>
    <x v="0"/>
  </r>
  <r>
    <n v="1018"/>
    <x v="27"/>
    <n v="56163"/>
    <n v="615"/>
    <n v="156784"/>
    <x v="3"/>
    <x v="871"/>
    <x v="0"/>
    <n v="0"/>
    <s v="Employed"/>
    <x v="2"/>
    <x v="1"/>
    <x v="2"/>
    <x v="4"/>
    <n v="3"/>
    <n v="100210"/>
    <x v="2"/>
    <x v="0"/>
    <x v="0"/>
  </r>
  <r>
    <n v="1019"/>
    <x v="20"/>
    <n v="29316"/>
    <n v="685"/>
    <n v="205766"/>
    <x v="2"/>
    <x v="400"/>
    <x v="0"/>
    <n v="1"/>
    <s v="Employed"/>
    <x v="0"/>
    <x v="0"/>
    <x v="2"/>
    <x v="2"/>
    <n v="4"/>
    <n v="76639"/>
    <x v="3"/>
    <x v="8"/>
    <x v="1"/>
  </r>
  <r>
    <n v="1020"/>
    <x v="42"/>
    <n v="20879"/>
    <n v="669"/>
    <n v="289175"/>
    <x v="0"/>
    <x v="872"/>
    <x v="0"/>
    <n v="1"/>
    <s v="Employed"/>
    <x v="1"/>
    <x v="0"/>
    <x v="1"/>
    <x v="0"/>
    <n v="2"/>
    <n v="85276"/>
    <x v="3"/>
    <x v="13"/>
    <x v="2"/>
  </r>
  <r>
    <n v="1021"/>
    <x v="40"/>
    <n v="41534"/>
    <n v="657"/>
    <n v="215564"/>
    <x v="0"/>
    <x v="493"/>
    <x v="0"/>
    <n v="1"/>
    <s v="Employed"/>
    <x v="2"/>
    <x v="1"/>
    <x v="2"/>
    <x v="3"/>
    <n v="2"/>
    <n v="84866"/>
    <x v="2"/>
    <x v="16"/>
    <x v="2"/>
  </r>
  <r>
    <n v="1022"/>
    <x v="42"/>
    <n v="52744"/>
    <n v="724"/>
    <n v="160173"/>
    <x v="2"/>
    <x v="873"/>
    <x v="0"/>
    <n v="1"/>
    <s v="Unemployed"/>
    <x v="1"/>
    <x v="1"/>
    <x v="3"/>
    <x v="3"/>
    <n v="2"/>
    <n v="91358"/>
    <x v="2"/>
    <x v="1"/>
    <x v="1"/>
  </r>
  <r>
    <n v="1023"/>
    <x v="4"/>
    <n v="54273"/>
    <n v="665"/>
    <n v="217375"/>
    <x v="0"/>
    <x v="874"/>
    <x v="0"/>
    <n v="1"/>
    <s v="Employed"/>
    <x v="2"/>
    <x v="1"/>
    <x v="1"/>
    <x v="5"/>
    <n v="4"/>
    <n v="67740"/>
    <x v="3"/>
    <x v="10"/>
    <x v="0"/>
  </r>
  <r>
    <n v="1024"/>
    <x v="24"/>
    <n v="75560"/>
    <n v="621"/>
    <n v="321601"/>
    <x v="0"/>
    <x v="875"/>
    <x v="0"/>
    <n v="1"/>
    <s v="Employed"/>
    <x v="0"/>
    <x v="0"/>
    <x v="0"/>
    <x v="4"/>
    <n v="2"/>
    <n v="75582"/>
    <x v="0"/>
    <x v="11"/>
    <x v="3"/>
  </r>
  <r>
    <n v="1025"/>
    <x v="6"/>
    <n v="52751"/>
    <n v="615"/>
    <n v="201961"/>
    <x v="3"/>
    <x v="876"/>
    <x v="0"/>
    <n v="1"/>
    <s v="Employed"/>
    <x v="0"/>
    <x v="1"/>
    <x v="0"/>
    <x v="2"/>
    <n v="2"/>
    <n v="122998"/>
    <x v="0"/>
    <x v="3"/>
    <x v="2"/>
  </r>
  <r>
    <n v="1026"/>
    <x v="40"/>
    <n v="29017"/>
    <n v="638"/>
    <n v="239681"/>
    <x v="0"/>
    <x v="877"/>
    <x v="0"/>
    <n v="0"/>
    <s v="Employed"/>
    <x v="0"/>
    <x v="1"/>
    <x v="2"/>
    <x v="3"/>
    <n v="1"/>
    <n v="105560"/>
    <x v="1"/>
    <x v="4"/>
    <x v="3"/>
  </r>
  <r>
    <n v="1027"/>
    <x v="34"/>
    <n v="46235"/>
    <n v="627"/>
    <n v="200259"/>
    <x v="0"/>
    <x v="878"/>
    <x v="0"/>
    <n v="1"/>
    <s v="Employed"/>
    <x v="1"/>
    <x v="0"/>
    <x v="3"/>
    <x v="2"/>
    <n v="4"/>
    <n v="95429"/>
    <x v="0"/>
    <x v="15"/>
    <x v="0"/>
  </r>
  <r>
    <n v="1028"/>
    <x v="12"/>
    <n v="30520"/>
    <n v="697"/>
    <n v="213772"/>
    <x v="2"/>
    <x v="879"/>
    <x v="0"/>
    <n v="1"/>
    <s v="Unemployed"/>
    <x v="0"/>
    <x v="1"/>
    <x v="0"/>
    <x v="1"/>
    <n v="2"/>
    <n v="100078"/>
    <x v="0"/>
    <x v="9"/>
    <x v="6"/>
  </r>
  <r>
    <n v="1029"/>
    <x v="19"/>
    <n v="47313"/>
    <n v="671"/>
    <n v="196087"/>
    <x v="0"/>
    <x v="880"/>
    <x v="0"/>
    <n v="0"/>
    <s v="Employed"/>
    <x v="1"/>
    <x v="1"/>
    <x v="2"/>
    <x v="4"/>
    <n v="2"/>
    <n v="98633"/>
    <x v="1"/>
    <x v="17"/>
    <x v="1"/>
  </r>
  <r>
    <n v="1030"/>
    <x v="29"/>
    <n v="71133"/>
    <n v="634"/>
    <n v="149097"/>
    <x v="1"/>
    <x v="881"/>
    <x v="0"/>
    <n v="1"/>
    <s v="Employed"/>
    <x v="0"/>
    <x v="1"/>
    <x v="0"/>
    <x v="4"/>
    <n v="4"/>
    <n v="93726"/>
    <x v="1"/>
    <x v="2"/>
    <x v="5"/>
  </r>
  <r>
    <n v="1031"/>
    <x v="36"/>
    <n v="56888"/>
    <n v="635"/>
    <n v="218697"/>
    <x v="1"/>
    <x v="882"/>
    <x v="0"/>
    <n v="0"/>
    <s v="Employed"/>
    <x v="1"/>
    <x v="0"/>
    <x v="3"/>
    <x v="0"/>
    <n v="4"/>
    <n v="115513"/>
    <x v="0"/>
    <x v="1"/>
    <x v="0"/>
  </r>
  <r>
    <n v="1032"/>
    <x v="13"/>
    <n v="39188"/>
    <n v="685"/>
    <n v="138849"/>
    <x v="2"/>
    <x v="883"/>
    <x v="0"/>
    <n v="0"/>
    <s v="Employed"/>
    <x v="0"/>
    <x v="0"/>
    <x v="2"/>
    <x v="1"/>
    <n v="3"/>
    <n v="113294"/>
    <x v="2"/>
    <x v="18"/>
    <x v="0"/>
  </r>
  <r>
    <n v="1033"/>
    <x v="42"/>
    <n v="58885"/>
    <n v="700"/>
    <n v="184377"/>
    <x v="1"/>
    <x v="884"/>
    <x v="0"/>
    <n v="1"/>
    <s v="Employed"/>
    <x v="2"/>
    <x v="1"/>
    <x v="3"/>
    <x v="4"/>
    <n v="3"/>
    <n v="52847"/>
    <x v="1"/>
    <x v="7"/>
    <x v="4"/>
  </r>
  <r>
    <n v="1034"/>
    <x v="15"/>
    <n v="38333"/>
    <n v="557"/>
    <n v="295584"/>
    <x v="3"/>
    <x v="885"/>
    <x v="0"/>
    <n v="1"/>
    <s v="Employed"/>
    <x v="2"/>
    <x v="0"/>
    <x v="2"/>
    <x v="1"/>
    <n v="1"/>
    <n v="96053"/>
    <x v="2"/>
    <x v="3"/>
    <x v="0"/>
  </r>
  <r>
    <n v="1035"/>
    <x v="8"/>
    <n v="8548"/>
    <n v="641"/>
    <n v="196401"/>
    <x v="2"/>
    <x v="886"/>
    <x v="0"/>
    <n v="1"/>
    <s v="Employed"/>
    <x v="1"/>
    <x v="1"/>
    <x v="3"/>
    <x v="2"/>
    <n v="2"/>
    <n v="54825"/>
    <x v="3"/>
    <x v="18"/>
    <x v="2"/>
  </r>
  <r>
    <n v="1036"/>
    <x v="5"/>
    <n v="31497"/>
    <n v="654"/>
    <n v="153837"/>
    <x v="0"/>
    <x v="887"/>
    <x v="0"/>
    <n v="0"/>
    <s v="Employed"/>
    <x v="0"/>
    <x v="1"/>
    <x v="0"/>
    <x v="1"/>
    <n v="4"/>
    <n v="119067"/>
    <x v="1"/>
    <x v="7"/>
    <x v="5"/>
  </r>
  <r>
    <n v="1037"/>
    <x v="19"/>
    <n v="56876"/>
    <n v="677"/>
    <n v="212044"/>
    <x v="1"/>
    <x v="888"/>
    <x v="0"/>
    <n v="0"/>
    <s v="Employed"/>
    <x v="0"/>
    <x v="0"/>
    <x v="0"/>
    <x v="5"/>
    <n v="2"/>
    <n v="123029"/>
    <x v="2"/>
    <x v="17"/>
    <x v="6"/>
  </r>
  <r>
    <n v="1038"/>
    <x v="9"/>
    <n v="61585"/>
    <n v="655"/>
    <n v="172320"/>
    <x v="3"/>
    <x v="889"/>
    <x v="0"/>
    <n v="1"/>
    <s v="Employed"/>
    <x v="2"/>
    <x v="1"/>
    <x v="3"/>
    <x v="0"/>
    <n v="3"/>
    <n v="81676"/>
    <x v="1"/>
    <x v="11"/>
    <x v="3"/>
  </r>
  <r>
    <n v="1039"/>
    <x v="29"/>
    <n v="75764"/>
    <n v="670"/>
    <n v="205430"/>
    <x v="2"/>
    <x v="824"/>
    <x v="0"/>
    <n v="1"/>
    <s v="Employed"/>
    <x v="0"/>
    <x v="0"/>
    <x v="0"/>
    <x v="1"/>
    <n v="3"/>
    <n v="96497"/>
    <x v="1"/>
    <x v="7"/>
    <x v="4"/>
  </r>
  <r>
    <n v="1040"/>
    <x v="3"/>
    <n v="55117"/>
    <n v="638"/>
    <n v="141172"/>
    <x v="2"/>
    <x v="219"/>
    <x v="0"/>
    <n v="0"/>
    <s v="Employed"/>
    <x v="0"/>
    <x v="0"/>
    <x v="0"/>
    <x v="2"/>
    <n v="3"/>
    <n v="36656"/>
    <x v="1"/>
    <x v="2"/>
    <x v="5"/>
  </r>
  <r>
    <n v="1041"/>
    <x v="17"/>
    <n v="70207"/>
    <n v="609"/>
    <n v="238983"/>
    <x v="0"/>
    <x v="758"/>
    <x v="0"/>
    <n v="1"/>
    <s v="Employed"/>
    <x v="1"/>
    <x v="1"/>
    <x v="2"/>
    <x v="4"/>
    <n v="4"/>
    <n v="129183"/>
    <x v="1"/>
    <x v="1"/>
    <x v="1"/>
  </r>
  <r>
    <n v="1042"/>
    <x v="34"/>
    <n v="59451"/>
    <n v="689"/>
    <n v="206231"/>
    <x v="4"/>
    <x v="890"/>
    <x v="0"/>
    <n v="1"/>
    <s v="Employed"/>
    <x v="2"/>
    <x v="1"/>
    <x v="3"/>
    <x v="5"/>
    <n v="2"/>
    <n v="121290"/>
    <x v="2"/>
    <x v="3"/>
    <x v="2"/>
  </r>
  <r>
    <n v="1043"/>
    <x v="3"/>
    <n v="64061"/>
    <n v="690"/>
    <n v="149905"/>
    <x v="1"/>
    <x v="473"/>
    <x v="0"/>
    <n v="1"/>
    <s v="Employed"/>
    <x v="0"/>
    <x v="0"/>
    <x v="2"/>
    <x v="1"/>
    <n v="4"/>
    <n v="134502"/>
    <x v="2"/>
    <x v="14"/>
    <x v="6"/>
  </r>
  <r>
    <n v="1044"/>
    <x v="21"/>
    <n v="66525"/>
    <n v="682"/>
    <n v="217986"/>
    <x v="3"/>
    <x v="891"/>
    <x v="0"/>
    <n v="1"/>
    <s v="Employed"/>
    <x v="0"/>
    <x v="0"/>
    <x v="0"/>
    <x v="0"/>
    <n v="2"/>
    <n v="144596"/>
    <x v="2"/>
    <x v="1"/>
    <x v="5"/>
  </r>
  <r>
    <n v="1045"/>
    <x v="22"/>
    <n v="57305"/>
    <n v="691"/>
    <n v="296758"/>
    <x v="2"/>
    <x v="892"/>
    <x v="0"/>
    <n v="0"/>
    <s v="Employed"/>
    <x v="1"/>
    <x v="1"/>
    <x v="0"/>
    <x v="0"/>
    <n v="1"/>
    <n v="63276"/>
    <x v="3"/>
    <x v="9"/>
    <x v="3"/>
  </r>
  <r>
    <n v="1046"/>
    <x v="31"/>
    <n v="66122"/>
    <n v="601"/>
    <n v="160206"/>
    <x v="1"/>
    <x v="893"/>
    <x v="0"/>
    <n v="1"/>
    <s v="Employed"/>
    <x v="1"/>
    <x v="0"/>
    <x v="1"/>
    <x v="2"/>
    <n v="3"/>
    <n v="126641"/>
    <x v="1"/>
    <x v="14"/>
    <x v="6"/>
  </r>
  <r>
    <n v="1047"/>
    <x v="38"/>
    <n v="39521"/>
    <n v="624"/>
    <n v="237881"/>
    <x v="3"/>
    <x v="269"/>
    <x v="0"/>
    <n v="1"/>
    <s v="Employed"/>
    <x v="1"/>
    <x v="1"/>
    <x v="3"/>
    <x v="5"/>
    <n v="3"/>
    <n v="144379"/>
    <x v="1"/>
    <x v="0"/>
    <x v="2"/>
  </r>
  <r>
    <n v="1048"/>
    <x v="16"/>
    <n v="13600"/>
    <n v="705"/>
    <n v="220896"/>
    <x v="3"/>
    <x v="204"/>
    <x v="0"/>
    <n v="0"/>
    <s v="Employed"/>
    <x v="1"/>
    <x v="1"/>
    <x v="3"/>
    <x v="5"/>
    <n v="3"/>
    <n v="55162"/>
    <x v="2"/>
    <x v="3"/>
    <x v="1"/>
  </r>
  <r>
    <n v="1049"/>
    <x v="43"/>
    <n v="59761"/>
    <n v="667"/>
    <n v="220164"/>
    <x v="2"/>
    <x v="411"/>
    <x v="0"/>
    <n v="1"/>
    <s v="Employed"/>
    <x v="0"/>
    <x v="0"/>
    <x v="2"/>
    <x v="5"/>
    <n v="3"/>
    <n v="94863"/>
    <x v="2"/>
    <x v="17"/>
    <x v="1"/>
  </r>
  <r>
    <n v="1050"/>
    <x v="9"/>
    <n v="55621"/>
    <n v="652"/>
    <n v="245012"/>
    <x v="1"/>
    <x v="894"/>
    <x v="0"/>
    <n v="0"/>
    <s v="Unemployed"/>
    <x v="0"/>
    <x v="1"/>
    <x v="3"/>
    <x v="1"/>
    <n v="4"/>
    <n v="89097"/>
    <x v="1"/>
    <x v="18"/>
    <x v="6"/>
  </r>
  <r>
    <n v="1051"/>
    <x v="6"/>
    <n v="36870"/>
    <n v="637"/>
    <n v="186149"/>
    <x v="3"/>
    <x v="895"/>
    <x v="0"/>
    <n v="1"/>
    <s v="Employed"/>
    <x v="0"/>
    <x v="0"/>
    <x v="2"/>
    <x v="2"/>
    <n v="3"/>
    <n v="125663"/>
    <x v="1"/>
    <x v="11"/>
    <x v="0"/>
  </r>
  <r>
    <n v="1052"/>
    <x v="26"/>
    <n v="31063"/>
    <n v="713"/>
    <n v="207616"/>
    <x v="2"/>
    <x v="896"/>
    <x v="0"/>
    <n v="0"/>
    <s v="Employed"/>
    <x v="1"/>
    <x v="1"/>
    <x v="0"/>
    <x v="2"/>
    <n v="2"/>
    <n v="28181"/>
    <x v="3"/>
    <x v="6"/>
    <x v="6"/>
  </r>
  <r>
    <n v="1053"/>
    <x v="16"/>
    <n v="51960"/>
    <n v="561"/>
    <n v="204912"/>
    <x v="1"/>
    <x v="897"/>
    <x v="0"/>
    <n v="1"/>
    <s v="Employed"/>
    <x v="0"/>
    <x v="1"/>
    <x v="1"/>
    <x v="2"/>
    <n v="2"/>
    <n v="154478"/>
    <x v="1"/>
    <x v="8"/>
    <x v="0"/>
  </r>
  <r>
    <n v="1054"/>
    <x v="40"/>
    <n v="60753"/>
    <n v="664"/>
    <n v="157213"/>
    <x v="1"/>
    <x v="898"/>
    <x v="0"/>
    <n v="1"/>
    <s v="Employed"/>
    <x v="2"/>
    <x v="1"/>
    <x v="0"/>
    <x v="3"/>
    <n v="3"/>
    <n v="96623"/>
    <x v="2"/>
    <x v="2"/>
    <x v="5"/>
  </r>
  <r>
    <n v="1055"/>
    <x v="23"/>
    <n v="57798"/>
    <n v="646"/>
    <n v="222939"/>
    <x v="2"/>
    <x v="899"/>
    <x v="0"/>
    <n v="0"/>
    <s v="Employed"/>
    <x v="2"/>
    <x v="1"/>
    <x v="2"/>
    <x v="4"/>
    <n v="3"/>
    <n v="127482"/>
    <x v="3"/>
    <x v="2"/>
    <x v="1"/>
  </r>
  <r>
    <n v="1056"/>
    <x v="39"/>
    <n v="34705"/>
    <n v="587"/>
    <n v="181877"/>
    <x v="1"/>
    <x v="341"/>
    <x v="0"/>
    <n v="1"/>
    <s v="Employed"/>
    <x v="0"/>
    <x v="1"/>
    <x v="2"/>
    <x v="2"/>
    <n v="4"/>
    <n v="98192"/>
    <x v="0"/>
    <x v="8"/>
    <x v="2"/>
  </r>
  <r>
    <n v="1057"/>
    <x v="24"/>
    <n v="38069"/>
    <n v="730"/>
    <n v="291510"/>
    <x v="4"/>
    <x v="900"/>
    <x v="1"/>
    <n v="1"/>
    <s v="Employed"/>
    <x v="1"/>
    <x v="1"/>
    <x v="1"/>
    <x v="3"/>
    <n v="4"/>
    <n v="114763"/>
    <x v="0"/>
    <x v="6"/>
    <x v="4"/>
  </r>
  <r>
    <n v="1058"/>
    <x v="39"/>
    <n v="60042"/>
    <n v="515"/>
    <n v="174607"/>
    <x v="3"/>
    <x v="901"/>
    <x v="0"/>
    <n v="1"/>
    <s v="Employed"/>
    <x v="2"/>
    <x v="0"/>
    <x v="0"/>
    <x v="3"/>
    <n v="2"/>
    <n v="30357"/>
    <x v="1"/>
    <x v="5"/>
    <x v="0"/>
  </r>
  <r>
    <n v="1059"/>
    <x v="7"/>
    <n v="51090"/>
    <n v="656"/>
    <n v="133984"/>
    <x v="3"/>
    <x v="902"/>
    <x v="0"/>
    <n v="1"/>
    <s v="Employed"/>
    <x v="0"/>
    <x v="0"/>
    <x v="3"/>
    <x v="5"/>
    <n v="2"/>
    <n v="88453"/>
    <x v="2"/>
    <x v="10"/>
    <x v="1"/>
  </r>
  <r>
    <n v="1060"/>
    <x v="26"/>
    <n v="65902"/>
    <n v="676"/>
    <n v="256020"/>
    <x v="1"/>
    <x v="161"/>
    <x v="0"/>
    <n v="0"/>
    <s v="Employed"/>
    <x v="2"/>
    <x v="1"/>
    <x v="1"/>
    <x v="4"/>
    <n v="1"/>
    <n v="125432"/>
    <x v="1"/>
    <x v="12"/>
    <x v="5"/>
  </r>
  <r>
    <n v="1061"/>
    <x v="27"/>
    <n v="45150"/>
    <n v="601"/>
    <n v="162787"/>
    <x v="2"/>
    <x v="903"/>
    <x v="0"/>
    <n v="0"/>
    <s v="Employed"/>
    <x v="2"/>
    <x v="0"/>
    <x v="3"/>
    <x v="5"/>
    <n v="2"/>
    <n v="108661"/>
    <x v="2"/>
    <x v="1"/>
    <x v="6"/>
  </r>
  <r>
    <n v="1062"/>
    <x v="26"/>
    <n v="61092"/>
    <n v="663"/>
    <n v="139335"/>
    <x v="0"/>
    <x v="904"/>
    <x v="0"/>
    <n v="0"/>
    <s v="Unemployed"/>
    <x v="2"/>
    <x v="0"/>
    <x v="0"/>
    <x v="4"/>
    <n v="1"/>
    <n v="50894"/>
    <x v="2"/>
    <x v="18"/>
    <x v="1"/>
  </r>
  <r>
    <n v="1063"/>
    <x v="41"/>
    <n v="49405"/>
    <n v="638"/>
    <n v="219376"/>
    <x v="1"/>
    <x v="905"/>
    <x v="0"/>
    <n v="1"/>
    <s v="Employed"/>
    <x v="2"/>
    <x v="0"/>
    <x v="1"/>
    <x v="5"/>
    <n v="3"/>
    <n v="101842"/>
    <x v="2"/>
    <x v="17"/>
    <x v="6"/>
  </r>
  <r>
    <n v="1064"/>
    <x v="34"/>
    <n v="39157"/>
    <n v="699"/>
    <n v="266624"/>
    <x v="0"/>
    <x v="906"/>
    <x v="0"/>
    <n v="0"/>
    <s v="Employed"/>
    <x v="0"/>
    <x v="0"/>
    <x v="0"/>
    <x v="0"/>
    <n v="3"/>
    <n v="75437"/>
    <x v="0"/>
    <x v="3"/>
    <x v="6"/>
  </r>
  <r>
    <n v="1065"/>
    <x v="6"/>
    <n v="63922"/>
    <n v="825"/>
    <n v="236867"/>
    <x v="1"/>
    <x v="907"/>
    <x v="0"/>
    <n v="1"/>
    <s v="Unemployed"/>
    <x v="2"/>
    <x v="0"/>
    <x v="0"/>
    <x v="1"/>
    <n v="3"/>
    <n v="72837"/>
    <x v="1"/>
    <x v="4"/>
    <x v="1"/>
  </r>
  <r>
    <n v="1066"/>
    <x v="41"/>
    <n v="35111"/>
    <n v="666"/>
    <n v="171412"/>
    <x v="0"/>
    <x v="320"/>
    <x v="0"/>
    <n v="0"/>
    <s v="Employed"/>
    <x v="0"/>
    <x v="1"/>
    <x v="3"/>
    <x v="4"/>
    <n v="2"/>
    <n v="54379"/>
    <x v="1"/>
    <x v="2"/>
    <x v="2"/>
  </r>
  <r>
    <n v="1067"/>
    <x v="36"/>
    <n v="51112"/>
    <n v="680"/>
    <n v="206427"/>
    <x v="1"/>
    <x v="908"/>
    <x v="0"/>
    <n v="1"/>
    <s v="Unemployed"/>
    <x v="2"/>
    <x v="1"/>
    <x v="3"/>
    <x v="0"/>
    <n v="2"/>
    <n v="118561"/>
    <x v="0"/>
    <x v="8"/>
    <x v="3"/>
  </r>
  <r>
    <n v="1068"/>
    <x v="13"/>
    <n v="52662"/>
    <n v="601"/>
    <n v="185631"/>
    <x v="2"/>
    <x v="216"/>
    <x v="0"/>
    <n v="0"/>
    <s v="Employed"/>
    <x v="2"/>
    <x v="1"/>
    <x v="3"/>
    <x v="3"/>
    <n v="3"/>
    <n v="133390"/>
    <x v="2"/>
    <x v="8"/>
    <x v="6"/>
  </r>
  <r>
    <n v="1069"/>
    <x v="26"/>
    <n v="48195"/>
    <n v="660"/>
    <n v="283042"/>
    <x v="0"/>
    <x v="161"/>
    <x v="0"/>
    <n v="0"/>
    <s v="Employed"/>
    <x v="2"/>
    <x v="1"/>
    <x v="0"/>
    <x v="3"/>
    <n v="4"/>
    <n v="163604"/>
    <x v="3"/>
    <x v="2"/>
    <x v="6"/>
  </r>
  <r>
    <n v="1070"/>
    <x v="30"/>
    <n v="64861"/>
    <n v="631"/>
    <n v="178134"/>
    <x v="4"/>
    <x v="399"/>
    <x v="0"/>
    <n v="0"/>
    <s v="Employed"/>
    <x v="0"/>
    <x v="1"/>
    <x v="2"/>
    <x v="4"/>
    <n v="3"/>
    <n v="55778"/>
    <x v="3"/>
    <x v="5"/>
    <x v="0"/>
  </r>
  <r>
    <n v="1071"/>
    <x v="2"/>
    <n v="58589"/>
    <n v="688"/>
    <n v="204949"/>
    <x v="2"/>
    <x v="909"/>
    <x v="0"/>
    <n v="1"/>
    <s v="Employed"/>
    <x v="2"/>
    <x v="0"/>
    <x v="0"/>
    <x v="5"/>
    <n v="1"/>
    <n v="123021"/>
    <x v="0"/>
    <x v="0"/>
    <x v="4"/>
  </r>
  <r>
    <n v="1072"/>
    <x v="15"/>
    <n v="56801"/>
    <n v="578"/>
    <n v="208462"/>
    <x v="1"/>
    <x v="910"/>
    <x v="0"/>
    <n v="1"/>
    <s v="Employed"/>
    <x v="2"/>
    <x v="0"/>
    <x v="2"/>
    <x v="1"/>
    <n v="4"/>
    <n v="124995"/>
    <x v="3"/>
    <x v="7"/>
    <x v="1"/>
  </r>
  <r>
    <n v="1073"/>
    <x v="35"/>
    <n v="51026"/>
    <n v="596"/>
    <n v="141989"/>
    <x v="0"/>
    <x v="911"/>
    <x v="1"/>
    <n v="0"/>
    <s v="Employed"/>
    <x v="1"/>
    <x v="1"/>
    <x v="1"/>
    <x v="1"/>
    <n v="4"/>
    <n v="82584"/>
    <x v="2"/>
    <x v="7"/>
    <x v="6"/>
  </r>
  <r>
    <n v="1074"/>
    <x v="43"/>
    <n v="77844"/>
    <n v="709"/>
    <n v="190354"/>
    <x v="3"/>
    <x v="912"/>
    <x v="0"/>
    <n v="1"/>
    <s v="Employed"/>
    <x v="2"/>
    <x v="1"/>
    <x v="3"/>
    <x v="2"/>
    <n v="2"/>
    <n v="72472"/>
    <x v="2"/>
    <x v="0"/>
    <x v="5"/>
  </r>
  <r>
    <n v="1075"/>
    <x v="36"/>
    <n v="71970"/>
    <n v="660"/>
    <n v="191169"/>
    <x v="2"/>
    <x v="913"/>
    <x v="0"/>
    <n v="1"/>
    <s v="Employed"/>
    <x v="1"/>
    <x v="0"/>
    <x v="3"/>
    <x v="4"/>
    <n v="2"/>
    <n v="67427"/>
    <x v="1"/>
    <x v="17"/>
    <x v="2"/>
  </r>
  <r>
    <n v="1076"/>
    <x v="42"/>
    <n v="63791"/>
    <n v="716"/>
    <n v="268841"/>
    <x v="0"/>
    <x v="914"/>
    <x v="0"/>
    <n v="1"/>
    <s v="Employed"/>
    <x v="0"/>
    <x v="1"/>
    <x v="0"/>
    <x v="1"/>
    <n v="1"/>
    <n v="84179"/>
    <x v="2"/>
    <x v="13"/>
    <x v="3"/>
  </r>
  <r>
    <n v="1077"/>
    <x v="34"/>
    <n v="61326"/>
    <n v="668"/>
    <n v="209757"/>
    <x v="2"/>
    <x v="915"/>
    <x v="0"/>
    <n v="1"/>
    <s v="Employed"/>
    <x v="2"/>
    <x v="1"/>
    <x v="2"/>
    <x v="5"/>
    <n v="3"/>
    <n v="106078"/>
    <x v="2"/>
    <x v="2"/>
    <x v="3"/>
  </r>
  <r>
    <n v="1078"/>
    <x v="36"/>
    <n v="40966"/>
    <n v="675"/>
    <n v="181083"/>
    <x v="0"/>
    <x v="916"/>
    <x v="0"/>
    <n v="0"/>
    <s v="Employed"/>
    <x v="2"/>
    <x v="0"/>
    <x v="1"/>
    <x v="5"/>
    <n v="3"/>
    <n v="140803"/>
    <x v="2"/>
    <x v="9"/>
    <x v="5"/>
  </r>
  <r>
    <n v="1079"/>
    <x v="40"/>
    <n v="49263"/>
    <n v="634"/>
    <n v="192744"/>
    <x v="3"/>
    <x v="917"/>
    <x v="0"/>
    <n v="0"/>
    <s v="Employed"/>
    <x v="1"/>
    <x v="1"/>
    <x v="0"/>
    <x v="3"/>
    <n v="2"/>
    <n v="133160"/>
    <x v="3"/>
    <x v="17"/>
    <x v="3"/>
  </r>
  <r>
    <n v="1080"/>
    <x v="4"/>
    <n v="59537"/>
    <n v="640"/>
    <n v="196652"/>
    <x v="4"/>
    <x v="918"/>
    <x v="0"/>
    <n v="0"/>
    <s v="Employed"/>
    <x v="1"/>
    <x v="1"/>
    <x v="1"/>
    <x v="1"/>
    <n v="2"/>
    <n v="51537"/>
    <x v="3"/>
    <x v="13"/>
    <x v="2"/>
  </r>
  <r>
    <n v="1081"/>
    <x v="2"/>
    <n v="65773"/>
    <n v="698"/>
    <n v="198054"/>
    <x v="3"/>
    <x v="919"/>
    <x v="0"/>
    <n v="1"/>
    <s v="Employed"/>
    <x v="2"/>
    <x v="1"/>
    <x v="2"/>
    <x v="1"/>
    <n v="3"/>
    <n v="76334"/>
    <x v="0"/>
    <x v="1"/>
    <x v="3"/>
  </r>
  <r>
    <n v="1082"/>
    <x v="10"/>
    <n v="63380"/>
    <n v="642"/>
    <n v="246371"/>
    <x v="1"/>
    <x v="920"/>
    <x v="0"/>
    <n v="1"/>
    <s v="Employed"/>
    <x v="0"/>
    <x v="1"/>
    <x v="3"/>
    <x v="5"/>
    <n v="4"/>
    <n v="138989"/>
    <x v="0"/>
    <x v="15"/>
    <x v="1"/>
  </r>
  <r>
    <n v="1083"/>
    <x v="14"/>
    <n v="58714"/>
    <n v="709"/>
    <n v="248935"/>
    <x v="2"/>
    <x v="921"/>
    <x v="0"/>
    <n v="1"/>
    <s v="Employed"/>
    <x v="1"/>
    <x v="1"/>
    <x v="3"/>
    <x v="3"/>
    <n v="1"/>
    <n v="78067"/>
    <x v="3"/>
    <x v="17"/>
    <x v="3"/>
  </r>
  <r>
    <n v="1084"/>
    <x v="38"/>
    <n v="80009"/>
    <n v="644"/>
    <n v="150464"/>
    <x v="4"/>
    <x v="922"/>
    <x v="1"/>
    <n v="0"/>
    <s v="Employed"/>
    <x v="2"/>
    <x v="0"/>
    <x v="2"/>
    <x v="1"/>
    <n v="1"/>
    <n v="98292"/>
    <x v="1"/>
    <x v="8"/>
    <x v="0"/>
  </r>
  <r>
    <n v="1085"/>
    <x v="7"/>
    <n v="47966"/>
    <n v="591"/>
    <n v="253397"/>
    <x v="2"/>
    <x v="923"/>
    <x v="0"/>
    <n v="0"/>
    <s v="Employed"/>
    <x v="1"/>
    <x v="1"/>
    <x v="3"/>
    <x v="5"/>
    <n v="1"/>
    <n v="48841"/>
    <x v="1"/>
    <x v="18"/>
    <x v="3"/>
  </r>
  <r>
    <n v="1086"/>
    <x v="35"/>
    <n v="65197"/>
    <n v="586"/>
    <n v="237567"/>
    <x v="0"/>
    <x v="924"/>
    <x v="0"/>
    <n v="1"/>
    <s v="Employed"/>
    <x v="0"/>
    <x v="1"/>
    <x v="0"/>
    <x v="3"/>
    <n v="2"/>
    <n v="134591"/>
    <x v="3"/>
    <x v="4"/>
    <x v="0"/>
  </r>
  <r>
    <n v="1087"/>
    <x v="12"/>
    <n v="63371"/>
    <n v="641"/>
    <n v="197363"/>
    <x v="1"/>
    <x v="925"/>
    <x v="0"/>
    <n v="1"/>
    <s v="Employed"/>
    <x v="1"/>
    <x v="0"/>
    <x v="2"/>
    <x v="3"/>
    <n v="4"/>
    <n v="42617"/>
    <x v="0"/>
    <x v="2"/>
    <x v="0"/>
  </r>
  <r>
    <n v="1088"/>
    <x v="43"/>
    <n v="56660"/>
    <n v="695"/>
    <n v="126301"/>
    <x v="1"/>
    <x v="72"/>
    <x v="0"/>
    <n v="1"/>
    <s v="Unemployed"/>
    <x v="2"/>
    <x v="1"/>
    <x v="3"/>
    <x v="5"/>
    <n v="1"/>
    <n v="50715"/>
    <x v="1"/>
    <x v="0"/>
    <x v="0"/>
  </r>
  <r>
    <n v="1089"/>
    <x v="6"/>
    <n v="57207"/>
    <n v="616"/>
    <n v="210632"/>
    <x v="2"/>
    <x v="926"/>
    <x v="1"/>
    <n v="0"/>
    <s v="Employed"/>
    <x v="1"/>
    <x v="1"/>
    <x v="2"/>
    <x v="3"/>
    <n v="4"/>
    <n v="131524"/>
    <x v="2"/>
    <x v="2"/>
    <x v="2"/>
  </r>
  <r>
    <n v="1090"/>
    <x v="16"/>
    <n v="56905"/>
    <n v="686"/>
    <n v="182302"/>
    <x v="1"/>
    <x v="927"/>
    <x v="0"/>
    <n v="1"/>
    <s v="Employed"/>
    <x v="0"/>
    <x v="0"/>
    <x v="1"/>
    <x v="0"/>
    <n v="2"/>
    <n v="157601"/>
    <x v="1"/>
    <x v="9"/>
    <x v="6"/>
  </r>
  <r>
    <n v="1091"/>
    <x v="15"/>
    <n v="39376"/>
    <n v="655"/>
    <n v="227744"/>
    <x v="2"/>
    <x v="166"/>
    <x v="0"/>
    <n v="0"/>
    <s v="Employed"/>
    <x v="2"/>
    <x v="0"/>
    <x v="0"/>
    <x v="0"/>
    <n v="2"/>
    <n v="91281"/>
    <x v="1"/>
    <x v="12"/>
    <x v="4"/>
  </r>
  <r>
    <n v="1092"/>
    <x v="13"/>
    <n v="56012"/>
    <n v="680"/>
    <n v="232330"/>
    <x v="0"/>
    <x v="71"/>
    <x v="0"/>
    <n v="1"/>
    <s v="Employed"/>
    <x v="2"/>
    <x v="0"/>
    <x v="0"/>
    <x v="3"/>
    <n v="3"/>
    <n v="98594"/>
    <x v="1"/>
    <x v="11"/>
    <x v="5"/>
  </r>
  <r>
    <n v="1093"/>
    <x v="26"/>
    <n v="61224"/>
    <n v="635"/>
    <n v="265953"/>
    <x v="0"/>
    <x v="928"/>
    <x v="0"/>
    <n v="0"/>
    <s v="Employed"/>
    <x v="2"/>
    <x v="0"/>
    <x v="0"/>
    <x v="2"/>
    <n v="4"/>
    <n v="127248"/>
    <x v="0"/>
    <x v="4"/>
    <x v="5"/>
  </r>
  <r>
    <n v="1094"/>
    <x v="6"/>
    <n v="54829"/>
    <n v="659"/>
    <n v="146940"/>
    <x v="2"/>
    <x v="59"/>
    <x v="0"/>
    <n v="1"/>
    <s v="Employed"/>
    <x v="2"/>
    <x v="0"/>
    <x v="3"/>
    <x v="3"/>
    <n v="4"/>
    <n v="108683"/>
    <x v="0"/>
    <x v="2"/>
    <x v="1"/>
  </r>
  <r>
    <n v="1095"/>
    <x v="7"/>
    <n v="22368"/>
    <n v="696"/>
    <n v="306918"/>
    <x v="3"/>
    <x v="929"/>
    <x v="1"/>
    <n v="1"/>
    <s v="Employed"/>
    <x v="0"/>
    <x v="1"/>
    <x v="1"/>
    <x v="1"/>
    <n v="4"/>
    <n v="88803"/>
    <x v="3"/>
    <x v="6"/>
    <x v="1"/>
  </r>
  <r>
    <n v="1096"/>
    <x v="22"/>
    <n v="26207"/>
    <n v="649"/>
    <n v="244764"/>
    <x v="3"/>
    <x v="930"/>
    <x v="0"/>
    <n v="1"/>
    <s v="Unemployed"/>
    <x v="2"/>
    <x v="0"/>
    <x v="3"/>
    <x v="3"/>
    <n v="3"/>
    <n v="85436"/>
    <x v="1"/>
    <x v="6"/>
    <x v="3"/>
  </r>
  <r>
    <n v="1097"/>
    <x v="25"/>
    <n v="37726"/>
    <n v="623"/>
    <n v="235712"/>
    <x v="0"/>
    <x v="931"/>
    <x v="0"/>
    <n v="1"/>
    <s v="Employed"/>
    <x v="0"/>
    <x v="0"/>
    <x v="3"/>
    <x v="1"/>
    <n v="1"/>
    <n v="52996"/>
    <x v="0"/>
    <x v="2"/>
    <x v="4"/>
  </r>
  <r>
    <n v="1098"/>
    <x v="40"/>
    <n v="48321"/>
    <n v="559"/>
    <n v="295820"/>
    <x v="4"/>
    <x v="932"/>
    <x v="0"/>
    <n v="1"/>
    <s v="Employed"/>
    <x v="0"/>
    <x v="0"/>
    <x v="2"/>
    <x v="5"/>
    <n v="1"/>
    <n v="106988"/>
    <x v="0"/>
    <x v="16"/>
    <x v="6"/>
  </r>
  <r>
    <n v="1099"/>
    <x v="38"/>
    <n v="38531"/>
    <n v="677"/>
    <n v="215891"/>
    <x v="3"/>
    <x v="933"/>
    <x v="1"/>
    <n v="1"/>
    <s v="Employed"/>
    <x v="1"/>
    <x v="0"/>
    <x v="0"/>
    <x v="3"/>
    <n v="2"/>
    <n v="97242"/>
    <x v="3"/>
    <x v="12"/>
    <x v="0"/>
  </r>
  <r>
    <n v="1100"/>
    <x v="21"/>
    <n v="59688"/>
    <n v="611"/>
    <n v="251682"/>
    <x v="2"/>
    <x v="934"/>
    <x v="0"/>
    <n v="1"/>
    <s v="Employed"/>
    <x v="1"/>
    <x v="1"/>
    <x v="3"/>
    <x v="5"/>
    <n v="3"/>
    <n v="86864"/>
    <x v="2"/>
    <x v="4"/>
    <x v="0"/>
  </r>
  <r>
    <n v="1101"/>
    <x v="10"/>
    <n v="67879"/>
    <n v="623"/>
    <n v="208488"/>
    <x v="0"/>
    <x v="413"/>
    <x v="0"/>
    <n v="0"/>
    <s v="Employed"/>
    <x v="2"/>
    <x v="0"/>
    <x v="0"/>
    <x v="4"/>
    <n v="4"/>
    <n v="69945"/>
    <x v="2"/>
    <x v="5"/>
    <x v="5"/>
  </r>
  <r>
    <n v="1102"/>
    <x v="8"/>
    <n v="70005"/>
    <n v="596"/>
    <n v="242040"/>
    <x v="1"/>
    <x v="935"/>
    <x v="0"/>
    <n v="0"/>
    <s v="Employed"/>
    <x v="2"/>
    <x v="1"/>
    <x v="1"/>
    <x v="0"/>
    <n v="3"/>
    <n v="72984"/>
    <x v="1"/>
    <x v="12"/>
    <x v="0"/>
  </r>
  <r>
    <n v="1103"/>
    <x v="22"/>
    <n v="55052"/>
    <n v="638"/>
    <n v="258080"/>
    <x v="1"/>
    <x v="936"/>
    <x v="0"/>
    <n v="1"/>
    <s v="Employed"/>
    <x v="0"/>
    <x v="1"/>
    <x v="1"/>
    <x v="3"/>
    <n v="2"/>
    <n v="118551"/>
    <x v="2"/>
    <x v="5"/>
    <x v="5"/>
  </r>
  <r>
    <n v="1104"/>
    <x v="19"/>
    <n v="66262"/>
    <n v="754"/>
    <n v="252946"/>
    <x v="3"/>
    <x v="937"/>
    <x v="0"/>
    <n v="1"/>
    <s v="Unemployed"/>
    <x v="1"/>
    <x v="0"/>
    <x v="0"/>
    <x v="5"/>
    <n v="1"/>
    <n v="126449"/>
    <x v="3"/>
    <x v="3"/>
    <x v="0"/>
  </r>
  <r>
    <n v="1105"/>
    <x v="43"/>
    <n v="41561"/>
    <n v="667"/>
    <n v="124400"/>
    <x v="4"/>
    <x v="938"/>
    <x v="0"/>
    <n v="0"/>
    <s v="Employed"/>
    <x v="2"/>
    <x v="1"/>
    <x v="0"/>
    <x v="4"/>
    <n v="1"/>
    <n v="90186"/>
    <x v="0"/>
    <x v="7"/>
    <x v="3"/>
  </r>
  <r>
    <n v="1106"/>
    <x v="22"/>
    <n v="47725"/>
    <n v="617"/>
    <n v="179309"/>
    <x v="3"/>
    <x v="939"/>
    <x v="1"/>
    <n v="0"/>
    <s v="Employed"/>
    <x v="2"/>
    <x v="1"/>
    <x v="1"/>
    <x v="1"/>
    <n v="2"/>
    <n v="87025"/>
    <x v="2"/>
    <x v="7"/>
    <x v="6"/>
  </r>
  <r>
    <n v="1107"/>
    <x v="1"/>
    <n v="32495"/>
    <n v="627"/>
    <n v="258590"/>
    <x v="4"/>
    <x v="940"/>
    <x v="0"/>
    <n v="0"/>
    <s v="Employed"/>
    <x v="0"/>
    <x v="1"/>
    <x v="1"/>
    <x v="1"/>
    <n v="3"/>
    <n v="74390"/>
    <x v="1"/>
    <x v="0"/>
    <x v="5"/>
  </r>
  <r>
    <n v="1108"/>
    <x v="36"/>
    <n v="68103"/>
    <n v="578"/>
    <n v="224906"/>
    <x v="3"/>
    <x v="831"/>
    <x v="0"/>
    <n v="1"/>
    <s v="Employed"/>
    <x v="1"/>
    <x v="0"/>
    <x v="3"/>
    <x v="0"/>
    <n v="2"/>
    <n v="128104"/>
    <x v="1"/>
    <x v="18"/>
    <x v="6"/>
  </r>
  <r>
    <n v="1109"/>
    <x v="33"/>
    <n v="79489"/>
    <n v="593"/>
    <n v="197528"/>
    <x v="1"/>
    <x v="941"/>
    <x v="0"/>
    <n v="0"/>
    <s v="Employed"/>
    <x v="2"/>
    <x v="0"/>
    <x v="1"/>
    <x v="0"/>
    <n v="4"/>
    <n v="100929"/>
    <x v="0"/>
    <x v="3"/>
    <x v="5"/>
  </r>
  <r>
    <n v="1110"/>
    <x v="31"/>
    <n v="44771"/>
    <n v="585"/>
    <n v="225382"/>
    <x v="4"/>
    <x v="478"/>
    <x v="0"/>
    <n v="0"/>
    <s v="Unemployed"/>
    <x v="2"/>
    <x v="1"/>
    <x v="3"/>
    <x v="1"/>
    <n v="4"/>
    <n v="111037"/>
    <x v="1"/>
    <x v="16"/>
    <x v="5"/>
  </r>
  <r>
    <n v="1111"/>
    <x v="9"/>
    <n v="17447"/>
    <n v="663"/>
    <n v="144815"/>
    <x v="1"/>
    <x v="182"/>
    <x v="0"/>
    <n v="0"/>
    <s v="Employed"/>
    <x v="2"/>
    <x v="0"/>
    <x v="1"/>
    <x v="1"/>
    <n v="2"/>
    <n v="110754"/>
    <x v="3"/>
    <x v="15"/>
    <x v="6"/>
  </r>
  <r>
    <n v="1112"/>
    <x v="26"/>
    <n v="35668"/>
    <n v="672"/>
    <n v="239323"/>
    <x v="2"/>
    <x v="319"/>
    <x v="1"/>
    <n v="0"/>
    <s v="Employed"/>
    <x v="2"/>
    <x v="0"/>
    <x v="3"/>
    <x v="1"/>
    <n v="4"/>
    <n v="90768"/>
    <x v="2"/>
    <x v="13"/>
    <x v="4"/>
  </r>
  <r>
    <n v="1113"/>
    <x v="14"/>
    <n v="40247"/>
    <n v="653"/>
    <n v="218572"/>
    <x v="2"/>
    <x v="922"/>
    <x v="0"/>
    <n v="1"/>
    <s v="Employed"/>
    <x v="2"/>
    <x v="0"/>
    <x v="2"/>
    <x v="2"/>
    <n v="4"/>
    <n v="65039"/>
    <x v="1"/>
    <x v="0"/>
    <x v="1"/>
  </r>
  <r>
    <n v="1114"/>
    <x v="26"/>
    <n v="30106"/>
    <n v="668"/>
    <n v="204262"/>
    <x v="0"/>
    <x v="829"/>
    <x v="0"/>
    <n v="1"/>
    <s v="Employed"/>
    <x v="2"/>
    <x v="1"/>
    <x v="2"/>
    <x v="0"/>
    <n v="1"/>
    <n v="70116"/>
    <x v="2"/>
    <x v="13"/>
    <x v="5"/>
  </r>
  <r>
    <n v="1115"/>
    <x v="4"/>
    <n v="34545"/>
    <n v="611"/>
    <n v="191054"/>
    <x v="1"/>
    <x v="942"/>
    <x v="0"/>
    <n v="0"/>
    <s v="Employed"/>
    <x v="1"/>
    <x v="0"/>
    <x v="3"/>
    <x v="5"/>
    <n v="3"/>
    <n v="133836"/>
    <x v="0"/>
    <x v="12"/>
    <x v="0"/>
  </r>
  <r>
    <n v="1116"/>
    <x v="14"/>
    <n v="53069"/>
    <n v="592"/>
    <n v="211552"/>
    <x v="1"/>
    <x v="943"/>
    <x v="1"/>
    <n v="0"/>
    <s v="Unemployed"/>
    <x v="0"/>
    <x v="0"/>
    <x v="0"/>
    <x v="4"/>
    <n v="1"/>
    <n v="78229"/>
    <x v="2"/>
    <x v="5"/>
    <x v="2"/>
  </r>
  <r>
    <n v="1117"/>
    <x v="27"/>
    <n v="59895"/>
    <n v="592"/>
    <n v="186286"/>
    <x v="0"/>
    <x v="944"/>
    <x v="0"/>
    <n v="1"/>
    <s v="Employed"/>
    <x v="0"/>
    <x v="1"/>
    <x v="2"/>
    <x v="4"/>
    <n v="1"/>
    <n v="87689"/>
    <x v="3"/>
    <x v="18"/>
    <x v="1"/>
  </r>
  <r>
    <n v="1118"/>
    <x v="31"/>
    <n v="19034"/>
    <n v="590"/>
    <n v="183805"/>
    <x v="2"/>
    <x v="779"/>
    <x v="0"/>
    <n v="1"/>
    <s v="Employed"/>
    <x v="0"/>
    <x v="0"/>
    <x v="1"/>
    <x v="3"/>
    <n v="3"/>
    <n v="65968"/>
    <x v="0"/>
    <x v="11"/>
    <x v="6"/>
  </r>
  <r>
    <n v="1119"/>
    <x v="31"/>
    <n v="42017"/>
    <n v="667"/>
    <n v="289443"/>
    <x v="2"/>
    <x v="945"/>
    <x v="0"/>
    <n v="0"/>
    <s v="Employed"/>
    <x v="2"/>
    <x v="1"/>
    <x v="0"/>
    <x v="5"/>
    <n v="1"/>
    <n v="63518"/>
    <x v="1"/>
    <x v="10"/>
    <x v="4"/>
  </r>
  <r>
    <n v="1120"/>
    <x v="42"/>
    <n v="50565"/>
    <n v="750"/>
    <n v="120673"/>
    <x v="4"/>
    <x v="454"/>
    <x v="0"/>
    <n v="0"/>
    <s v="Employed"/>
    <x v="0"/>
    <x v="0"/>
    <x v="1"/>
    <x v="0"/>
    <n v="4"/>
    <n v="76925"/>
    <x v="0"/>
    <x v="12"/>
    <x v="3"/>
  </r>
  <r>
    <n v="1121"/>
    <x v="15"/>
    <n v="33998"/>
    <n v="597"/>
    <n v="121701"/>
    <x v="4"/>
    <x v="239"/>
    <x v="0"/>
    <n v="1"/>
    <s v="Employed"/>
    <x v="1"/>
    <x v="0"/>
    <x v="2"/>
    <x v="2"/>
    <n v="2"/>
    <n v="150652"/>
    <x v="2"/>
    <x v="2"/>
    <x v="0"/>
  </r>
  <r>
    <n v="1122"/>
    <x v="1"/>
    <n v="53542"/>
    <n v="632"/>
    <n v="239075"/>
    <x v="2"/>
    <x v="946"/>
    <x v="0"/>
    <n v="1"/>
    <s v="Employed"/>
    <x v="2"/>
    <x v="0"/>
    <x v="1"/>
    <x v="2"/>
    <n v="2"/>
    <n v="119741"/>
    <x v="2"/>
    <x v="13"/>
    <x v="4"/>
  </r>
  <r>
    <n v="1123"/>
    <x v="36"/>
    <n v="48232"/>
    <n v="660"/>
    <n v="139013"/>
    <x v="3"/>
    <x v="60"/>
    <x v="0"/>
    <n v="1"/>
    <s v="Employed"/>
    <x v="1"/>
    <x v="0"/>
    <x v="3"/>
    <x v="5"/>
    <n v="3"/>
    <n v="84196"/>
    <x v="2"/>
    <x v="0"/>
    <x v="1"/>
  </r>
  <r>
    <n v="1124"/>
    <x v="43"/>
    <n v="43271"/>
    <n v="636"/>
    <n v="99823"/>
    <x v="1"/>
    <x v="947"/>
    <x v="1"/>
    <n v="0"/>
    <s v="Employed"/>
    <x v="2"/>
    <x v="1"/>
    <x v="0"/>
    <x v="1"/>
    <n v="2"/>
    <n v="132486"/>
    <x v="2"/>
    <x v="7"/>
    <x v="2"/>
  </r>
  <r>
    <n v="1125"/>
    <x v="16"/>
    <n v="37032"/>
    <n v="666"/>
    <n v="250713"/>
    <x v="4"/>
    <x v="948"/>
    <x v="0"/>
    <n v="1"/>
    <s v="Employed"/>
    <x v="2"/>
    <x v="0"/>
    <x v="2"/>
    <x v="1"/>
    <n v="2"/>
    <n v="95431"/>
    <x v="0"/>
    <x v="10"/>
    <x v="2"/>
  </r>
  <r>
    <n v="1126"/>
    <x v="17"/>
    <n v="54101"/>
    <n v="621"/>
    <n v="263003"/>
    <x v="3"/>
    <x v="327"/>
    <x v="0"/>
    <n v="1"/>
    <s v="Employed"/>
    <x v="0"/>
    <x v="1"/>
    <x v="0"/>
    <x v="5"/>
    <n v="2"/>
    <n v="140630"/>
    <x v="0"/>
    <x v="18"/>
    <x v="3"/>
  </r>
  <r>
    <n v="1127"/>
    <x v="0"/>
    <n v="38547"/>
    <n v="615"/>
    <n v="134598"/>
    <x v="4"/>
    <x v="949"/>
    <x v="1"/>
    <n v="1"/>
    <s v="Employed"/>
    <x v="1"/>
    <x v="1"/>
    <x v="3"/>
    <x v="0"/>
    <n v="2"/>
    <n v="166351"/>
    <x v="2"/>
    <x v="4"/>
    <x v="6"/>
  </r>
  <r>
    <n v="1128"/>
    <x v="35"/>
    <n v="24004"/>
    <n v="640"/>
    <n v="110233"/>
    <x v="0"/>
    <x v="950"/>
    <x v="0"/>
    <n v="1"/>
    <s v="Employed"/>
    <x v="0"/>
    <x v="0"/>
    <x v="2"/>
    <x v="4"/>
    <n v="1"/>
    <n v="130844"/>
    <x v="1"/>
    <x v="11"/>
    <x v="6"/>
  </r>
  <r>
    <n v="1129"/>
    <x v="34"/>
    <n v="50331"/>
    <n v="666"/>
    <n v="139061"/>
    <x v="1"/>
    <x v="951"/>
    <x v="0"/>
    <n v="0"/>
    <s v="Employed"/>
    <x v="2"/>
    <x v="0"/>
    <x v="1"/>
    <x v="1"/>
    <n v="4"/>
    <n v="102836"/>
    <x v="0"/>
    <x v="8"/>
    <x v="4"/>
  </r>
  <r>
    <n v="1130"/>
    <x v="2"/>
    <n v="31414"/>
    <n v="714"/>
    <n v="165004"/>
    <x v="4"/>
    <x v="952"/>
    <x v="0"/>
    <n v="1"/>
    <s v="Employed"/>
    <x v="1"/>
    <x v="0"/>
    <x v="0"/>
    <x v="3"/>
    <n v="4"/>
    <n v="120979"/>
    <x v="3"/>
    <x v="4"/>
    <x v="5"/>
  </r>
  <r>
    <n v="1131"/>
    <x v="40"/>
    <n v="25307"/>
    <n v="668"/>
    <n v="295695"/>
    <x v="2"/>
    <x v="953"/>
    <x v="0"/>
    <n v="0"/>
    <s v="Employed"/>
    <x v="1"/>
    <x v="0"/>
    <x v="2"/>
    <x v="0"/>
    <n v="2"/>
    <n v="100452"/>
    <x v="0"/>
    <x v="14"/>
    <x v="1"/>
  </r>
  <r>
    <n v="1132"/>
    <x v="29"/>
    <n v="51942"/>
    <n v="637"/>
    <n v="178512"/>
    <x v="0"/>
    <x v="444"/>
    <x v="0"/>
    <n v="1"/>
    <s v="Employed"/>
    <x v="2"/>
    <x v="0"/>
    <x v="2"/>
    <x v="0"/>
    <n v="3"/>
    <n v="44920"/>
    <x v="3"/>
    <x v="13"/>
    <x v="4"/>
  </r>
  <r>
    <n v="1133"/>
    <x v="43"/>
    <n v="47556"/>
    <n v="691"/>
    <n v="241592"/>
    <x v="0"/>
    <x v="954"/>
    <x v="0"/>
    <n v="1"/>
    <s v="Employed"/>
    <x v="0"/>
    <x v="0"/>
    <x v="3"/>
    <x v="2"/>
    <n v="1"/>
    <n v="80361"/>
    <x v="1"/>
    <x v="16"/>
    <x v="1"/>
  </r>
  <r>
    <n v="1134"/>
    <x v="7"/>
    <n v="37004"/>
    <n v="700"/>
    <n v="236088"/>
    <x v="2"/>
    <x v="955"/>
    <x v="0"/>
    <n v="1"/>
    <s v="Employed"/>
    <x v="2"/>
    <x v="0"/>
    <x v="2"/>
    <x v="1"/>
    <n v="2"/>
    <n v="71452"/>
    <x v="3"/>
    <x v="2"/>
    <x v="6"/>
  </r>
  <r>
    <n v="1135"/>
    <x v="19"/>
    <n v="53434"/>
    <n v="634"/>
    <n v="266121"/>
    <x v="0"/>
    <x v="238"/>
    <x v="0"/>
    <n v="0"/>
    <s v="Employed"/>
    <x v="1"/>
    <x v="0"/>
    <x v="2"/>
    <x v="4"/>
    <n v="2"/>
    <n v="79696"/>
    <x v="3"/>
    <x v="16"/>
    <x v="6"/>
  </r>
  <r>
    <n v="1136"/>
    <x v="43"/>
    <n v="56358"/>
    <n v="642"/>
    <n v="168700"/>
    <x v="1"/>
    <x v="956"/>
    <x v="0"/>
    <n v="0"/>
    <s v="Employed"/>
    <x v="1"/>
    <x v="0"/>
    <x v="3"/>
    <x v="0"/>
    <n v="3"/>
    <n v="153810"/>
    <x v="1"/>
    <x v="0"/>
    <x v="4"/>
  </r>
  <r>
    <n v="1137"/>
    <x v="21"/>
    <n v="53597"/>
    <n v="628"/>
    <n v="199490"/>
    <x v="4"/>
    <x v="957"/>
    <x v="0"/>
    <n v="0"/>
    <s v="Employed"/>
    <x v="1"/>
    <x v="1"/>
    <x v="1"/>
    <x v="1"/>
    <n v="1"/>
    <n v="133664"/>
    <x v="2"/>
    <x v="17"/>
    <x v="0"/>
  </r>
  <r>
    <n v="1138"/>
    <x v="31"/>
    <n v="53052"/>
    <n v="691"/>
    <n v="189040"/>
    <x v="0"/>
    <x v="958"/>
    <x v="0"/>
    <n v="0"/>
    <s v="Employed"/>
    <x v="2"/>
    <x v="0"/>
    <x v="1"/>
    <x v="1"/>
    <n v="2"/>
    <n v="113226"/>
    <x v="0"/>
    <x v="1"/>
    <x v="1"/>
  </r>
  <r>
    <n v="1139"/>
    <x v="30"/>
    <n v="25919"/>
    <n v="653"/>
    <n v="226899"/>
    <x v="1"/>
    <x v="959"/>
    <x v="0"/>
    <n v="0"/>
    <s v="Employed"/>
    <x v="1"/>
    <x v="0"/>
    <x v="2"/>
    <x v="2"/>
    <n v="3"/>
    <n v="124370"/>
    <x v="1"/>
    <x v="8"/>
    <x v="1"/>
  </r>
  <r>
    <n v="1140"/>
    <x v="37"/>
    <n v="69398"/>
    <n v="579"/>
    <n v="260794"/>
    <x v="2"/>
    <x v="836"/>
    <x v="0"/>
    <n v="1"/>
    <s v="Employed"/>
    <x v="1"/>
    <x v="1"/>
    <x v="1"/>
    <x v="3"/>
    <n v="1"/>
    <n v="43236"/>
    <x v="3"/>
    <x v="9"/>
    <x v="2"/>
  </r>
  <r>
    <n v="1141"/>
    <x v="33"/>
    <n v="58362"/>
    <n v="670"/>
    <n v="308920"/>
    <x v="4"/>
    <x v="692"/>
    <x v="0"/>
    <n v="1"/>
    <s v="Employed"/>
    <x v="0"/>
    <x v="0"/>
    <x v="3"/>
    <x v="0"/>
    <n v="1"/>
    <n v="121845"/>
    <x v="2"/>
    <x v="15"/>
    <x v="2"/>
  </r>
  <r>
    <n v="1142"/>
    <x v="31"/>
    <n v="35738"/>
    <n v="724"/>
    <n v="180468"/>
    <x v="2"/>
    <x v="550"/>
    <x v="0"/>
    <n v="1"/>
    <s v="Employed"/>
    <x v="0"/>
    <x v="0"/>
    <x v="1"/>
    <x v="3"/>
    <n v="2"/>
    <n v="128188"/>
    <x v="0"/>
    <x v="17"/>
    <x v="3"/>
  </r>
  <r>
    <n v="1143"/>
    <x v="24"/>
    <n v="49823"/>
    <n v="728"/>
    <n v="207069"/>
    <x v="4"/>
    <x v="619"/>
    <x v="0"/>
    <n v="1"/>
    <s v="Employed"/>
    <x v="1"/>
    <x v="1"/>
    <x v="2"/>
    <x v="4"/>
    <n v="3"/>
    <n v="32807"/>
    <x v="1"/>
    <x v="0"/>
    <x v="2"/>
  </r>
  <r>
    <n v="1144"/>
    <x v="25"/>
    <n v="52674"/>
    <n v="626"/>
    <n v="243335"/>
    <x v="0"/>
    <x v="960"/>
    <x v="1"/>
    <n v="1"/>
    <s v="Employed"/>
    <x v="0"/>
    <x v="0"/>
    <x v="3"/>
    <x v="5"/>
    <n v="3"/>
    <n v="122957"/>
    <x v="0"/>
    <x v="14"/>
    <x v="1"/>
  </r>
  <r>
    <n v="1145"/>
    <x v="4"/>
    <n v="49409"/>
    <n v="615"/>
    <n v="230588"/>
    <x v="0"/>
    <x v="961"/>
    <x v="0"/>
    <n v="1"/>
    <s v="Unemployed"/>
    <x v="2"/>
    <x v="1"/>
    <x v="1"/>
    <x v="5"/>
    <n v="2"/>
    <n v="57277"/>
    <x v="2"/>
    <x v="9"/>
    <x v="5"/>
  </r>
  <r>
    <n v="1146"/>
    <x v="25"/>
    <n v="76895"/>
    <n v="744"/>
    <n v="285754"/>
    <x v="4"/>
    <x v="643"/>
    <x v="0"/>
    <n v="0"/>
    <s v="Employed"/>
    <x v="0"/>
    <x v="0"/>
    <x v="0"/>
    <x v="5"/>
    <n v="2"/>
    <n v="40899"/>
    <x v="0"/>
    <x v="5"/>
    <x v="4"/>
  </r>
  <r>
    <n v="1147"/>
    <x v="41"/>
    <n v="20821"/>
    <n v="728"/>
    <n v="194606"/>
    <x v="1"/>
    <x v="880"/>
    <x v="1"/>
    <n v="0"/>
    <s v="Employed"/>
    <x v="0"/>
    <x v="0"/>
    <x v="0"/>
    <x v="4"/>
    <n v="2"/>
    <n v="139789"/>
    <x v="2"/>
    <x v="10"/>
    <x v="0"/>
  </r>
  <r>
    <n v="1148"/>
    <x v="19"/>
    <n v="27857"/>
    <n v="673"/>
    <n v="180128"/>
    <x v="1"/>
    <x v="962"/>
    <x v="1"/>
    <n v="1"/>
    <s v="Unemployed"/>
    <x v="0"/>
    <x v="0"/>
    <x v="3"/>
    <x v="0"/>
    <n v="3"/>
    <n v="69788"/>
    <x v="1"/>
    <x v="12"/>
    <x v="4"/>
  </r>
  <r>
    <n v="1149"/>
    <x v="1"/>
    <n v="15515"/>
    <n v="564"/>
    <n v="268814"/>
    <x v="1"/>
    <x v="963"/>
    <x v="0"/>
    <n v="1"/>
    <s v="Employed"/>
    <x v="0"/>
    <x v="1"/>
    <x v="1"/>
    <x v="1"/>
    <n v="1"/>
    <n v="78521"/>
    <x v="2"/>
    <x v="9"/>
    <x v="6"/>
  </r>
  <r>
    <n v="1150"/>
    <x v="8"/>
    <n v="51198"/>
    <n v="619"/>
    <n v="215152"/>
    <x v="3"/>
    <x v="680"/>
    <x v="0"/>
    <n v="1"/>
    <s v="Employed"/>
    <x v="2"/>
    <x v="1"/>
    <x v="2"/>
    <x v="3"/>
    <n v="2"/>
    <n v="129688"/>
    <x v="1"/>
    <x v="2"/>
    <x v="1"/>
  </r>
  <r>
    <n v="1151"/>
    <x v="5"/>
    <n v="58160"/>
    <n v="595"/>
    <n v="227012"/>
    <x v="1"/>
    <x v="964"/>
    <x v="1"/>
    <n v="1"/>
    <s v="Employed"/>
    <x v="0"/>
    <x v="1"/>
    <x v="0"/>
    <x v="3"/>
    <n v="4"/>
    <n v="90842"/>
    <x v="2"/>
    <x v="12"/>
    <x v="6"/>
  </r>
  <r>
    <n v="1152"/>
    <x v="14"/>
    <n v="55423"/>
    <n v="740"/>
    <n v="196365"/>
    <x v="0"/>
    <x v="965"/>
    <x v="0"/>
    <n v="1"/>
    <s v="Unemployed"/>
    <x v="1"/>
    <x v="1"/>
    <x v="1"/>
    <x v="1"/>
    <n v="4"/>
    <n v="94595"/>
    <x v="0"/>
    <x v="18"/>
    <x v="1"/>
  </r>
  <r>
    <n v="1153"/>
    <x v="34"/>
    <n v="45663"/>
    <n v="573"/>
    <n v="246354"/>
    <x v="3"/>
    <x v="966"/>
    <x v="0"/>
    <n v="1"/>
    <s v="Employed"/>
    <x v="0"/>
    <x v="0"/>
    <x v="1"/>
    <x v="0"/>
    <n v="2"/>
    <n v="93937"/>
    <x v="2"/>
    <x v="13"/>
    <x v="2"/>
  </r>
  <r>
    <n v="1154"/>
    <x v="20"/>
    <n v="56098"/>
    <n v="740"/>
    <n v="156746"/>
    <x v="1"/>
    <x v="967"/>
    <x v="0"/>
    <n v="1"/>
    <s v="Employed"/>
    <x v="0"/>
    <x v="1"/>
    <x v="2"/>
    <x v="3"/>
    <n v="4"/>
    <n v="110427"/>
    <x v="2"/>
    <x v="6"/>
    <x v="0"/>
  </r>
  <r>
    <n v="1155"/>
    <x v="4"/>
    <n v="45553"/>
    <n v="644"/>
    <n v="177086"/>
    <x v="0"/>
    <x v="632"/>
    <x v="0"/>
    <n v="1"/>
    <s v="Employed"/>
    <x v="1"/>
    <x v="0"/>
    <x v="2"/>
    <x v="0"/>
    <n v="1"/>
    <n v="93209"/>
    <x v="0"/>
    <x v="15"/>
    <x v="1"/>
  </r>
  <r>
    <n v="1156"/>
    <x v="20"/>
    <n v="61110"/>
    <n v="590"/>
    <n v="67588"/>
    <x v="3"/>
    <x v="968"/>
    <x v="0"/>
    <n v="0"/>
    <s v="Employed"/>
    <x v="2"/>
    <x v="0"/>
    <x v="1"/>
    <x v="3"/>
    <n v="1"/>
    <n v="103423"/>
    <x v="3"/>
    <x v="12"/>
    <x v="3"/>
  </r>
  <r>
    <n v="1157"/>
    <x v="17"/>
    <n v="66609"/>
    <n v="699"/>
    <n v="168621"/>
    <x v="0"/>
    <x v="969"/>
    <x v="0"/>
    <n v="0"/>
    <s v="Employed"/>
    <x v="1"/>
    <x v="0"/>
    <x v="2"/>
    <x v="5"/>
    <n v="4"/>
    <n v="84893"/>
    <x v="2"/>
    <x v="9"/>
    <x v="4"/>
  </r>
  <r>
    <n v="1158"/>
    <x v="43"/>
    <n v="36032"/>
    <n v="681"/>
    <n v="246578"/>
    <x v="4"/>
    <x v="970"/>
    <x v="0"/>
    <n v="1"/>
    <s v="Employed"/>
    <x v="1"/>
    <x v="0"/>
    <x v="3"/>
    <x v="5"/>
    <n v="3"/>
    <n v="110554"/>
    <x v="1"/>
    <x v="13"/>
    <x v="3"/>
  </r>
  <r>
    <n v="1159"/>
    <x v="0"/>
    <n v="45685"/>
    <n v="586"/>
    <n v="202320"/>
    <x v="0"/>
    <x v="700"/>
    <x v="0"/>
    <n v="1"/>
    <s v="Employed"/>
    <x v="1"/>
    <x v="0"/>
    <x v="0"/>
    <x v="2"/>
    <n v="2"/>
    <n v="109415"/>
    <x v="2"/>
    <x v="17"/>
    <x v="3"/>
  </r>
  <r>
    <n v="1160"/>
    <x v="1"/>
    <n v="48115"/>
    <n v="648"/>
    <n v="153804"/>
    <x v="3"/>
    <x v="971"/>
    <x v="0"/>
    <n v="1"/>
    <s v="Employed"/>
    <x v="1"/>
    <x v="1"/>
    <x v="0"/>
    <x v="2"/>
    <n v="3"/>
    <n v="156936"/>
    <x v="3"/>
    <x v="0"/>
    <x v="3"/>
  </r>
  <r>
    <n v="1161"/>
    <x v="32"/>
    <n v="71381"/>
    <n v="718"/>
    <n v="271473"/>
    <x v="1"/>
    <x v="972"/>
    <x v="1"/>
    <n v="0"/>
    <s v="Employed"/>
    <x v="0"/>
    <x v="0"/>
    <x v="1"/>
    <x v="3"/>
    <n v="1"/>
    <n v="88562"/>
    <x v="1"/>
    <x v="0"/>
    <x v="3"/>
  </r>
  <r>
    <n v="1162"/>
    <x v="41"/>
    <n v="37798"/>
    <n v="629"/>
    <n v="206925"/>
    <x v="3"/>
    <x v="973"/>
    <x v="0"/>
    <n v="1"/>
    <s v="Employed"/>
    <x v="0"/>
    <x v="0"/>
    <x v="1"/>
    <x v="5"/>
    <n v="4"/>
    <n v="94475"/>
    <x v="0"/>
    <x v="1"/>
    <x v="4"/>
  </r>
  <r>
    <n v="1163"/>
    <x v="32"/>
    <n v="66464"/>
    <n v="733"/>
    <n v="284687"/>
    <x v="1"/>
    <x v="214"/>
    <x v="0"/>
    <n v="0"/>
    <s v="Employed"/>
    <x v="0"/>
    <x v="1"/>
    <x v="2"/>
    <x v="0"/>
    <n v="2"/>
    <n v="107164"/>
    <x v="0"/>
    <x v="11"/>
    <x v="6"/>
  </r>
  <r>
    <n v="1164"/>
    <x v="24"/>
    <n v="28009"/>
    <n v="612"/>
    <n v="242834"/>
    <x v="1"/>
    <x v="974"/>
    <x v="0"/>
    <n v="1"/>
    <s v="Employed"/>
    <x v="0"/>
    <x v="0"/>
    <x v="0"/>
    <x v="2"/>
    <n v="4"/>
    <n v="128933"/>
    <x v="0"/>
    <x v="8"/>
    <x v="4"/>
  </r>
  <r>
    <n v="1165"/>
    <x v="13"/>
    <n v="68653"/>
    <n v="568"/>
    <n v="209410"/>
    <x v="2"/>
    <x v="975"/>
    <x v="0"/>
    <n v="1"/>
    <s v="Employed"/>
    <x v="2"/>
    <x v="1"/>
    <x v="2"/>
    <x v="2"/>
    <n v="4"/>
    <n v="67252"/>
    <x v="1"/>
    <x v="17"/>
    <x v="6"/>
  </r>
  <r>
    <n v="1166"/>
    <x v="33"/>
    <n v="62778"/>
    <n v="652"/>
    <n v="291750"/>
    <x v="4"/>
    <x v="976"/>
    <x v="0"/>
    <n v="0"/>
    <s v="Employed"/>
    <x v="0"/>
    <x v="0"/>
    <x v="1"/>
    <x v="5"/>
    <n v="3"/>
    <n v="103107"/>
    <x v="2"/>
    <x v="10"/>
    <x v="6"/>
  </r>
  <r>
    <n v="1167"/>
    <x v="16"/>
    <n v="47665"/>
    <n v="576"/>
    <n v="181266"/>
    <x v="2"/>
    <x v="977"/>
    <x v="0"/>
    <n v="0"/>
    <s v="Employed"/>
    <x v="0"/>
    <x v="1"/>
    <x v="1"/>
    <x v="0"/>
    <n v="3"/>
    <n v="24765"/>
    <x v="1"/>
    <x v="1"/>
    <x v="4"/>
  </r>
  <r>
    <n v="1168"/>
    <x v="3"/>
    <n v="63750"/>
    <n v="656"/>
    <n v="145255"/>
    <x v="3"/>
    <x v="978"/>
    <x v="0"/>
    <n v="0"/>
    <s v="Employed"/>
    <x v="2"/>
    <x v="0"/>
    <x v="1"/>
    <x v="2"/>
    <n v="4"/>
    <n v="91854"/>
    <x v="1"/>
    <x v="15"/>
    <x v="4"/>
  </r>
  <r>
    <n v="1169"/>
    <x v="25"/>
    <n v="42485"/>
    <n v="650"/>
    <n v="279967"/>
    <x v="2"/>
    <x v="979"/>
    <x v="0"/>
    <n v="0"/>
    <s v="Employed"/>
    <x v="1"/>
    <x v="0"/>
    <x v="1"/>
    <x v="1"/>
    <n v="1"/>
    <n v="132181"/>
    <x v="3"/>
    <x v="4"/>
    <x v="4"/>
  </r>
  <r>
    <n v="1170"/>
    <x v="16"/>
    <n v="36157"/>
    <n v="612"/>
    <n v="230226"/>
    <x v="1"/>
    <x v="130"/>
    <x v="1"/>
    <n v="1"/>
    <s v="Employed"/>
    <x v="0"/>
    <x v="1"/>
    <x v="1"/>
    <x v="0"/>
    <n v="2"/>
    <n v="78215"/>
    <x v="1"/>
    <x v="17"/>
    <x v="1"/>
  </r>
  <r>
    <n v="1171"/>
    <x v="42"/>
    <n v="75596"/>
    <n v="743"/>
    <n v="269690"/>
    <x v="3"/>
    <x v="260"/>
    <x v="0"/>
    <n v="0"/>
    <s v="Employed"/>
    <x v="0"/>
    <x v="0"/>
    <x v="1"/>
    <x v="1"/>
    <n v="4"/>
    <n v="105305"/>
    <x v="0"/>
    <x v="17"/>
    <x v="6"/>
  </r>
  <r>
    <n v="1172"/>
    <x v="8"/>
    <n v="41882"/>
    <n v="649"/>
    <n v="244068"/>
    <x v="2"/>
    <x v="980"/>
    <x v="0"/>
    <n v="1"/>
    <s v="Employed"/>
    <x v="1"/>
    <x v="0"/>
    <x v="3"/>
    <x v="5"/>
    <n v="4"/>
    <n v="84132"/>
    <x v="1"/>
    <x v="18"/>
    <x v="4"/>
  </r>
  <r>
    <n v="1173"/>
    <x v="2"/>
    <n v="60155"/>
    <n v="693"/>
    <n v="282173"/>
    <x v="0"/>
    <x v="981"/>
    <x v="0"/>
    <n v="0"/>
    <s v="Employed"/>
    <x v="0"/>
    <x v="1"/>
    <x v="3"/>
    <x v="5"/>
    <n v="4"/>
    <n v="74217"/>
    <x v="3"/>
    <x v="14"/>
    <x v="0"/>
  </r>
  <r>
    <n v="1174"/>
    <x v="34"/>
    <n v="66632"/>
    <n v="696"/>
    <n v="174423"/>
    <x v="4"/>
    <x v="982"/>
    <x v="0"/>
    <n v="0"/>
    <s v="Employed"/>
    <x v="1"/>
    <x v="1"/>
    <x v="2"/>
    <x v="2"/>
    <n v="4"/>
    <n v="129144"/>
    <x v="1"/>
    <x v="2"/>
    <x v="2"/>
  </r>
  <r>
    <n v="1175"/>
    <x v="23"/>
    <n v="62094"/>
    <n v="738"/>
    <n v="190568"/>
    <x v="0"/>
    <x v="983"/>
    <x v="0"/>
    <n v="1"/>
    <s v="Employed"/>
    <x v="1"/>
    <x v="0"/>
    <x v="3"/>
    <x v="3"/>
    <n v="3"/>
    <n v="68642"/>
    <x v="1"/>
    <x v="16"/>
    <x v="2"/>
  </r>
  <r>
    <n v="1176"/>
    <x v="27"/>
    <n v="58989"/>
    <n v="589"/>
    <n v="190041"/>
    <x v="3"/>
    <x v="984"/>
    <x v="0"/>
    <n v="1"/>
    <s v="Unemployed"/>
    <x v="1"/>
    <x v="1"/>
    <x v="2"/>
    <x v="4"/>
    <n v="3"/>
    <n v="108788"/>
    <x v="0"/>
    <x v="16"/>
    <x v="0"/>
  </r>
  <r>
    <n v="1177"/>
    <x v="31"/>
    <n v="60202"/>
    <n v="562"/>
    <n v="190715"/>
    <x v="2"/>
    <x v="985"/>
    <x v="0"/>
    <n v="1"/>
    <s v="Employed"/>
    <x v="0"/>
    <x v="0"/>
    <x v="2"/>
    <x v="1"/>
    <n v="1"/>
    <n v="109250"/>
    <x v="1"/>
    <x v="18"/>
    <x v="2"/>
  </r>
  <r>
    <n v="1178"/>
    <x v="42"/>
    <n v="65861"/>
    <n v="736"/>
    <n v="121647"/>
    <x v="1"/>
    <x v="986"/>
    <x v="1"/>
    <n v="0"/>
    <s v="Employed"/>
    <x v="1"/>
    <x v="1"/>
    <x v="3"/>
    <x v="1"/>
    <n v="2"/>
    <n v="74446"/>
    <x v="2"/>
    <x v="1"/>
    <x v="6"/>
  </r>
  <r>
    <n v="1179"/>
    <x v="38"/>
    <n v="54765"/>
    <n v="679"/>
    <n v="208171"/>
    <x v="2"/>
    <x v="987"/>
    <x v="0"/>
    <n v="0"/>
    <s v="Employed"/>
    <x v="0"/>
    <x v="1"/>
    <x v="0"/>
    <x v="0"/>
    <n v="4"/>
    <n v="104670"/>
    <x v="0"/>
    <x v="8"/>
    <x v="4"/>
  </r>
  <r>
    <n v="1180"/>
    <x v="5"/>
    <n v="49405"/>
    <n v="656"/>
    <n v="239553"/>
    <x v="3"/>
    <x v="988"/>
    <x v="0"/>
    <n v="0"/>
    <s v="Employed"/>
    <x v="2"/>
    <x v="1"/>
    <x v="2"/>
    <x v="0"/>
    <n v="1"/>
    <n v="71951"/>
    <x v="3"/>
    <x v="3"/>
    <x v="4"/>
  </r>
  <r>
    <n v="1181"/>
    <x v="7"/>
    <n v="29465"/>
    <n v="643"/>
    <n v="165974"/>
    <x v="3"/>
    <x v="989"/>
    <x v="1"/>
    <n v="1"/>
    <s v="Employed"/>
    <x v="1"/>
    <x v="0"/>
    <x v="1"/>
    <x v="5"/>
    <n v="3"/>
    <n v="115653"/>
    <x v="3"/>
    <x v="12"/>
    <x v="5"/>
  </r>
  <r>
    <n v="1182"/>
    <x v="17"/>
    <n v="54771"/>
    <n v="634"/>
    <n v="154316"/>
    <x v="3"/>
    <x v="990"/>
    <x v="0"/>
    <n v="0"/>
    <s v="Employed"/>
    <x v="0"/>
    <x v="0"/>
    <x v="2"/>
    <x v="3"/>
    <n v="2"/>
    <n v="60551"/>
    <x v="3"/>
    <x v="7"/>
    <x v="1"/>
  </r>
  <r>
    <n v="1183"/>
    <x v="11"/>
    <n v="65425"/>
    <n v="693"/>
    <n v="193202"/>
    <x v="3"/>
    <x v="991"/>
    <x v="0"/>
    <n v="1"/>
    <s v="Employed"/>
    <x v="1"/>
    <x v="0"/>
    <x v="2"/>
    <x v="5"/>
    <n v="1"/>
    <n v="89811"/>
    <x v="1"/>
    <x v="11"/>
    <x v="4"/>
  </r>
  <r>
    <n v="1184"/>
    <x v="39"/>
    <n v="33489"/>
    <n v="577"/>
    <n v="239227"/>
    <x v="2"/>
    <x v="992"/>
    <x v="0"/>
    <n v="1"/>
    <s v="Unemployed"/>
    <x v="0"/>
    <x v="1"/>
    <x v="0"/>
    <x v="2"/>
    <n v="2"/>
    <n v="92416"/>
    <x v="2"/>
    <x v="7"/>
    <x v="0"/>
  </r>
  <r>
    <n v="1185"/>
    <x v="20"/>
    <n v="46564"/>
    <n v="673"/>
    <n v="146215"/>
    <x v="0"/>
    <x v="474"/>
    <x v="0"/>
    <n v="0"/>
    <s v="Unemployed"/>
    <x v="0"/>
    <x v="0"/>
    <x v="1"/>
    <x v="3"/>
    <n v="2"/>
    <n v="133388"/>
    <x v="0"/>
    <x v="15"/>
    <x v="0"/>
  </r>
  <r>
    <n v="1186"/>
    <x v="14"/>
    <n v="56380"/>
    <n v="701"/>
    <n v="316763"/>
    <x v="1"/>
    <x v="564"/>
    <x v="0"/>
    <n v="1"/>
    <s v="Employed"/>
    <x v="2"/>
    <x v="0"/>
    <x v="0"/>
    <x v="2"/>
    <n v="2"/>
    <n v="104201"/>
    <x v="2"/>
    <x v="15"/>
    <x v="6"/>
  </r>
  <r>
    <n v="1187"/>
    <x v="22"/>
    <n v="72685"/>
    <n v="687"/>
    <n v="135042"/>
    <x v="1"/>
    <x v="993"/>
    <x v="0"/>
    <n v="0"/>
    <s v="Employed"/>
    <x v="1"/>
    <x v="1"/>
    <x v="0"/>
    <x v="1"/>
    <n v="3"/>
    <n v="128650"/>
    <x v="2"/>
    <x v="15"/>
    <x v="0"/>
  </r>
  <r>
    <n v="1188"/>
    <x v="33"/>
    <n v="32621"/>
    <n v="646"/>
    <n v="171464"/>
    <x v="4"/>
    <x v="994"/>
    <x v="0"/>
    <n v="1"/>
    <s v="Employed"/>
    <x v="0"/>
    <x v="1"/>
    <x v="0"/>
    <x v="5"/>
    <n v="4"/>
    <n v="116640"/>
    <x v="3"/>
    <x v="17"/>
    <x v="1"/>
  </r>
  <r>
    <n v="1189"/>
    <x v="6"/>
    <n v="61901"/>
    <n v="649"/>
    <n v="256704"/>
    <x v="3"/>
    <x v="995"/>
    <x v="0"/>
    <n v="1"/>
    <s v="Employed"/>
    <x v="2"/>
    <x v="0"/>
    <x v="2"/>
    <x v="0"/>
    <n v="2"/>
    <n v="116449"/>
    <x v="3"/>
    <x v="6"/>
    <x v="4"/>
  </r>
  <r>
    <n v="1190"/>
    <x v="15"/>
    <n v="44633"/>
    <n v="714"/>
    <n v="248376"/>
    <x v="3"/>
    <x v="131"/>
    <x v="0"/>
    <n v="0"/>
    <s v="Employed"/>
    <x v="0"/>
    <x v="0"/>
    <x v="1"/>
    <x v="5"/>
    <n v="1"/>
    <n v="90042"/>
    <x v="2"/>
    <x v="6"/>
    <x v="1"/>
  </r>
  <r>
    <n v="1191"/>
    <x v="30"/>
    <n v="39895"/>
    <n v="679"/>
    <n v="243999"/>
    <x v="3"/>
    <x v="996"/>
    <x v="1"/>
    <n v="1"/>
    <s v="Employed"/>
    <x v="0"/>
    <x v="0"/>
    <x v="1"/>
    <x v="4"/>
    <n v="2"/>
    <n v="130627"/>
    <x v="2"/>
    <x v="13"/>
    <x v="5"/>
  </r>
  <r>
    <n v="1192"/>
    <x v="9"/>
    <n v="36229"/>
    <n v="737"/>
    <n v="165728"/>
    <x v="0"/>
    <x v="291"/>
    <x v="0"/>
    <n v="1"/>
    <s v="Employed"/>
    <x v="2"/>
    <x v="0"/>
    <x v="0"/>
    <x v="3"/>
    <n v="2"/>
    <n v="89314"/>
    <x v="0"/>
    <x v="8"/>
    <x v="6"/>
  </r>
  <r>
    <n v="1193"/>
    <x v="23"/>
    <n v="40166"/>
    <n v="562"/>
    <n v="175216"/>
    <x v="3"/>
    <x v="997"/>
    <x v="0"/>
    <n v="0"/>
    <s v="Employed"/>
    <x v="1"/>
    <x v="0"/>
    <x v="3"/>
    <x v="1"/>
    <n v="3"/>
    <n v="48105"/>
    <x v="3"/>
    <x v="17"/>
    <x v="6"/>
  </r>
  <r>
    <n v="1194"/>
    <x v="25"/>
    <n v="57486"/>
    <n v="695"/>
    <n v="157179"/>
    <x v="4"/>
    <x v="998"/>
    <x v="0"/>
    <n v="1"/>
    <s v="Employed"/>
    <x v="2"/>
    <x v="1"/>
    <x v="1"/>
    <x v="4"/>
    <n v="1"/>
    <n v="93556"/>
    <x v="3"/>
    <x v="5"/>
    <x v="4"/>
  </r>
  <r>
    <n v="1195"/>
    <x v="39"/>
    <n v="46583"/>
    <n v="609"/>
    <n v="183990"/>
    <x v="4"/>
    <x v="411"/>
    <x v="0"/>
    <n v="1"/>
    <s v="Employed"/>
    <x v="1"/>
    <x v="0"/>
    <x v="1"/>
    <x v="4"/>
    <n v="2"/>
    <n v="113604"/>
    <x v="1"/>
    <x v="7"/>
    <x v="3"/>
  </r>
  <r>
    <n v="1196"/>
    <x v="20"/>
    <n v="60713"/>
    <n v="646"/>
    <n v="219137"/>
    <x v="0"/>
    <x v="999"/>
    <x v="0"/>
    <n v="1"/>
    <s v="Employed"/>
    <x v="0"/>
    <x v="0"/>
    <x v="0"/>
    <x v="5"/>
    <n v="3"/>
    <n v="51801"/>
    <x v="3"/>
    <x v="13"/>
    <x v="4"/>
  </r>
  <r>
    <n v="1197"/>
    <x v="5"/>
    <n v="33172"/>
    <n v="718"/>
    <n v="156936"/>
    <x v="3"/>
    <x v="68"/>
    <x v="0"/>
    <n v="0"/>
    <s v="Employed"/>
    <x v="0"/>
    <x v="0"/>
    <x v="2"/>
    <x v="3"/>
    <n v="3"/>
    <n v="73446"/>
    <x v="0"/>
    <x v="17"/>
    <x v="6"/>
  </r>
  <r>
    <n v="1198"/>
    <x v="14"/>
    <n v="60454"/>
    <n v="599"/>
    <n v="112590"/>
    <x v="2"/>
    <x v="526"/>
    <x v="0"/>
    <n v="1"/>
    <s v="Employed"/>
    <x v="2"/>
    <x v="1"/>
    <x v="0"/>
    <x v="5"/>
    <n v="4"/>
    <n v="63082"/>
    <x v="1"/>
    <x v="0"/>
    <x v="3"/>
  </r>
  <r>
    <n v="1199"/>
    <x v="28"/>
    <n v="56506"/>
    <n v="755"/>
    <n v="258460"/>
    <x v="2"/>
    <x v="1000"/>
    <x v="0"/>
    <n v="0"/>
    <s v="Employed"/>
    <x v="2"/>
    <x v="1"/>
    <x v="3"/>
    <x v="3"/>
    <n v="4"/>
    <n v="123601"/>
    <x v="0"/>
    <x v="15"/>
    <x v="4"/>
  </r>
  <r>
    <n v="1200"/>
    <x v="13"/>
    <n v="27383"/>
    <n v="705"/>
    <n v="190991"/>
    <x v="1"/>
    <x v="1001"/>
    <x v="1"/>
    <n v="1"/>
    <s v="Employed"/>
    <x v="2"/>
    <x v="0"/>
    <x v="3"/>
    <x v="4"/>
    <n v="4"/>
    <n v="150185"/>
    <x v="3"/>
    <x v="7"/>
    <x v="4"/>
  </r>
  <r>
    <n v="1201"/>
    <x v="6"/>
    <n v="72593"/>
    <n v="678"/>
    <n v="237404"/>
    <x v="0"/>
    <x v="1002"/>
    <x v="0"/>
    <n v="1"/>
    <s v="Employed"/>
    <x v="0"/>
    <x v="0"/>
    <x v="0"/>
    <x v="2"/>
    <n v="2"/>
    <n v="93709"/>
    <x v="3"/>
    <x v="8"/>
    <x v="3"/>
  </r>
  <r>
    <n v="1202"/>
    <x v="34"/>
    <n v="55098"/>
    <n v="603"/>
    <n v="184542"/>
    <x v="2"/>
    <x v="1003"/>
    <x v="0"/>
    <n v="0"/>
    <s v="Employed"/>
    <x v="1"/>
    <x v="0"/>
    <x v="3"/>
    <x v="1"/>
    <n v="2"/>
    <n v="115945"/>
    <x v="2"/>
    <x v="11"/>
    <x v="3"/>
  </r>
  <r>
    <n v="1203"/>
    <x v="2"/>
    <n v="61481"/>
    <n v="641"/>
    <n v="227139"/>
    <x v="1"/>
    <x v="1004"/>
    <x v="0"/>
    <n v="1"/>
    <s v="Employed"/>
    <x v="2"/>
    <x v="0"/>
    <x v="2"/>
    <x v="4"/>
    <n v="2"/>
    <n v="115165"/>
    <x v="2"/>
    <x v="14"/>
    <x v="2"/>
  </r>
  <r>
    <n v="1204"/>
    <x v="27"/>
    <n v="67342"/>
    <n v="632"/>
    <n v="316309"/>
    <x v="4"/>
    <x v="1005"/>
    <x v="0"/>
    <n v="1"/>
    <s v="Employed"/>
    <x v="1"/>
    <x v="1"/>
    <x v="2"/>
    <x v="5"/>
    <n v="3"/>
    <n v="146613"/>
    <x v="0"/>
    <x v="9"/>
    <x v="1"/>
  </r>
  <r>
    <n v="1205"/>
    <x v="3"/>
    <n v="64525"/>
    <n v="588"/>
    <n v="142835"/>
    <x v="1"/>
    <x v="1006"/>
    <x v="0"/>
    <n v="1"/>
    <s v="Unemployed"/>
    <x v="2"/>
    <x v="0"/>
    <x v="2"/>
    <x v="1"/>
    <n v="2"/>
    <n v="80423"/>
    <x v="1"/>
    <x v="11"/>
    <x v="5"/>
  </r>
  <r>
    <n v="1206"/>
    <x v="27"/>
    <n v="48108"/>
    <n v="704"/>
    <n v="161103"/>
    <x v="3"/>
    <x v="653"/>
    <x v="0"/>
    <n v="1"/>
    <s v="Employed"/>
    <x v="2"/>
    <x v="0"/>
    <x v="3"/>
    <x v="4"/>
    <n v="3"/>
    <n v="93403"/>
    <x v="3"/>
    <x v="14"/>
    <x v="3"/>
  </r>
  <r>
    <n v="1207"/>
    <x v="6"/>
    <n v="60877"/>
    <n v="629"/>
    <n v="154963"/>
    <x v="3"/>
    <x v="1007"/>
    <x v="0"/>
    <n v="0"/>
    <s v="Employed"/>
    <x v="2"/>
    <x v="0"/>
    <x v="2"/>
    <x v="3"/>
    <n v="1"/>
    <n v="89776"/>
    <x v="2"/>
    <x v="8"/>
    <x v="0"/>
  </r>
  <r>
    <n v="1208"/>
    <x v="27"/>
    <n v="22849"/>
    <n v="641"/>
    <n v="305208"/>
    <x v="4"/>
    <x v="434"/>
    <x v="0"/>
    <n v="1"/>
    <s v="Employed"/>
    <x v="2"/>
    <x v="1"/>
    <x v="0"/>
    <x v="5"/>
    <n v="2"/>
    <n v="102261"/>
    <x v="2"/>
    <x v="13"/>
    <x v="3"/>
  </r>
  <r>
    <n v="1209"/>
    <x v="34"/>
    <n v="55906"/>
    <n v="643"/>
    <n v="199096"/>
    <x v="0"/>
    <x v="1008"/>
    <x v="1"/>
    <n v="0"/>
    <s v="Employed"/>
    <x v="0"/>
    <x v="1"/>
    <x v="2"/>
    <x v="4"/>
    <n v="1"/>
    <n v="175129"/>
    <x v="3"/>
    <x v="3"/>
    <x v="6"/>
  </r>
  <r>
    <n v="1210"/>
    <x v="10"/>
    <n v="75987"/>
    <n v="639"/>
    <n v="244373"/>
    <x v="3"/>
    <x v="1009"/>
    <x v="0"/>
    <n v="1"/>
    <s v="Employed"/>
    <x v="0"/>
    <x v="1"/>
    <x v="3"/>
    <x v="3"/>
    <n v="4"/>
    <n v="100924"/>
    <x v="3"/>
    <x v="9"/>
    <x v="5"/>
  </r>
  <r>
    <n v="1211"/>
    <x v="8"/>
    <n v="39569"/>
    <n v="676"/>
    <n v="67808"/>
    <x v="3"/>
    <x v="1010"/>
    <x v="1"/>
    <n v="1"/>
    <s v="Employed"/>
    <x v="2"/>
    <x v="1"/>
    <x v="1"/>
    <x v="3"/>
    <n v="1"/>
    <n v="74358"/>
    <x v="1"/>
    <x v="5"/>
    <x v="3"/>
  </r>
  <r>
    <n v="1212"/>
    <x v="13"/>
    <n v="63731"/>
    <n v="618"/>
    <n v="218722"/>
    <x v="1"/>
    <x v="1011"/>
    <x v="0"/>
    <n v="1"/>
    <s v="Employed"/>
    <x v="0"/>
    <x v="1"/>
    <x v="3"/>
    <x v="3"/>
    <n v="1"/>
    <n v="65365"/>
    <x v="2"/>
    <x v="4"/>
    <x v="4"/>
  </r>
  <r>
    <n v="1213"/>
    <x v="14"/>
    <n v="76594"/>
    <n v="700"/>
    <n v="181959"/>
    <x v="1"/>
    <x v="1012"/>
    <x v="0"/>
    <n v="0"/>
    <s v="Employed"/>
    <x v="0"/>
    <x v="0"/>
    <x v="0"/>
    <x v="1"/>
    <n v="3"/>
    <n v="137579"/>
    <x v="1"/>
    <x v="11"/>
    <x v="0"/>
  </r>
  <r>
    <n v="1214"/>
    <x v="8"/>
    <n v="60338"/>
    <n v="620"/>
    <n v="269430"/>
    <x v="1"/>
    <x v="1013"/>
    <x v="0"/>
    <n v="1"/>
    <s v="Employed"/>
    <x v="0"/>
    <x v="1"/>
    <x v="0"/>
    <x v="5"/>
    <n v="3"/>
    <n v="74222"/>
    <x v="1"/>
    <x v="17"/>
    <x v="5"/>
  </r>
  <r>
    <n v="1215"/>
    <x v="40"/>
    <n v="65381"/>
    <n v="648"/>
    <n v="232938"/>
    <x v="2"/>
    <x v="1014"/>
    <x v="0"/>
    <n v="1"/>
    <s v="Employed"/>
    <x v="0"/>
    <x v="0"/>
    <x v="3"/>
    <x v="3"/>
    <n v="3"/>
    <n v="119907"/>
    <x v="3"/>
    <x v="9"/>
    <x v="5"/>
  </r>
  <r>
    <n v="1216"/>
    <x v="7"/>
    <n v="26457"/>
    <n v="584"/>
    <n v="179014"/>
    <x v="4"/>
    <x v="1015"/>
    <x v="0"/>
    <n v="0"/>
    <s v="Employed"/>
    <x v="1"/>
    <x v="0"/>
    <x v="2"/>
    <x v="4"/>
    <n v="3"/>
    <n v="79609"/>
    <x v="1"/>
    <x v="13"/>
    <x v="3"/>
  </r>
  <r>
    <n v="1217"/>
    <x v="13"/>
    <n v="35976"/>
    <n v="703"/>
    <n v="278990"/>
    <x v="0"/>
    <x v="1016"/>
    <x v="0"/>
    <n v="1"/>
    <s v="Employed"/>
    <x v="1"/>
    <x v="0"/>
    <x v="2"/>
    <x v="3"/>
    <n v="4"/>
    <n v="61999"/>
    <x v="3"/>
    <x v="15"/>
    <x v="0"/>
  </r>
  <r>
    <n v="1218"/>
    <x v="6"/>
    <n v="71446"/>
    <n v="716"/>
    <n v="283581"/>
    <x v="1"/>
    <x v="1017"/>
    <x v="0"/>
    <n v="0"/>
    <s v="Employed"/>
    <x v="0"/>
    <x v="1"/>
    <x v="1"/>
    <x v="5"/>
    <n v="1"/>
    <n v="118155"/>
    <x v="0"/>
    <x v="4"/>
    <x v="1"/>
  </r>
  <r>
    <n v="1219"/>
    <x v="18"/>
    <n v="64405"/>
    <n v="685"/>
    <n v="275284"/>
    <x v="0"/>
    <x v="1018"/>
    <x v="0"/>
    <n v="0"/>
    <s v="Employed"/>
    <x v="1"/>
    <x v="1"/>
    <x v="2"/>
    <x v="0"/>
    <n v="4"/>
    <n v="81077"/>
    <x v="1"/>
    <x v="15"/>
    <x v="5"/>
  </r>
  <r>
    <n v="1220"/>
    <x v="14"/>
    <n v="57440"/>
    <n v="658"/>
    <n v="238124"/>
    <x v="1"/>
    <x v="1019"/>
    <x v="0"/>
    <n v="0"/>
    <s v="Employed"/>
    <x v="2"/>
    <x v="1"/>
    <x v="0"/>
    <x v="0"/>
    <n v="4"/>
    <n v="112762"/>
    <x v="2"/>
    <x v="3"/>
    <x v="5"/>
  </r>
  <r>
    <n v="1221"/>
    <x v="2"/>
    <n v="46030"/>
    <n v="648"/>
    <n v="186135"/>
    <x v="3"/>
    <x v="386"/>
    <x v="0"/>
    <n v="0"/>
    <s v="Employed"/>
    <x v="1"/>
    <x v="0"/>
    <x v="2"/>
    <x v="1"/>
    <n v="3"/>
    <n v="114978"/>
    <x v="2"/>
    <x v="2"/>
    <x v="2"/>
  </r>
  <r>
    <n v="1222"/>
    <x v="43"/>
    <n v="54269"/>
    <n v="571"/>
    <n v="211603"/>
    <x v="0"/>
    <x v="1020"/>
    <x v="0"/>
    <n v="1"/>
    <s v="Employed"/>
    <x v="2"/>
    <x v="0"/>
    <x v="3"/>
    <x v="3"/>
    <n v="1"/>
    <n v="116387"/>
    <x v="0"/>
    <x v="13"/>
    <x v="0"/>
  </r>
  <r>
    <n v="1223"/>
    <x v="16"/>
    <n v="76072"/>
    <n v="582"/>
    <n v="179164"/>
    <x v="2"/>
    <x v="1021"/>
    <x v="0"/>
    <n v="1"/>
    <s v="Employed"/>
    <x v="1"/>
    <x v="1"/>
    <x v="3"/>
    <x v="4"/>
    <n v="1"/>
    <n v="91955"/>
    <x v="0"/>
    <x v="16"/>
    <x v="4"/>
  </r>
  <r>
    <n v="1224"/>
    <x v="20"/>
    <n v="48471"/>
    <n v="687"/>
    <n v="211065"/>
    <x v="1"/>
    <x v="1022"/>
    <x v="0"/>
    <n v="1"/>
    <s v="Employed"/>
    <x v="1"/>
    <x v="1"/>
    <x v="1"/>
    <x v="5"/>
    <n v="4"/>
    <n v="120585"/>
    <x v="1"/>
    <x v="5"/>
    <x v="2"/>
  </r>
  <r>
    <n v="1225"/>
    <x v="41"/>
    <n v="60488"/>
    <n v="640"/>
    <n v="170268"/>
    <x v="4"/>
    <x v="970"/>
    <x v="0"/>
    <n v="0"/>
    <s v="Employed"/>
    <x v="2"/>
    <x v="1"/>
    <x v="0"/>
    <x v="3"/>
    <n v="3"/>
    <n v="72323"/>
    <x v="2"/>
    <x v="5"/>
    <x v="3"/>
  </r>
  <r>
    <n v="1226"/>
    <x v="26"/>
    <n v="60094"/>
    <n v="582"/>
    <n v="191516"/>
    <x v="3"/>
    <x v="1023"/>
    <x v="0"/>
    <n v="0"/>
    <s v="Employed"/>
    <x v="2"/>
    <x v="0"/>
    <x v="3"/>
    <x v="1"/>
    <n v="4"/>
    <n v="26377"/>
    <x v="2"/>
    <x v="2"/>
    <x v="1"/>
  </r>
  <r>
    <n v="1227"/>
    <x v="10"/>
    <n v="40012"/>
    <n v="579"/>
    <n v="307177"/>
    <x v="1"/>
    <x v="1024"/>
    <x v="0"/>
    <n v="1"/>
    <s v="Employed"/>
    <x v="0"/>
    <x v="0"/>
    <x v="0"/>
    <x v="2"/>
    <n v="1"/>
    <n v="121206"/>
    <x v="3"/>
    <x v="11"/>
    <x v="5"/>
  </r>
  <r>
    <n v="1228"/>
    <x v="36"/>
    <n v="41169"/>
    <n v="681"/>
    <n v="215547"/>
    <x v="0"/>
    <x v="175"/>
    <x v="0"/>
    <n v="0"/>
    <s v="Employed"/>
    <x v="1"/>
    <x v="1"/>
    <x v="2"/>
    <x v="0"/>
    <n v="3"/>
    <n v="104967"/>
    <x v="3"/>
    <x v="17"/>
    <x v="1"/>
  </r>
  <r>
    <n v="1229"/>
    <x v="33"/>
    <n v="72905"/>
    <n v="693"/>
    <n v="178506"/>
    <x v="1"/>
    <x v="1025"/>
    <x v="0"/>
    <n v="1"/>
    <s v="Employed"/>
    <x v="2"/>
    <x v="0"/>
    <x v="1"/>
    <x v="4"/>
    <n v="4"/>
    <n v="81697"/>
    <x v="2"/>
    <x v="15"/>
    <x v="5"/>
  </r>
  <r>
    <n v="1230"/>
    <x v="39"/>
    <n v="58551"/>
    <n v="573"/>
    <n v="144987"/>
    <x v="3"/>
    <x v="1026"/>
    <x v="0"/>
    <n v="1"/>
    <s v="Employed"/>
    <x v="0"/>
    <x v="0"/>
    <x v="1"/>
    <x v="0"/>
    <n v="1"/>
    <n v="55865"/>
    <x v="3"/>
    <x v="9"/>
    <x v="1"/>
  </r>
  <r>
    <n v="1231"/>
    <x v="21"/>
    <n v="39794"/>
    <n v="657"/>
    <n v="195009"/>
    <x v="4"/>
    <x v="848"/>
    <x v="1"/>
    <n v="1"/>
    <s v="Employed"/>
    <x v="2"/>
    <x v="1"/>
    <x v="2"/>
    <x v="3"/>
    <n v="2"/>
    <n v="38902"/>
    <x v="3"/>
    <x v="7"/>
    <x v="0"/>
  </r>
  <r>
    <n v="1232"/>
    <x v="3"/>
    <n v="45330"/>
    <n v="669"/>
    <n v="237267"/>
    <x v="4"/>
    <x v="897"/>
    <x v="0"/>
    <n v="1"/>
    <s v="Employed"/>
    <x v="0"/>
    <x v="0"/>
    <x v="3"/>
    <x v="3"/>
    <n v="3"/>
    <n v="101552"/>
    <x v="3"/>
    <x v="14"/>
    <x v="2"/>
  </r>
  <r>
    <n v="1233"/>
    <x v="32"/>
    <n v="35216"/>
    <n v="620"/>
    <n v="206835"/>
    <x v="4"/>
    <x v="1027"/>
    <x v="0"/>
    <n v="1"/>
    <s v="Employed"/>
    <x v="0"/>
    <x v="0"/>
    <x v="0"/>
    <x v="2"/>
    <n v="1"/>
    <n v="149463"/>
    <x v="0"/>
    <x v="13"/>
    <x v="3"/>
  </r>
  <r>
    <n v="1234"/>
    <x v="17"/>
    <n v="65997"/>
    <n v="711"/>
    <n v="197301"/>
    <x v="3"/>
    <x v="1028"/>
    <x v="0"/>
    <n v="1"/>
    <s v="Unemployed"/>
    <x v="2"/>
    <x v="0"/>
    <x v="0"/>
    <x v="5"/>
    <n v="3"/>
    <n v="95843"/>
    <x v="2"/>
    <x v="5"/>
    <x v="1"/>
  </r>
  <r>
    <n v="1235"/>
    <x v="36"/>
    <n v="46223"/>
    <n v="632"/>
    <n v="221278"/>
    <x v="1"/>
    <x v="1029"/>
    <x v="0"/>
    <n v="1"/>
    <s v="Employed"/>
    <x v="2"/>
    <x v="1"/>
    <x v="0"/>
    <x v="2"/>
    <n v="1"/>
    <n v="89159"/>
    <x v="2"/>
    <x v="13"/>
    <x v="1"/>
  </r>
  <r>
    <n v="1236"/>
    <x v="8"/>
    <n v="46423"/>
    <n v="564"/>
    <n v="219714"/>
    <x v="3"/>
    <x v="1030"/>
    <x v="0"/>
    <n v="1"/>
    <s v="Employed"/>
    <x v="1"/>
    <x v="0"/>
    <x v="3"/>
    <x v="5"/>
    <n v="3"/>
    <n v="99268"/>
    <x v="2"/>
    <x v="9"/>
    <x v="1"/>
  </r>
  <r>
    <n v="1237"/>
    <x v="28"/>
    <n v="62613"/>
    <n v="640"/>
    <n v="235264"/>
    <x v="3"/>
    <x v="713"/>
    <x v="0"/>
    <n v="1"/>
    <s v="Employed"/>
    <x v="1"/>
    <x v="0"/>
    <x v="2"/>
    <x v="3"/>
    <n v="2"/>
    <n v="165376"/>
    <x v="3"/>
    <x v="5"/>
    <x v="1"/>
  </r>
  <r>
    <n v="1238"/>
    <x v="16"/>
    <n v="24808"/>
    <n v="718"/>
    <n v="236596"/>
    <x v="1"/>
    <x v="1031"/>
    <x v="0"/>
    <n v="1"/>
    <s v="Employed"/>
    <x v="0"/>
    <x v="1"/>
    <x v="0"/>
    <x v="2"/>
    <n v="4"/>
    <n v="122557"/>
    <x v="1"/>
    <x v="12"/>
    <x v="3"/>
  </r>
  <r>
    <n v="1239"/>
    <x v="5"/>
    <n v="49446"/>
    <n v="632"/>
    <n v="195571"/>
    <x v="2"/>
    <x v="1032"/>
    <x v="0"/>
    <n v="1"/>
    <s v="Unemployed"/>
    <x v="2"/>
    <x v="1"/>
    <x v="3"/>
    <x v="0"/>
    <n v="4"/>
    <n v="71992"/>
    <x v="1"/>
    <x v="17"/>
    <x v="0"/>
  </r>
  <r>
    <n v="1240"/>
    <x v="6"/>
    <n v="49836"/>
    <n v="597"/>
    <n v="193070"/>
    <x v="4"/>
    <x v="1033"/>
    <x v="0"/>
    <n v="1"/>
    <s v="Employed"/>
    <x v="1"/>
    <x v="0"/>
    <x v="0"/>
    <x v="0"/>
    <n v="4"/>
    <n v="100843"/>
    <x v="3"/>
    <x v="2"/>
    <x v="1"/>
  </r>
  <r>
    <n v="1241"/>
    <x v="7"/>
    <n v="45715"/>
    <n v="681"/>
    <n v="200041"/>
    <x v="0"/>
    <x v="1034"/>
    <x v="0"/>
    <n v="1"/>
    <s v="Unemployed"/>
    <x v="0"/>
    <x v="0"/>
    <x v="3"/>
    <x v="3"/>
    <n v="2"/>
    <n v="109973"/>
    <x v="0"/>
    <x v="18"/>
    <x v="1"/>
  </r>
  <r>
    <n v="1242"/>
    <x v="4"/>
    <n v="41756"/>
    <n v="662"/>
    <n v="228013"/>
    <x v="0"/>
    <x v="1035"/>
    <x v="0"/>
    <n v="1"/>
    <s v="Employed"/>
    <x v="1"/>
    <x v="0"/>
    <x v="2"/>
    <x v="2"/>
    <n v="3"/>
    <n v="68309"/>
    <x v="0"/>
    <x v="7"/>
    <x v="0"/>
  </r>
  <r>
    <n v="1243"/>
    <x v="12"/>
    <n v="39349"/>
    <n v="649"/>
    <n v="256057"/>
    <x v="1"/>
    <x v="574"/>
    <x v="0"/>
    <n v="1"/>
    <s v="Employed"/>
    <x v="0"/>
    <x v="1"/>
    <x v="0"/>
    <x v="3"/>
    <n v="3"/>
    <n v="122774"/>
    <x v="2"/>
    <x v="15"/>
    <x v="2"/>
  </r>
  <r>
    <n v="1244"/>
    <x v="18"/>
    <n v="54236"/>
    <n v="673"/>
    <n v="183156"/>
    <x v="0"/>
    <x v="1036"/>
    <x v="0"/>
    <n v="1"/>
    <s v="Employed"/>
    <x v="1"/>
    <x v="1"/>
    <x v="2"/>
    <x v="0"/>
    <n v="1"/>
    <n v="75465"/>
    <x v="1"/>
    <x v="13"/>
    <x v="0"/>
  </r>
  <r>
    <n v="1245"/>
    <x v="31"/>
    <n v="34848"/>
    <n v="615"/>
    <n v="191813"/>
    <x v="2"/>
    <x v="245"/>
    <x v="0"/>
    <n v="0"/>
    <s v="Unemployed"/>
    <x v="2"/>
    <x v="0"/>
    <x v="1"/>
    <x v="0"/>
    <n v="1"/>
    <n v="54671"/>
    <x v="0"/>
    <x v="11"/>
    <x v="3"/>
  </r>
  <r>
    <n v="1246"/>
    <x v="30"/>
    <n v="52417"/>
    <n v="619"/>
    <n v="159327"/>
    <x v="3"/>
    <x v="1037"/>
    <x v="1"/>
    <n v="1"/>
    <s v="Unemployed"/>
    <x v="0"/>
    <x v="1"/>
    <x v="3"/>
    <x v="3"/>
    <n v="3"/>
    <n v="102284"/>
    <x v="1"/>
    <x v="9"/>
    <x v="4"/>
  </r>
  <r>
    <n v="1247"/>
    <x v="9"/>
    <n v="41706"/>
    <n v="686"/>
    <n v="125237"/>
    <x v="4"/>
    <x v="192"/>
    <x v="0"/>
    <n v="0"/>
    <s v="Employed"/>
    <x v="0"/>
    <x v="1"/>
    <x v="1"/>
    <x v="3"/>
    <n v="2"/>
    <n v="97535"/>
    <x v="1"/>
    <x v="17"/>
    <x v="5"/>
  </r>
  <r>
    <n v="1248"/>
    <x v="24"/>
    <n v="42703"/>
    <n v="601"/>
    <n v="138108"/>
    <x v="0"/>
    <x v="1038"/>
    <x v="0"/>
    <n v="1"/>
    <s v="Employed"/>
    <x v="1"/>
    <x v="1"/>
    <x v="2"/>
    <x v="1"/>
    <n v="2"/>
    <n v="99969"/>
    <x v="0"/>
    <x v="17"/>
    <x v="2"/>
  </r>
  <r>
    <n v="1249"/>
    <x v="8"/>
    <n v="52954"/>
    <n v="730"/>
    <n v="149814"/>
    <x v="0"/>
    <x v="1039"/>
    <x v="0"/>
    <n v="1"/>
    <s v="Employed"/>
    <x v="1"/>
    <x v="1"/>
    <x v="2"/>
    <x v="2"/>
    <n v="4"/>
    <n v="77060"/>
    <x v="3"/>
    <x v="11"/>
    <x v="4"/>
  </r>
  <r>
    <n v="1250"/>
    <x v="32"/>
    <n v="42536"/>
    <n v="711"/>
    <n v="166711"/>
    <x v="1"/>
    <x v="1040"/>
    <x v="0"/>
    <n v="1"/>
    <s v="Employed"/>
    <x v="1"/>
    <x v="1"/>
    <x v="2"/>
    <x v="1"/>
    <n v="4"/>
    <n v="81246"/>
    <x v="2"/>
    <x v="7"/>
    <x v="1"/>
  </r>
  <r>
    <n v="1251"/>
    <x v="13"/>
    <n v="69005"/>
    <n v="592"/>
    <n v="222994"/>
    <x v="1"/>
    <x v="1041"/>
    <x v="0"/>
    <n v="0"/>
    <s v="Employed"/>
    <x v="2"/>
    <x v="1"/>
    <x v="0"/>
    <x v="3"/>
    <n v="4"/>
    <n v="133853"/>
    <x v="2"/>
    <x v="15"/>
    <x v="4"/>
  </r>
  <r>
    <n v="1252"/>
    <x v="0"/>
    <n v="47899"/>
    <n v="723"/>
    <n v="146433"/>
    <x v="3"/>
    <x v="181"/>
    <x v="0"/>
    <n v="0"/>
    <s v="Employed"/>
    <x v="1"/>
    <x v="0"/>
    <x v="0"/>
    <x v="4"/>
    <n v="3"/>
    <n v="113232"/>
    <x v="0"/>
    <x v="3"/>
    <x v="3"/>
  </r>
  <r>
    <n v="1253"/>
    <x v="43"/>
    <n v="65699"/>
    <n v="657"/>
    <n v="200884"/>
    <x v="4"/>
    <x v="1042"/>
    <x v="0"/>
    <n v="1"/>
    <s v="Employed"/>
    <x v="1"/>
    <x v="0"/>
    <x v="2"/>
    <x v="0"/>
    <n v="1"/>
    <n v="71297"/>
    <x v="3"/>
    <x v="11"/>
    <x v="4"/>
  </r>
  <r>
    <n v="1254"/>
    <x v="14"/>
    <n v="38571"/>
    <n v="719"/>
    <n v="241892"/>
    <x v="0"/>
    <x v="1043"/>
    <x v="0"/>
    <n v="0"/>
    <s v="Employed"/>
    <x v="2"/>
    <x v="0"/>
    <x v="2"/>
    <x v="5"/>
    <n v="3"/>
    <n v="41479"/>
    <x v="0"/>
    <x v="15"/>
    <x v="6"/>
  </r>
  <r>
    <n v="1255"/>
    <x v="8"/>
    <n v="38238"/>
    <n v="656"/>
    <n v="158507"/>
    <x v="3"/>
    <x v="1044"/>
    <x v="0"/>
    <n v="0"/>
    <s v="Employed"/>
    <x v="1"/>
    <x v="1"/>
    <x v="0"/>
    <x v="2"/>
    <n v="3"/>
    <n v="72567"/>
    <x v="0"/>
    <x v="13"/>
    <x v="2"/>
  </r>
  <r>
    <n v="1256"/>
    <x v="26"/>
    <n v="25054"/>
    <n v="641"/>
    <n v="175406"/>
    <x v="4"/>
    <x v="1045"/>
    <x v="0"/>
    <n v="1"/>
    <s v="Unemployed"/>
    <x v="2"/>
    <x v="0"/>
    <x v="0"/>
    <x v="2"/>
    <n v="2"/>
    <n v="104718"/>
    <x v="1"/>
    <x v="10"/>
    <x v="3"/>
  </r>
  <r>
    <n v="1257"/>
    <x v="14"/>
    <n v="42617"/>
    <n v="635"/>
    <n v="133997"/>
    <x v="3"/>
    <x v="798"/>
    <x v="0"/>
    <n v="1"/>
    <s v="Employed"/>
    <x v="2"/>
    <x v="0"/>
    <x v="3"/>
    <x v="0"/>
    <n v="2"/>
    <n v="81042"/>
    <x v="1"/>
    <x v="16"/>
    <x v="0"/>
  </r>
  <r>
    <n v="1258"/>
    <x v="9"/>
    <n v="46510"/>
    <n v="527"/>
    <n v="152374"/>
    <x v="0"/>
    <x v="364"/>
    <x v="0"/>
    <n v="1"/>
    <s v="Employed"/>
    <x v="1"/>
    <x v="1"/>
    <x v="2"/>
    <x v="5"/>
    <n v="1"/>
    <n v="78710"/>
    <x v="2"/>
    <x v="15"/>
    <x v="5"/>
  </r>
  <r>
    <n v="1259"/>
    <x v="24"/>
    <n v="51155"/>
    <n v="696"/>
    <n v="268496"/>
    <x v="1"/>
    <x v="1046"/>
    <x v="0"/>
    <n v="1"/>
    <s v="Employed"/>
    <x v="2"/>
    <x v="0"/>
    <x v="0"/>
    <x v="1"/>
    <n v="1"/>
    <n v="82325"/>
    <x v="1"/>
    <x v="16"/>
    <x v="3"/>
  </r>
  <r>
    <n v="1260"/>
    <x v="27"/>
    <n v="60460"/>
    <n v="614"/>
    <n v="225249"/>
    <x v="1"/>
    <x v="1047"/>
    <x v="0"/>
    <n v="1"/>
    <s v="Employed"/>
    <x v="1"/>
    <x v="0"/>
    <x v="0"/>
    <x v="5"/>
    <n v="3"/>
    <n v="97818"/>
    <x v="1"/>
    <x v="6"/>
    <x v="0"/>
  </r>
  <r>
    <n v="1261"/>
    <x v="35"/>
    <n v="59371"/>
    <n v="697"/>
    <n v="307477"/>
    <x v="1"/>
    <x v="1048"/>
    <x v="0"/>
    <n v="1"/>
    <s v="Employed"/>
    <x v="2"/>
    <x v="0"/>
    <x v="1"/>
    <x v="4"/>
    <n v="3"/>
    <n v="123538"/>
    <x v="3"/>
    <x v="10"/>
    <x v="3"/>
  </r>
  <r>
    <n v="1262"/>
    <x v="9"/>
    <n v="67034"/>
    <n v="733"/>
    <n v="163149"/>
    <x v="2"/>
    <x v="413"/>
    <x v="0"/>
    <n v="1"/>
    <s v="Employed"/>
    <x v="0"/>
    <x v="0"/>
    <x v="2"/>
    <x v="3"/>
    <n v="3"/>
    <n v="99987"/>
    <x v="0"/>
    <x v="14"/>
    <x v="6"/>
  </r>
  <r>
    <n v="1263"/>
    <x v="15"/>
    <n v="36690"/>
    <n v="621"/>
    <n v="275421"/>
    <x v="3"/>
    <x v="490"/>
    <x v="0"/>
    <n v="0"/>
    <s v="Employed"/>
    <x v="1"/>
    <x v="1"/>
    <x v="2"/>
    <x v="5"/>
    <n v="3"/>
    <n v="101858"/>
    <x v="0"/>
    <x v="9"/>
    <x v="2"/>
  </r>
  <r>
    <n v="1264"/>
    <x v="11"/>
    <n v="50462"/>
    <n v="618"/>
    <n v="163558"/>
    <x v="0"/>
    <x v="304"/>
    <x v="0"/>
    <n v="1"/>
    <s v="Employed"/>
    <x v="0"/>
    <x v="0"/>
    <x v="0"/>
    <x v="5"/>
    <n v="2"/>
    <n v="93254"/>
    <x v="3"/>
    <x v="16"/>
    <x v="1"/>
  </r>
  <r>
    <n v="1265"/>
    <x v="19"/>
    <n v="34997"/>
    <n v="700"/>
    <n v="174941"/>
    <x v="3"/>
    <x v="1049"/>
    <x v="0"/>
    <n v="1"/>
    <s v="Employed"/>
    <x v="0"/>
    <x v="1"/>
    <x v="1"/>
    <x v="3"/>
    <n v="4"/>
    <n v="85019"/>
    <x v="1"/>
    <x v="17"/>
    <x v="1"/>
  </r>
  <r>
    <n v="1266"/>
    <x v="12"/>
    <n v="56213"/>
    <n v="626"/>
    <n v="336115"/>
    <x v="1"/>
    <x v="1050"/>
    <x v="0"/>
    <n v="1"/>
    <s v="Employed"/>
    <x v="0"/>
    <x v="1"/>
    <x v="3"/>
    <x v="0"/>
    <n v="4"/>
    <n v="126827"/>
    <x v="1"/>
    <x v="18"/>
    <x v="4"/>
  </r>
  <r>
    <n v="1267"/>
    <x v="24"/>
    <n v="77063"/>
    <n v="715"/>
    <n v="158247"/>
    <x v="3"/>
    <x v="1051"/>
    <x v="1"/>
    <n v="0"/>
    <s v="Employed"/>
    <x v="0"/>
    <x v="0"/>
    <x v="2"/>
    <x v="2"/>
    <n v="4"/>
    <n v="122272"/>
    <x v="0"/>
    <x v="15"/>
    <x v="5"/>
  </r>
  <r>
    <n v="1268"/>
    <x v="14"/>
    <n v="32053"/>
    <n v="615"/>
    <n v="279333"/>
    <x v="4"/>
    <x v="832"/>
    <x v="0"/>
    <n v="1"/>
    <s v="Employed"/>
    <x v="1"/>
    <x v="1"/>
    <x v="3"/>
    <x v="0"/>
    <n v="1"/>
    <n v="161358"/>
    <x v="2"/>
    <x v="7"/>
    <x v="3"/>
  </r>
  <r>
    <n v="1269"/>
    <x v="38"/>
    <n v="60313"/>
    <n v="721"/>
    <n v="198400"/>
    <x v="3"/>
    <x v="1052"/>
    <x v="1"/>
    <n v="1"/>
    <s v="Employed"/>
    <x v="2"/>
    <x v="1"/>
    <x v="2"/>
    <x v="4"/>
    <n v="1"/>
    <n v="118316"/>
    <x v="0"/>
    <x v="10"/>
    <x v="2"/>
  </r>
  <r>
    <n v="1270"/>
    <x v="9"/>
    <n v="65729"/>
    <n v="634"/>
    <n v="146153"/>
    <x v="2"/>
    <x v="1053"/>
    <x v="0"/>
    <n v="1"/>
    <s v="Employed"/>
    <x v="1"/>
    <x v="1"/>
    <x v="0"/>
    <x v="0"/>
    <n v="1"/>
    <n v="85047"/>
    <x v="2"/>
    <x v="8"/>
    <x v="2"/>
  </r>
  <r>
    <n v="1271"/>
    <x v="4"/>
    <n v="36609"/>
    <n v="666"/>
    <n v="128465"/>
    <x v="2"/>
    <x v="1054"/>
    <x v="0"/>
    <n v="1"/>
    <s v="Employed"/>
    <x v="1"/>
    <x v="1"/>
    <x v="3"/>
    <x v="5"/>
    <n v="1"/>
    <n v="72860"/>
    <x v="1"/>
    <x v="15"/>
    <x v="2"/>
  </r>
  <r>
    <n v="1272"/>
    <x v="32"/>
    <n v="56544"/>
    <n v="699"/>
    <n v="205259"/>
    <x v="1"/>
    <x v="292"/>
    <x v="0"/>
    <n v="1"/>
    <s v="Employed"/>
    <x v="2"/>
    <x v="0"/>
    <x v="2"/>
    <x v="5"/>
    <n v="2"/>
    <n v="128588"/>
    <x v="2"/>
    <x v="11"/>
    <x v="2"/>
  </r>
  <r>
    <n v="1273"/>
    <x v="19"/>
    <n v="44601"/>
    <n v="675"/>
    <n v="143824"/>
    <x v="0"/>
    <x v="1047"/>
    <x v="1"/>
    <n v="0"/>
    <s v="Employed"/>
    <x v="0"/>
    <x v="0"/>
    <x v="3"/>
    <x v="2"/>
    <n v="3"/>
    <n v="75550"/>
    <x v="2"/>
    <x v="13"/>
    <x v="2"/>
  </r>
  <r>
    <n v="1274"/>
    <x v="43"/>
    <n v="48182"/>
    <n v="703"/>
    <n v="185222"/>
    <x v="4"/>
    <x v="1055"/>
    <x v="0"/>
    <n v="1"/>
    <s v="Unemployed"/>
    <x v="2"/>
    <x v="1"/>
    <x v="0"/>
    <x v="4"/>
    <n v="1"/>
    <n v="124292"/>
    <x v="2"/>
    <x v="12"/>
    <x v="5"/>
  </r>
  <r>
    <n v="1275"/>
    <x v="9"/>
    <n v="44104"/>
    <n v="577"/>
    <n v="104773"/>
    <x v="0"/>
    <x v="181"/>
    <x v="1"/>
    <n v="0"/>
    <s v="Employed"/>
    <x v="0"/>
    <x v="1"/>
    <x v="1"/>
    <x v="3"/>
    <n v="4"/>
    <n v="77202"/>
    <x v="2"/>
    <x v="16"/>
    <x v="4"/>
  </r>
  <r>
    <n v="1276"/>
    <x v="20"/>
    <n v="46626"/>
    <n v="629"/>
    <n v="217720"/>
    <x v="0"/>
    <x v="604"/>
    <x v="0"/>
    <n v="1"/>
    <s v="Unemployed"/>
    <x v="1"/>
    <x v="1"/>
    <x v="1"/>
    <x v="3"/>
    <n v="1"/>
    <n v="110474"/>
    <x v="2"/>
    <x v="17"/>
    <x v="1"/>
  </r>
  <r>
    <n v="1277"/>
    <x v="22"/>
    <n v="67332"/>
    <n v="653"/>
    <n v="122877"/>
    <x v="4"/>
    <x v="1056"/>
    <x v="0"/>
    <n v="1"/>
    <s v="Unemployed"/>
    <x v="2"/>
    <x v="1"/>
    <x v="3"/>
    <x v="1"/>
    <n v="4"/>
    <n v="68207"/>
    <x v="0"/>
    <x v="7"/>
    <x v="4"/>
  </r>
  <r>
    <n v="1278"/>
    <x v="34"/>
    <n v="48812"/>
    <n v="611"/>
    <n v="196995"/>
    <x v="2"/>
    <x v="1057"/>
    <x v="1"/>
    <n v="1"/>
    <s v="Employed"/>
    <x v="2"/>
    <x v="0"/>
    <x v="3"/>
    <x v="4"/>
    <n v="3"/>
    <n v="123396"/>
    <x v="3"/>
    <x v="6"/>
    <x v="3"/>
  </r>
  <r>
    <n v="1279"/>
    <x v="26"/>
    <n v="40974"/>
    <n v="698"/>
    <n v="130810"/>
    <x v="1"/>
    <x v="550"/>
    <x v="1"/>
    <n v="0"/>
    <s v="Employed"/>
    <x v="0"/>
    <x v="1"/>
    <x v="3"/>
    <x v="4"/>
    <n v="2"/>
    <n v="62989"/>
    <x v="1"/>
    <x v="8"/>
    <x v="1"/>
  </r>
  <r>
    <n v="1280"/>
    <x v="37"/>
    <n v="51034"/>
    <n v="624"/>
    <n v="261293"/>
    <x v="3"/>
    <x v="1058"/>
    <x v="0"/>
    <n v="0"/>
    <s v="Employed"/>
    <x v="2"/>
    <x v="0"/>
    <x v="2"/>
    <x v="5"/>
    <n v="2"/>
    <n v="108188"/>
    <x v="0"/>
    <x v="6"/>
    <x v="1"/>
  </r>
  <r>
    <n v="1281"/>
    <x v="18"/>
    <n v="18167"/>
    <n v="611"/>
    <n v="94504"/>
    <x v="2"/>
    <x v="1059"/>
    <x v="1"/>
    <n v="1"/>
    <s v="Employed"/>
    <x v="1"/>
    <x v="1"/>
    <x v="0"/>
    <x v="1"/>
    <n v="1"/>
    <n v="94064"/>
    <x v="3"/>
    <x v="17"/>
    <x v="0"/>
  </r>
  <r>
    <n v="1282"/>
    <x v="36"/>
    <n v="37746"/>
    <n v="697"/>
    <n v="185852"/>
    <x v="1"/>
    <x v="1060"/>
    <x v="0"/>
    <n v="0"/>
    <s v="Employed"/>
    <x v="2"/>
    <x v="1"/>
    <x v="3"/>
    <x v="3"/>
    <n v="1"/>
    <n v="103054"/>
    <x v="0"/>
    <x v="4"/>
    <x v="3"/>
  </r>
  <r>
    <n v="1283"/>
    <x v="34"/>
    <n v="68728"/>
    <n v="597"/>
    <n v="227970"/>
    <x v="2"/>
    <x v="1061"/>
    <x v="1"/>
    <n v="0"/>
    <s v="Employed"/>
    <x v="2"/>
    <x v="1"/>
    <x v="1"/>
    <x v="4"/>
    <n v="4"/>
    <n v="88125"/>
    <x v="3"/>
    <x v="1"/>
    <x v="5"/>
  </r>
  <r>
    <n v="1284"/>
    <x v="35"/>
    <n v="47819"/>
    <n v="600"/>
    <n v="217944"/>
    <x v="4"/>
    <x v="1062"/>
    <x v="1"/>
    <n v="1"/>
    <s v="Unemployed"/>
    <x v="1"/>
    <x v="0"/>
    <x v="2"/>
    <x v="4"/>
    <n v="1"/>
    <n v="87422"/>
    <x v="0"/>
    <x v="9"/>
    <x v="2"/>
  </r>
  <r>
    <n v="1285"/>
    <x v="9"/>
    <n v="42829"/>
    <n v="675"/>
    <n v="137658"/>
    <x v="0"/>
    <x v="1063"/>
    <x v="1"/>
    <n v="1"/>
    <s v="Employed"/>
    <x v="0"/>
    <x v="0"/>
    <x v="3"/>
    <x v="2"/>
    <n v="2"/>
    <n v="104643"/>
    <x v="1"/>
    <x v="14"/>
    <x v="0"/>
  </r>
  <r>
    <n v="1286"/>
    <x v="43"/>
    <n v="52594"/>
    <n v="717"/>
    <n v="113012"/>
    <x v="4"/>
    <x v="1064"/>
    <x v="1"/>
    <n v="1"/>
    <s v="Employed"/>
    <x v="2"/>
    <x v="0"/>
    <x v="2"/>
    <x v="3"/>
    <n v="1"/>
    <n v="69935"/>
    <x v="1"/>
    <x v="13"/>
    <x v="1"/>
  </r>
  <r>
    <n v="1287"/>
    <x v="2"/>
    <n v="61049"/>
    <n v="658"/>
    <n v="239069"/>
    <x v="3"/>
    <x v="1065"/>
    <x v="0"/>
    <n v="1"/>
    <s v="Employed"/>
    <x v="0"/>
    <x v="1"/>
    <x v="3"/>
    <x v="2"/>
    <n v="4"/>
    <n v="69759"/>
    <x v="2"/>
    <x v="9"/>
    <x v="5"/>
  </r>
  <r>
    <n v="1288"/>
    <x v="10"/>
    <n v="69931"/>
    <n v="569"/>
    <n v="193816"/>
    <x v="4"/>
    <x v="1066"/>
    <x v="0"/>
    <n v="0"/>
    <s v="Employed"/>
    <x v="2"/>
    <x v="0"/>
    <x v="3"/>
    <x v="1"/>
    <n v="3"/>
    <n v="89243"/>
    <x v="3"/>
    <x v="11"/>
    <x v="5"/>
  </r>
  <r>
    <n v="1289"/>
    <x v="33"/>
    <n v="43234"/>
    <n v="684"/>
    <n v="146414"/>
    <x v="0"/>
    <x v="1067"/>
    <x v="0"/>
    <n v="0"/>
    <s v="Employed"/>
    <x v="1"/>
    <x v="1"/>
    <x v="2"/>
    <x v="4"/>
    <n v="2"/>
    <n v="88075"/>
    <x v="0"/>
    <x v="9"/>
    <x v="3"/>
  </r>
  <r>
    <n v="1290"/>
    <x v="21"/>
    <n v="43579"/>
    <n v="620"/>
    <n v="240889"/>
    <x v="2"/>
    <x v="177"/>
    <x v="0"/>
    <n v="1"/>
    <s v="Employed"/>
    <x v="0"/>
    <x v="1"/>
    <x v="0"/>
    <x v="1"/>
    <n v="2"/>
    <n v="69838"/>
    <x v="2"/>
    <x v="8"/>
    <x v="0"/>
  </r>
  <r>
    <n v="1291"/>
    <x v="41"/>
    <n v="46652"/>
    <n v="706"/>
    <n v="171864"/>
    <x v="1"/>
    <x v="143"/>
    <x v="0"/>
    <n v="1"/>
    <s v="Employed"/>
    <x v="2"/>
    <x v="0"/>
    <x v="0"/>
    <x v="0"/>
    <n v="3"/>
    <n v="127726"/>
    <x v="0"/>
    <x v="9"/>
    <x v="1"/>
  </r>
  <r>
    <n v="1292"/>
    <x v="26"/>
    <n v="65437"/>
    <n v="631"/>
    <n v="167130"/>
    <x v="3"/>
    <x v="1068"/>
    <x v="0"/>
    <n v="0"/>
    <s v="Employed"/>
    <x v="0"/>
    <x v="1"/>
    <x v="1"/>
    <x v="2"/>
    <n v="3"/>
    <n v="89965"/>
    <x v="1"/>
    <x v="1"/>
    <x v="4"/>
  </r>
  <r>
    <n v="1293"/>
    <x v="25"/>
    <n v="50855"/>
    <n v="707"/>
    <n v="156666"/>
    <x v="2"/>
    <x v="587"/>
    <x v="0"/>
    <n v="1"/>
    <s v="Unemployed"/>
    <x v="2"/>
    <x v="0"/>
    <x v="0"/>
    <x v="3"/>
    <n v="2"/>
    <n v="93200"/>
    <x v="1"/>
    <x v="15"/>
    <x v="2"/>
  </r>
  <r>
    <n v="1294"/>
    <x v="5"/>
    <n v="82488"/>
    <n v="629"/>
    <n v="162027"/>
    <x v="1"/>
    <x v="520"/>
    <x v="0"/>
    <n v="1"/>
    <s v="Employed"/>
    <x v="1"/>
    <x v="1"/>
    <x v="0"/>
    <x v="4"/>
    <n v="4"/>
    <n v="60174"/>
    <x v="3"/>
    <x v="11"/>
    <x v="5"/>
  </r>
  <r>
    <n v="1295"/>
    <x v="29"/>
    <n v="47584"/>
    <n v="615"/>
    <n v="160225"/>
    <x v="0"/>
    <x v="929"/>
    <x v="0"/>
    <n v="1"/>
    <s v="Employed"/>
    <x v="1"/>
    <x v="1"/>
    <x v="2"/>
    <x v="0"/>
    <n v="4"/>
    <n v="162149"/>
    <x v="0"/>
    <x v="17"/>
    <x v="0"/>
  </r>
  <r>
    <n v="1296"/>
    <x v="35"/>
    <n v="76452"/>
    <n v="554"/>
    <n v="216415"/>
    <x v="4"/>
    <x v="1069"/>
    <x v="0"/>
    <n v="0"/>
    <s v="Employed"/>
    <x v="2"/>
    <x v="1"/>
    <x v="2"/>
    <x v="0"/>
    <n v="1"/>
    <n v="172812"/>
    <x v="0"/>
    <x v="7"/>
    <x v="6"/>
  </r>
  <r>
    <n v="1297"/>
    <x v="2"/>
    <n v="36604"/>
    <n v="617"/>
    <n v="277531"/>
    <x v="2"/>
    <x v="1070"/>
    <x v="0"/>
    <n v="1"/>
    <s v="Unemployed"/>
    <x v="2"/>
    <x v="1"/>
    <x v="1"/>
    <x v="3"/>
    <n v="4"/>
    <n v="76588"/>
    <x v="2"/>
    <x v="11"/>
    <x v="2"/>
  </r>
  <r>
    <n v="1298"/>
    <x v="40"/>
    <n v="29152"/>
    <n v="658"/>
    <n v="130163"/>
    <x v="1"/>
    <x v="172"/>
    <x v="0"/>
    <n v="1"/>
    <s v="Employed"/>
    <x v="0"/>
    <x v="1"/>
    <x v="3"/>
    <x v="1"/>
    <n v="2"/>
    <n v="136782"/>
    <x v="1"/>
    <x v="9"/>
    <x v="4"/>
  </r>
  <r>
    <n v="1299"/>
    <x v="9"/>
    <n v="48478"/>
    <n v="655"/>
    <n v="182949"/>
    <x v="1"/>
    <x v="1071"/>
    <x v="0"/>
    <n v="0"/>
    <s v="Employed"/>
    <x v="2"/>
    <x v="0"/>
    <x v="2"/>
    <x v="0"/>
    <n v="1"/>
    <n v="97245"/>
    <x v="2"/>
    <x v="16"/>
    <x v="4"/>
  </r>
  <r>
    <n v="1300"/>
    <x v="16"/>
    <n v="67090"/>
    <n v="680"/>
    <n v="191797"/>
    <x v="4"/>
    <x v="1072"/>
    <x v="0"/>
    <n v="0"/>
    <s v="Employed"/>
    <x v="0"/>
    <x v="1"/>
    <x v="2"/>
    <x v="5"/>
    <n v="4"/>
    <n v="148113"/>
    <x v="2"/>
    <x v="13"/>
    <x v="3"/>
  </r>
  <r>
    <n v="1301"/>
    <x v="12"/>
    <n v="42845"/>
    <n v="712"/>
    <n v="223228"/>
    <x v="2"/>
    <x v="768"/>
    <x v="0"/>
    <n v="0"/>
    <s v="Employed"/>
    <x v="2"/>
    <x v="1"/>
    <x v="2"/>
    <x v="3"/>
    <n v="3"/>
    <n v="110086"/>
    <x v="3"/>
    <x v="11"/>
    <x v="5"/>
  </r>
  <r>
    <n v="1302"/>
    <x v="14"/>
    <n v="40751"/>
    <n v="651"/>
    <n v="249416"/>
    <x v="2"/>
    <x v="122"/>
    <x v="0"/>
    <n v="1"/>
    <s v="Employed"/>
    <x v="1"/>
    <x v="0"/>
    <x v="0"/>
    <x v="0"/>
    <n v="4"/>
    <n v="102992"/>
    <x v="2"/>
    <x v="3"/>
    <x v="1"/>
  </r>
  <r>
    <n v="1303"/>
    <x v="15"/>
    <n v="65375"/>
    <n v="653"/>
    <n v="192031"/>
    <x v="0"/>
    <x v="919"/>
    <x v="0"/>
    <n v="1"/>
    <s v="Employed"/>
    <x v="0"/>
    <x v="0"/>
    <x v="2"/>
    <x v="3"/>
    <n v="1"/>
    <n v="25021"/>
    <x v="3"/>
    <x v="13"/>
    <x v="6"/>
  </r>
  <r>
    <n v="1304"/>
    <x v="37"/>
    <n v="60576"/>
    <n v="705"/>
    <n v="168145"/>
    <x v="2"/>
    <x v="1073"/>
    <x v="0"/>
    <n v="0"/>
    <s v="Employed"/>
    <x v="0"/>
    <x v="1"/>
    <x v="1"/>
    <x v="3"/>
    <n v="3"/>
    <n v="73641"/>
    <x v="1"/>
    <x v="18"/>
    <x v="0"/>
  </r>
  <r>
    <n v="1305"/>
    <x v="34"/>
    <n v="38113"/>
    <n v="661"/>
    <n v="228903"/>
    <x v="4"/>
    <x v="1074"/>
    <x v="0"/>
    <n v="1"/>
    <s v="Employed"/>
    <x v="1"/>
    <x v="0"/>
    <x v="1"/>
    <x v="4"/>
    <n v="1"/>
    <n v="100615"/>
    <x v="2"/>
    <x v="3"/>
    <x v="5"/>
  </r>
  <r>
    <n v="1306"/>
    <x v="4"/>
    <n v="37236"/>
    <n v="603"/>
    <n v="117995"/>
    <x v="2"/>
    <x v="1075"/>
    <x v="0"/>
    <n v="1"/>
    <s v="Employed"/>
    <x v="0"/>
    <x v="1"/>
    <x v="2"/>
    <x v="1"/>
    <n v="1"/>
    <n v="105959"/>
    <x v="2"/>
    <x v="7"/>
    <x v="3"/>
  </r>
  <r>
    <n v="1307"/>
    <x v="12"/>
    <n v="62439"/>
    <n v="623"/>
    <n v="92800"/>
    <x v="0"/>
    <x v="503"/>
    <x v="0"/>
    <n v="0"/>
    <s v="Employed"/>
    <x v="1"/>
    <x v="0"/>
    <x v="3"/>
    <x v="1"/>
    <n v="3"/>
    <n v="63554"/>
    <x v="2"/>
    <x v="5"/>
    <x v="4"/>
  </r>
  <r>
    <n v="1308"/>
    <x v="32"/>
    <n v="25521"/>
    <n v="543"/>
    <n v="329518"/>
    <x v="1"/>
    <x v="1066"/>
    <x v="0"/>
    <n v="1"/>
    <s v="Employed"/>
    <x v="1"/>
    <x v="0"/>
    <x v="2"/>
    <x v="4"/>
    <n v="1"/>
    <n v="78136"/>
    <x v="2"/>
    <x v="2"/>
    <x v="0"/>
  </r>
  <r>
    <n v="1309"/>
    <x v="26"/>
    <n v="66192"/>
    <n v="603"/>
    <n v="159606"/>
    <x v="2"/>
    <x v="1076"/>
    <x v="0"/>
    <n v="0"/>
    <s v="Employed"/>
    <x v="1"/>
    <x v="1"/>
    <x v="1"/>
    <x v="3"/>
    <n v="2"/>
    <n v="116603"/>
    <x v="1"/>
    <x v="18"/>
    <x v="4"/>
  </r>
  <r>
    <n v="1310"/>
    <x v="14"/>
    <n v="60377"/>
    <n v="565"/>
    <n v="179313"/>
    <x v="4"/>
    <x v="363"/>
    <x v="0"/>
    <n v="0"/>
    <s v="Employed"/>
    <x v="2"/>
    <x v="0"/>
    <x v="3"/>
    <x v="3"/>
    <n v="1"/>
    <n v="58503"/>
    <x v="3"/>
    <x v="7"/>
    <x v="4"/>
  </r>
  <r>
    <n v="1311"/>
    <x v="31"/>
    <n v="15786"/>
    <n v="667"/>
    <n v="227190"/>
    <x v="2"/>
    <x v="1077"/>
    <x v="0"/>
    <n v="1"/>
    <s v="Employed"/>
    <x v="1"/>
    <x v="1"/>
    <x v="0"/>
    <x v="5"/>
    <n v="2"/>
    <n v="104011"/>
    <x v="1"/>
    <x v="0"/>
    <x v="6"/>
  </r>
  <r>
    <n v="1312"/>
    <x v="39"/>
    <n v="50233"/>
    <n v="710"/>
    <n v="217349"/>
    <x v="3"/>
    <x v="1078"/>
    <x v="0"/>
    <n v="0"/>
    <s v="Employed"/>
    <x v="0"/>
    <x v="1"/>
    <x v="2"/>
    <x v="0"/>
    <n v="3"/>
    <n v="137138"/>
    <x v="3"/>
    <x v="11"/>
    <x v="2"/>
  </r>
  <r>
    <n v="1313"/>
    <x v="16"/>
    <n v="20316"/>
    <n v="602"/>
    <n v="244261"/>
    <x v="0"/>
    <x v="1079"/>
    <x v="0"/>
    <n v="1"/>
    <s v="Employed"/>
    <x v="2"/>
    <x v="1"/>
    <x v="1"/>
    <x v="3"/>
    <n v="1"/>
    <n v="111564"/>
    <x v="3"/>
    <x v="2"/>
    <x v="0"/>
  </r>
  <r>
    <n v="1314"/>
    <x v="10"/>
    <n v="31923"/>
    <n v="604"/>
    <n v="246881"/>
    <x v="1"/>
    <x v="1080"/>
    <x v="0"/>
    <n v="1"/>
    <s v="Employed"/>
    <x v="1"/>
    <x v="0"/>
    <x v="0"/>
    <x v="0"/>
    <n v="4"/>
    <n v="110064"/>
    <x v="2"/>
    <x v="4"/>
    <x v="6"/>
  </r>
  <r>
    <n v="1315"/>
    <x v="37"/>
    <n v="42455"/>
    <n v="697"/>
    <n v="127877"/>
    <x v="3"/>
    <x v="883"/>
    <x v="0"/>
    <n v="0"/>
    <s v="Employed"/>
    <x v="1"/>
    <x v="1"/>
    <x v="1"/>
    <x v="2"/>
    <n v="1"/>
    <n v="39395"/>
    <x v="2"/>
    <x v="3"/>
    <x v="1"/>
  </r>
  <r>
    <n v="1316"/>
    <x v="5"/>
    <n v="30983"/>
    <n v="627"/>
    <n v="263464"/>
    <x v="4"/>
    <x v="114"/>
    <x v="0"/>
    <n v="0"/>
    <s v="Employed"/>
    <x v="1"/>
    <x v="0"/>
    <x v="0"/>
    <x v="0"/>
    <n v="2"/>
    <n v="75342"/>
    <x v="2"/>
    <x v="7"/>
    <x v="5"/>
  </r>
  <r>
    <n v="1317"/>
    <x v="7"/>
    <n v="83272"/>
    <n v="662"/>
    <n v="225535"/>
    <x v="2"/>
    <x v="1081"/>
    <x v="0"/>
    <n v="1"/>
    <s v="Employed"/>
    <x v="0"/>
    <x v="1"/>
    <x v="1"/>
    <x v="3"/>
    <n v="2"/>
    <n v="161626"/>
    <x v="3"/>
    <x v="17"/>
    <x v="4"/>
  </r>
  <r>
    <n v="1318"/>
    <x v="38"/>
    <n v="62960"/>
    <n v="687"/>
    <n v="218900"/>
    <x v="0"/>
    <x v="1082"/>
    <x v="0"/>
    <n v="0"/>
    <s v="Unemployed"/>
    <x v="2"/>
    <x v="0"/>
    <x v="1"/>
    <x v="5"/>
    <n v="4"/>
    <n v="82025"/>
    <x v="0"/>
    <x v="8"/>
    <x v="4"/>
  </r>
  <r>
    <n v="1319"/>
    <x v="22"/>
    <n v="70511"/>
    <n v="614"/>
    <n v="221125"/>
    <x v="2"/>
    <x v="1028"/>
    <x v="0"/>
    <n v="0"/>
    <s v="Employed"/>
    <x v="2"/>
    <x v="0"/>
    <x v="0"/>
    <x v="2"/>
    <n v="3"/>
    <n v="137934"/>
    <x v="0"/>
    <x v="6"/>
    <x v="6"/>
  </r>
  <r>
    <n v="1320"/>
    <x v="16"/>
    <n v="47895"/>
    <n v="615"/>
    <n v="88385"/>
    <x v="2"/>
    <x v="333"/>
    <x v="0"/>
    <n v="1"/>
    <s v="Employed"/>
    <x v="2"/>
    <x v="0"/>
    <x v="2"/>
    <x v="5"/>
    <n v="2"/>
    <n v="81674"/>
    <x v="0"/>
    <x v="4"/>
    <x v="1"/>
  </r>
  <r>
    <n v="1321"/>
    <x v="6"/>
    <n v="50457"/>
    <n v="624"/>
    <n v="189503"/>
    <x v="2"/>
    <x v="1083"/>
    <x v="0"/>
    <n v="1"/>
    <s v="Employed"/>
    <x v="0"/>
    <x v="0"/>
    <x v="1"/>
    <x v="0"/>
    <n v="2"/>
    <n v="91665"/>
    <x v="1"/>
    <x v="4"/>
    <x v="0"/>
  </r>
  <r>
    <n v="1322"/>
    <x v="30"/>
    <n v="73710"/>
    <n v="572"/>
    <n v="151671"/>
    <x v="2"/>
    <x v="1084"/>
    <x v="0"/>
    <n v="0"/>
    <s v="Unemployed"/>
    <x v="1"/>
    <x v="1"/>
    <x v="3"/>
    <x v="5"/>
    <n v="2"/>
    <n v="115467"/>
    <x v="3"/>
    <x v="5"/>
    <x v="4"/>
  </r>
  <r>
    <n v="1323"/>
    <x v="21"/>
    <n v="56505"/>
    <n v="674"/>
    <n v="144469"/>
    <x v="0"/>
    <x v="1085"/>
    <x v="0"/>
    <n v="1"/>
    <s v="Employed"/>
    <x v="2"/>
    <x v="1"/>
    <x v="2"/>
    <x v="0"/>
    <n v="1"/>
    <n v="103020"/>
    <x v="0"/>
    <x v="7"/>
    <x v="1"/>
  </r>
  <r>
    <n v="1324"/>
    <x v="7"/>
    <n v="59183"/>
    <n v="680"/>
    <n v="175606"/>
    <x v="3"/>
    <x v="1086"/>
    <x v="1"/>
    <n v="1"/>
    <s v="Employed"/>
    <x v="1"/>
    <x v="1"/>
    <x v="3"/>
    <x v="1"/>
    <n v="1"/>
    <n v="111445"/>
    <x v="3"/>
    <x v="16"/>
    <x v="0"/>
  </r>
  <r>
    <n v="1325"/>
    <x v="39"/>
    <n v="36332"/>
    <n v="653"/>
    <n v="241272"/>
    <x v="4"/>
    <x v="1087"/>
    <x v="0"/>
    <n v="1"/>
    <s v="Employed"/>
    <x v="0"/>
    <x v="1"/>
    <x v="1"/>
    <x v="0"/>
    <n v="1"/>
    <n v="75448"/>
    <x v="3"/>
    <x v="9"/>
    <x v="6"/>
  </r>
  <r>
    <n v="1326"/>
    <x v="38"/>
    <n v="36262"/>
    <n v="717"/>
    <n v="214359"/>
    <x v="3"/>
    <x v="1088"/>
    <x v="1"/>
    <n v="1"/>
    <s v="Employed"/>
    <x v="2"/>
    <x v="0"/>
    <x v="0"/>
    <x v="4"/>
    <n v="1"/>
    <n v="65911"/>
    <x v="1"/>
    <x v="6"/>
    <x v="4"/>
  </r>
  <r>
    <n v="1327"/>
    <x v="12"/>
    <n v="53915"/>
    <n v="636"/>
    <n v="221873"/>
    <x v="0"/>
    <x v="1089"/>
    <x v="1"/>
    <n v="0"/>
    <s v="Employed"/>
    <x v="0"/>
    <x v="1"/>
    <x v="2"/>
    <x v="5"/>
    <n v="1"/>
    <n v="73423"/>
    <x v="2"/>
    <x v="10"/>
    <x v="3"/>
  </r>
  <r>
    <n v="1328"/>
    <x v="1"/>
    <n v="55594"/>
    <n v="680"/>
    <n v="177683"/>
    <x v="4"/>
    <x v="1090"/>
    <x v="0"/>
    <n v="0"/>
    <s v="Employed"/>
    <x v="2"/>
    <x v="0"/>
    <x v="0"/>
    <x v="3"/>
    <n v="4"/>
    <n v="84030"/>
    <x v="2"/>
    <x v="9"/>
    <x v="3"/>
  </r>
  <r>
    <n v="1329"/>
    <x v="28"/>
    <n v="35043"/>
    <n v="674"/>
    <n v="218814"/>
    <x v="1"/>
    <x v="1091"/>
    <x v="0"/>
    <n v="0"/>
    <s v="Unemployed"/>
    <x v="2"/>
    <x v="0"/>
    <x v="0"/>
    <x v="1"/>
    <n v="2"/>
    <n v="93121"/>
    <x v="1"/>
    <x v="5"/>
    <x v="4"/>
  </r>
  <r>
    <n v="1330"/>
    <x v="18"/>
    <n v="55376"/>
    <n v="610"/>
    <n v="190047"/>
    <x v="3"/>
    <x v="1027"/>
    <x v="0"/>
    <n v="0"/>
    <s v="Employed"/>
    <x v="1"/>
    <x v="1"/>
    <x v="3"/>
    <x v="2"/>
    <n v="4"/>
    <n v="131118"/>
    <x v="1"/>
    <x v="16"/>
    <x v="2"/>
  </r>
  <r>
    <n v="1331"/>
    <x v="7"/>
    <n v="31674"/>
    <n v="707"/>
    <n v="247456"/>
    <x v="0"/>
    <x v="1092"/>
    <x v="1"/>
    <n v="1"/>
    <s v="Unemployed"/>
    <x v="0"/>
    <x v="1"/>
    <x v="3"/>
    <x v="0"/>
    <n v="2"/>
    <n v="102620"/>
    <x v="3"/>
    <x v="4"/>
    <x v="4"/>
  </r>
  <r>
    <n v="1332"/>
    <x v="18"/>
    <n v="50207"/>
    <n v="656"/>
    <n v="234782"/>
    <x v="0"/>
    <x v="1093"/>
    <x v="0"/>
    <n v="1"/>
    <s v="Employed"/>
    <x v="2"/>
    <x v="1"/>
    <x v="2"/>
    <x v="4"/>
    <n v="1"/>
    <n v="114537"/>
    <x v="0"/>
    <x v="1"/>
    <x v="4"/>
  </r>
  <r>
    <n v="1333"/>
    <x v="0"/>
    <n v="28437"/>
    <n v="698"/>
    <n v="207990"/>
    <x v="0"/>
    <x v="1094"/>
    <x v="1"/>
    <n v="1"/>
    <s v="Employed"/>
    <x v="2"/>
    <x v="1"/>
    <x v="2"/>
    <x v="1"/>
    <n v="1"/>
    <n v="104248"/>
    <x v="3"/>
    <x v="7"/>
    <x v="4"/>
  </r>
  <r>
    <n v="1334"/>
    <x v="39"/>
    <n v="69919"/>
    <n v="584"/>
    <n v="159935"/>
    <x v="4"/>
    <x v="936"/>
    <x v="0"/>
    <n v="1"/>
    <s v="Employed"/>
    <x v="0"/>
    <x v="1"/>
    <x v="2"/>
    <x v="5"/>
    <n v="3"/>
    <n v="66536"/>
    <x v="3"/>
    <x v="11"/>
    <x v="6"/>
  </r>
  <r>
    <n v="1335"/>
    <x v="40"/>
    <n v="45331"/>
    <n v="655"/>
    <n v="213649"/>
    <x v="2"/>
    <x v="1095"/>
    <x v="1"/>
    <n v="1"/>
    <s v="Employed"/>
    <x v="1"/>
    <x v="0"/>
    <x v="3"/>
    <x v="1"/>
    <n v="3"/>
    <n v="100518"/>
    <x v="0"/>
    <x v="1"/>
    <x v="4"/>
  </r>
  <r>
    <n v="1336"/>
    <x v="11"/>
    <n v="39596"/>
    <n v="626"/>
    <n v="212122"/>
    <x v="1"/>
    <x v="1096"/>
    <x v="0"/>
    <n v="1"/>
    <s v="Employed"/>
    <x v="0"/>
    <x v="1"/>
    <x v="3"/>
    <x v="3"/>
    <n v="4"/>
    <n v="103923"/>
    <x v="2"/>
    <x v="1"/>
    <x v="4"/>
  </r>
  <r>
    <n v="1337"/>
    <x v="16"/>
    <n v="32813"/>
    <n v="607"/>
    <n v="205966"/>
    <x v="4"/>
    <x v="686"/>
    <x v="1"/>
    <n v="1"/>
    <s v="Employed"/>
    <x v="2"/>
    <x v="1"/>
    <x v="0"/>
    <x v="3"/>
    <n v="2"/>
    <n v="122797"/>
    <x v="3"/>
    <x v="5"/>
    <x v="6"/>
  </r>
  <r>
    <n v="1338"/>
    <x v="35"/>
    <n v="31370"/>
    <n v="720"/>
    <n v="176206"/>
    <x v="4"/>
    <x v="956"/>
    <x v="0"/>
    <n v="0"/>
    <s v="Employed"/>
    <x v="0"/>
    <x v="1"/>
    <x v="0"/>
    <x v="3"/>
    <n v="4"/>
    <n v="67942"/>
    <x v="2"/>
    <x v="5"/>
    <x v="4"/>
  </r>
  <r>
    <n v="1339"/>
    <x v="26"/>
    <n v="56546"/>
    <n v="659"/>
    <n v="167272"/>
    <x v="3"/>
    <x v="1097"/>
    <x v="0"/>
    <n v="0"/>
    <s v="Employed"/>
    <x v="1"/>
    <x v="0"/>
    <x v="0"/>
    <x v="4"/>
    <n v="3"/>
    <n v="38787"/>
    <x v="2"/>
    <x v="11"/>
    <x v="3"/>
  </r>
  <r>
    <n v="1340"/>
    <x v="25"/>
    <n v="65057"/>
    <n v="576"/>
    <n v="216118"/>
    <x v="1"/>
    <x v="1098"/>
    <x v="0"/>
    <n v="0"/>
    <s v="Employed"/>
    <x v="1"/>
    <x v="1"/>
    <x v="2"/>
    <x v="1"/>
    <n v="2"/>
    <n v="105287"/>
    <x v="2"/>
    <x v="1"/>
    <x v="3"/>
  </r>
  <r>
    <n v="1341"/>
    <x v="18"/>
    <n v="63555"/>
    <n v="625"/>
    <n v="157115"/>
    <x v="0"/>
    <x v="1099"/>
    <x v="0"/>
    <n v="0"/>
    <s v="Employed"/>
    <x v="1"/>
    <x v="0"/>
    <x v="1"/>
    <x v="1"/>
    <n v="4"/>
    <n v="110615"/>
    <x v="3"/>
    <x v="6"/>
    <x v="5"/>
  </r>
  <r>
    <n v="1342"/>
    <x v="28"/>
    <n v="70948"/>
    <n v="696"/>
    <n v="187411"/>
    <x v="4"/>
    <x v="1100"/>
    <x v="0"/>
    <n v="0"/>
    <s v="Employed"/>
    <x v="1"/>
    <x v="0"/>
    <x v="3"/>
    <x v="5"/>
    <n v="3"/>
    <n v="94618"/>
    <x v="0"/>
    <x v="5"/>
    <x v="1"/>
  </r>
  <r>
    <n v="1343"/>
    <x v="9"/>
    <n v="76222"/>
    <n v="607"/>
    <n v="229343"/>
    <x v="1"/>
    <x v="1101"/>
    <x v="0"/>
    <n v="1"/>
    <s v="Employed"/>
    <x v="1"/>
    <x v="0"/>
    <x v="2"/>
    <x v="2"/>
    <n v="1"/>
    <n v="100840"/>
    <x v="0"/>
    <x v="4"/>
    <x v="5"/>
  </r>
  <r>
    <n v="1344"/>
    <x v="15"/>
    <n v="64368"/>
    <n v="602"/>
    <n v="222074"/>
    <x v="3"/>
    <x v="152"/>
    <x v="0"/>
    <n v="1"/>
    <s v="Unemployed"/>
    <x v="1"/>
    <x v="1"/>
    <x v="3"/>
    <x v="3"/>
    <n v="4"/>
    <n v="126363"/>
    <x v="2"/>
    <x v="17"/>
    <x v="5"/>
  </r>
  <r>
    <n v="1345"/>
    <x v="30"/>
    <n v="42456"/>
    <n v="642"/>
    <n v="142136"/>
    <x v="2"/>
    <x v="1102"/>
    <x v="0"/>
    <n v="1"/>
    <s v="Employed"/>
    <x v="1"/>
    <x v="0"/>
    <x v="1"/>
    <x v="2"/>
    <n v="1"/>
    <n v="86235"/>
    <x v="2"/>
    <x v="2"/>
    <x v="4"/>
  </r>
  <r>
    <n v="1346"/>
    <x v="14"/>
    <n v="52542"/>
    <n v="673"/>
    <n v="214926"/>
    <x v="1"/>
    <x v="863"/>
    <x v="0"/>
    <n v="1"/>
    <s v="Employed"/>
    <x v="2"/>
    <x v="0"/>
    <x v="3"/>
    <x v="2"/>
    <n v="4"/>
    <n v="91640"/>
    <x v="0"/>
    <x v="16"/>
    <x v="6"/>
  </r>
  <r>
    <n v="1347"/>
    <x v="36"/>
    <n v="16145"/>
    <n v="613"/>
    <n v="301594"/>
    <x v="0"/>
    <x v="1103"/>
    <x v="0"/>
    <n v="1"/>
    <s v="Employed"/>
    <x v="0"/>
    <x v="0"/>
    <x v="3"/>
    <x v="3"/>
    <n v="2"/>
    <n v="102371"/>
    <x v="1"/>
    <x v="5"/>
    <x v="4"/>
  </r>
  <r>
    <n v="1348"/>
    <x v="1"/>
    <n v="59563"/>
    <n v="669"/>
    <n v="233779"/>
    <x v="4"/>
    <x v="995"/>
    <x v="0"/>
    <n v="0"/>
    <s v="Employed"/>
    <x v="1"/>
    <x v="1"/>
    <x v="3"/>
    <x v="3"/>
    <n v="2"/>
    <n v="63405"/>
    <x v="1"/>
    <x v="15"/>
    <x v="4"/>
  </r>
  <r>
    <n v="1349"/>
    <x v="34"/>
    <n v="52238"/>
    <n v="651"/>
    <n v="186270"/>
    <x v="2"/>
    <x v="1104"/>
    <x v="0"/>
    <n v="1"/>
    <s v="Employed"/>
    <x v="0"/>
    <x v="0"/>
    <x v="0"/>
    <x v="5"/>
    <n v="2"/>
    <n v="95443"/>
    <x v="2"/>
    <x v="12"/>
    <x v="1"/>
  </r>
  <r>
    <n v="1350"/>
    <x v="31"/>
    <n v="73928"/>
    <n v="657"/>
    <n v="265374"/>
    <x v="3"/>
    <x v="1105"/>
    <x v="0"/>
    <n v="0"/>
    <s v="Employed"/>
    <x v="0"/>
    <x v="1"/>
    <x v="1"/>
    <x v="4"/>
    <n v="2"/>
    <n v="98087"/>
    <x v="0"/>
    <x v="13"/>
    <x v="0"/>
  </r>
  <r>
    <n v="1351"/>
    <x v="14"/>
    <n v="38849"/>
    <n v="529"/>
    <n v="309959"/>
    <x v="0"/>
    <x v="1020"/>
    <x v="0"/>
    <n v="1"/>
    <s v="Employed"/>
    <x v="2"/>
    <x v="0"/>
    <x v="2"/>
    <x v="3"/>
    <n v="3"/>
    <n v="149111"/>
    <x v="1"/>
    <x v="17"/>
    <x v="5"/>
  </r>
  <r>
    <n v="1352"/>
    <x v="33"/>
    <n v="57732"/>
    <n v="650"/>
    <n v="243167"/>
    <x v="2"/>
    <x v="1106"/>
    <x v="1"/>
    <n v="0"/>
    <s v="Employed"/>
    <x v="0"/>
    <x v="0"/>
    <x v="2"/>
    <x v="2"/>
    <n v="1"/>
    <n v="91056"/>
    <x v="0"/>
    <x v="15"/>
    <x v="1"/>
  </r>
  <r>
    <n v="1353"/>
    <x v="2"/>
    <n v="34949"/>
    <n v="637"/>
    <n v="113422"/>
    <x v="3"/>
    <x v="1107"/>
    <x v="0"/>
    <n v="1"/>
    <s v="Employed"/>
    <x v="0"/>
    <x v="1"/>
    <x v="2"/>
    <x v="5"/>
    <n v="3"/>
    <n v="106000"/>
    <x v="3"/>
    <x v="3"/>
    <x v="2"/>
  </r>
  <r>
    <n v="1354"/>
    <x v="33"/>
    <n v="48349"/>
    <n v="669"/>
    <n v="230840"/>
    <x v="0"/>
    <x v="1108"/>
    <x v="0"/>
    <n v="1"/>
    <s v="Employed"/>
    <x v="1"/>
    <x v="0"/>
    <x v="1"/>
    <x v="1"/>
    <n v="4"/>
    <n v="127558"/>
    <x v="2"/>
    <x v="18"/>
    <x v="6"/>
  </r>
  <r>
    <n v="1355"/>
    <x v="40"/>
    <n v="25471"/>
    <n v="617"/>
    <n v="267439"/>
    <x v="4"/>
    <x v="1109"/>
    <x v="0"/>
    <n v="1"/>
    <s v="Employed"/>
    <x v="1"/>
    <x v="0"/>
    <x v="3"/>
    <x v="5"/>
    <n v="4"/>
    <n v="74875"/>
    <x v="1"/>
    <x v="0"/>
    <x v="5"/>
  </r>
  <r>
    <n v="1356"/>
    <x v="30"/>
    <n v="70340"/>
    <n v="631"/>
    <n v="96803"/>
    <x v="3"/>
    <x v="1110"/>
    <x v="0"/>
    <n v="0"/>
    <s v="Employed"/>
    <x v="0"/>
    <x v="0"/>
    <x v="2"/>
    <x v="3"/>
    <n v="1"/>
    <n v="141272"/>
    <x v="2"/>
    <x v="1"/>
    <x v="2"/>
  </r>
  <r>
    <n v="1357"/>
    <x v="8"/>
    <n v="65789"/>
    <n v="676"/>
    <n v="246855"/>
    <x v="2"/>
    <x v="1111"/>
    <x v="0"/>
    <n v="1"/>
    <s v="Employed"/>
    <x v="1"/>
    <x v="1"/>
    <x v="1"/>
    <x v="0"/>
    <n v="1"/>
    <n v="152916"/>
    <x v="3"/>
    <x v="6"/>
    <x v="0"/>
  </r>
  <r>
    <n v="1358"/>
    <x v="7"/>
    <n v="42909"/>
    <n v="722"/>
    <n v="189843"/>
    <x v="0"/>
    <x v="560"/>
    <x v="0"/>
    <n v="1"/>
    <s v="Employed"/>
    <x v="2"/>
    <x v="1"/>
    <x v="0"/>
    <x v="3"/>
    <n v="3"/>
    <n v="99133"/>
    <x v="0"/>
    <x v="6"/>
    <x v="2"/>
  </r>
  <r>
    <n v="1359"/>
    <x v="18"/>
    <n v="53927"/>
    <n v="583"/>
    <n v="265771"/>
    <x v="1"/>
    <x v="882"/>
    <x v="0"/>
    <n v="0"/>
    <s v="Employed"/>
    <x v="0"/>
    <x v="1"/>
    <x v="1"/>
    <x v="4"/>
    <n v="2"/>
    <n v="83817"/>
    <x v="2"/>
    <x v="15"/>
    <x v="4"/>
  </r>
  <r>
    <n v="1360"/>
    <x v="16"/>
    <n v="50577"/>
    <n v="675"/>
    <n v="196442"/>
    <x v="0"/>
    <x v="550"/>
    <x v="0"/>
    <n v="1"/>
    <s v="Employed"/>
    <x v="0"/>
    <x v="0"/>
    <x v="0"/>
    <x v="5"/>
    <n v="3"/>
    <n v="148813"/>
    <x v="1"/>
    <x v="5"/>
    <x v="3"/>
  </r>
  <r>
    <n v="1361"/>
    <x v="28"/>
    <n v="40814"/>
    <n v="710"/>
    <n v="217161"/>
    <x v="2"/>
    <x v="1112"/>
    <x v="0"/>
    <n v="1"/>
    <s v="Employed"/>
    <x v="2"/>
    <x v="0"/>
    <x v="1"/>
    <x v="3"/>
    <n v="3"/>
    <n v="123868"/>
    <x v="3"/>
    <x v="10"/>
    <x v="6"/>
  </r>
  <r>
    <n v="1362"/>
    <x v="1"/>
    <n v="51847"/>
    <n v="684"/>
    <n v="217999"/>
    <x v="2"/>
    <x v="1113"/>
    <x v="1"/>
    <n v="1"/>
    <s v="Employed"/>
    <x v="2"/>
    <x v="0"/>
    <x v="0"/>
    <x v="2"/>
    <n v="4"/>
    <n v="102459"/>
    <x v="1"/>
    <x v="12"/>
    <x v="6"/>
  </r>
  <r>
    <n v="1363"/>
    <x v="12"/>
    <n v="43358"/>
    <n v="707"/>
    <n v="235705"/>
    <x v="1"/>
    <x v="1114"/>
    <x v="0"/>
    <n v="0"/>
    <s v="Employed"/>
    <x v="2"/>
    <x v="1"/>
    <x v="2"/>
    <x v="2"/>
    <n v="3"/>
    <n v="142805"/>
    <x v="0"/>
    <x v="8"/>
    <x v="4"/>
  </r>
  <r>
    <n v="1364"/>
    <x v="35"/>
    <n v="64705"/>
    <n v="622"/>
    <n v="222355"/>
    <x v="2"/>
    <x v="1115"/>
    <x v="1"/>
    <n v="1"/>
    <s v="Employed"/>
    <x v="2"/>
    <x v="1"/>
    <x v="1"/>
    <x v="5"/>
    <n v="1"/>
    <n v="139629"/>
    <x v="1"/>
    <x v="17"/>
    <x v="1"/>
  </r>
  <r>
    <n v="1365"/>
    <x v="42"/>
    <n v="46837"/>
    <n v="711"/>
    <n v="155045"/>
    <x v="0"/>
    <x v="1116"/>
    <x v="0"/>
    <n v="0"/>
    <s v="Employed"/>
    <x v="0"/>
    <x v="1"/>
    <x v="0"/>
    <x v="4"/>
    <n v="2"/>
    <n v="89912"/>
    <x v="1"/>
    <x v="3"/>
    <x v="5"/>
  </r>
  <r>
    <n v="1366"/>
    <x v="34"/>
    <n v="85858"/>
    <n v="613"/>
    <n v="186843"/>
    <x v="3"/>
    <x v="1117"/>
    <x v="0"/>
    <n v="0"/>
    <s v="Employed"/>
    <x v="1"/>
    <x v="0"/>
    <x v="3"/>
    <x v="0"/>
    <n v="4"/>
    <n v="107461"/>
    <x v="1"/>
    <x v="12"/>
    <x v="5"/>
  </r>
  <r>
    <n v="1367"/>
    <x v="15"/>
    <n v="48832"/>
    <n v="652"/>
    <n v="199670"/>
    <x v="0"/>
    <x v="1118"/>
    <x v="0"/>
    <n v="0"/>
    <s v="Employed"/>
    <x v="1"/>
    <x v="1"/>
    <x v="2"/>
    <x v="5"/>
    <n v="1"/>
    <n v="117303"/>
    <x v="3"/>
    <x v="2"/>
    <x v="5"/>
  </r>
  <r>
    <n v="1368"/>
    <x v="6"/>
    <n v="51691"/>
    <n v="624"/>
    <n v="261517"/>
    <x v="2"/>
    <x v="1109"/>
    <x v="0"/>
    <n v="0"/>
    <s v="Employed"/>
    <x v="1"/>
    <x v="1"/>
    <x v="2"/>
    <x v="4"/>
    <n v="4"/>
    <n v="100861"/>
    <x v="1"/>
    <x v="16"/>
    <x v="2"/>
  </r>
  <r>
    <n v="1369"/>
    <x v="39"/>
    <n v="57922"/>
    <n v="626"/>
    <n v="224216"/>
    <x v="1"/>
    <x v="863"/>
    <x v="0"/>
    <n v="1"/>
    <s v="Employed"/>
    <x v="1"/>
    <x v="0"/>
    <x v="0"/>
    <x v="2"/>
    <n v="3"/>
    <n v="58273"/>
    <x v="1"/>
    <x v="6"/>
    <x v="6"/>
  </r>
  <r>
    <n v="1370"/>
    <x v="25"/>
    <n v="62555"/>
    <n v="563"/>
    <n v="167120"/>
    <x v="1"/>
    <x v="1119"/>
    <x v="0"/>
    <n v="0"/>
    <s v="Employed"/>
    <x v="2"/>
    <x v="1"/>
    <x v="0"/>
    <x v="3"/>
    <n v="3"/>
    <n v="71852"/>
    <x v="3"/>
    <x v="5"/>
    <x v="1"/>
  </r>
  <r>
    <n v="1371"/>
    <x v="17"/>
    <n v="51169"/>
    <n v="551"/>
    <n v="154015"/>
    <x v="4"/>
    <x v="1120"/>
    <x v="0"/>
    <n v="1"/>
    <s v="Employed"/>
    <x v="1"/>
    <x v="0"/>
    <x v="1"/>
    <x v="1"/>
    <n v="1"/>
    <n v="59252"/>
    <x v="3"/>
    <x v="12"/>
    <x v="5"/>
  </r>
  <r>
    <n v="1372"/>
    <x v="41"/>
    <n v="57595"/>
    <n v="708"/>
    <n v="232737"/>
    <x v="1"/>
    <x v="1121"/>
    <x v="0"/>
    <n v="1"/>
    <s v="Employed"/>
    <x v="1"/>
    <x v="0"/>
    <x v="0"/>
    <x v="3"/>
    <n v="1"/>
    <n v="114787"/>
    <x v="3"/>
    <x v="0"/>
    <x v="5"/>
  </r>
  <r>
    <n v="1373"/>
    <x v="12"/>
    <n v="52742"/>
    <n v="560"/>
    <n v="176258"/>
    <x v="1"/>
    <x v="1122"/>
    <x v="0"/>
    <n v="1"/>
    <s v="Employed"/>
    <x v="0"/>
    <x v="1"/>
    <x v="0"/>
    <x v="2"/>
    <n v="4"/>
    <n v="64469"/>
    <x v="0"/>
    <x v="16"/>
    <x v="0"/>
  </r>
  <r>
    <n v="1374"/>
    <x v="15"/>
    <n v="38321"/>
    <n v="662"/>
    <n v="237659"/>
    <x v="2"/>
    <x v="1123"/>
    <x v="0"/>
    <n v="0"/>
    <s v="Employed"/>
    <x v="0"/>
    <x v="1"/>
    <x v="3"/>
    <x v="0"/>
    <n v="2"/>
    <n v="105772"/>
    <x v="3"/>
    <x v="10"/>
    <x v="5"/>
  </r>
  <r>
    <n v="1375"/>
    <x v="30"/>
    <n v="34277"/>
    <n v="585"/>
    <n v="197210"/>
    <x v="3"/>
    <x v="1124"/>
    <x v="1"/>
    <n v="1"/>
    <s v="Employed"/>
    <x v="1"/>
    <x v="0"/>
    <x v="2"/>
    <x v="2"/>
    <n v="4"/>
    <n v="154957"/>
    <x v="0"/>
    <x v="18"/>
    <x v="0"/>
  </r>
  <r>
    <n v="1376"/>
    <x v="2"/>
    <n v="60488"/>
    <n v="607"/>
    <n v="273005"/>
    <x v="3"/>
    <x v="1125"/>
    <x v="0"/>
    <n v="1"/>
    <s v="Employed"/>
    <x v="2"/>
    <x v="1"/>
    <x v="0"/>
    <x v="3"/>
    <n v="3"/>
    <n v="142833"/>
    <x v="3"/>
    <x v="16"/>
    <x v="2"/>
  </r>
  <r>
    <n v="1377"/>
    <x v="7"/>
    <n v="72758"/>
    <n v="684"/>
    <n v="163149"/>
    <x v="2"/>
    <x v="1126"/>
    <x v="0"/>
    <n v="0"/>
    <s v="Employed"/>
    <x v="1"/>
    <x v="0"/>
    <x v="0"/>
    <x v="3"/>
    <n v="1"/>
    <n v="44877"/>
    <x v="3"/>
    <x v="8"/>
    <x v="0"/>
  </r>
  <r>
    <n v="1378"/>
    <x v="7"/>
    <n v="25535"/>
    <n v="658"/>
    <n v="271938"/>
    <x v="1"/>
    <x v="585"/>
    <x v="0"/>
    <n v="1"/>
    <s v="Employed"/>
    <x v="2"/>
    <x v="1"/>
    <x v="3"/>
    <x v="0"/>
    <n v="1"/>
    <n v="61638"/>
    <x v="2"/>
    <x v="0"/>
    <x v="5"/>
  </r>
  <r>
    <n v="1379"/>
    <x v="0"/>
    <n v="28481"/>
    <n v="643"/>
    <n v="249173"/>
    <x v="0"/>
    <x v="1127"/>
    <x v="0"/>
    <n v="0"/>
    <s v="Employed"/>
    <x v="0"/>
    <x v="1"/>
    <x v="0"/>
    <x v="0"/>
    <n v="4"/>
    <n v="76704"/>
    <x v="2"/>
    <x v="4"/>
    <x v="3"/>
  </r>
  <r>
    <n v="1380"/>
    <x v="8"/>
    <n v="28336"/>
    <n v="707"/>
    <n v="177980"/>
    <x v="3"/>
    <x v="214"/>
    <x v="0"/>
    <n v="0"/>
    <s v="Employed"/>
    <x v="2"/>
    <x v="0"/>
    <x v="3"/>
    <x v="2"/>
    <n v="1"/>
    <n v="64929"/>
    <x v="2"/>
    <x v="3"/>
    <x v="4"/>
  </r>
  <r>
    <n v="1381"/>
    <x v="29"/>
    <n v="61627"/>
    <n v="635"/>
    <n v="156083"/>
    <x v="2"/>
    <x v="1128"/>
    <x v="0"/>
    <n v="1"/>
    <s v="Employed"/>
    <x v="1"/>
    <x v="0"/>
    <x v="2"/>
    <x v="3"/>
    <n v="1"/>
    <n v="50385"/>
    <x v="2"/>
    <x v="7"/>
    <x v="5"/>
  </r>
  <r>
    <n v="1382"/>
    <x v="30"/>
    <n v="62879"/>
    <n v="711"/>
    <n v="296384"/>
    <x v="0"/>
    <x v="1129"/>
    <x v="0"/>
    <n v="0"/>
    <s v="Employed"/>
    <x v="0"/>
    <x v="1"/>
    <x v="2"/>
    <x v="1"/>
    <n v="3"/>
    <n v="99674"/>
    <x v="3"/>
    <x v="10"/>
    <x v="6"/>
  </r>
  <r>
    <n v="1383"/>
    <x v="24"/>
    <n v="35354"/>
    <n v="596"/>
    <n v="154868"/>
    <x v="1"/>
    <x v="913"/>
    <x v="0"/>
    <n v="1"/>
    <s v="Employed"/>
    <x v="1"/>
    <x v="1"/>
    <x v="3"/>
    <x v="1"/>
    <n v="2"/>
    <n v="121153"/>
    <x v="3"/>
    <x v="3"/>
    <x v="1"/>
  </r>
  <r>
    <n v="1384"/>
    <x v="31"/>
    <n v="83086"/>
    <n v="590"/>
    <n v="215319"/>
    <x v="2"/>
    <x v="1106"/>
    <x v="0"/>
    <n v="0"/>
    <s v="Employed"/>
    <x v="1"/>
    <x v="0"/>
    <x v="3"/>
    <x v="5"/>
    <n v="1"/>
    <n v="128621"/>
    <x v="0"/>
    <x v="1"/>
    <x v="4"/>
  </r>
  <r>
    <n v="1385"/>
    <x v="18"/>
    <n v="44225"/>
    <n v="643"/>
    <n v="217267"/>
    <x v="3"/>
    <x v="1130"/>
    <x v="0"/>
    <n v="1"/>
    <s v="Employed"/>
    <x v="2"/>
    <x v="1"/>
    <x v="2"/>
    <x v="1"/>
    <n v="1"/>
    <n v="85765"/>
    <x v="3"/>
    <x v="15"/>
    <x v="2"/>
  </r>
  <r>
    <n v="1386"/>
    <x v="7"/>
    <n v="71534"/>
    <n v="650"/>
    <n v="200500"/>
    <x v="0"/>
    <x v="792"/>
    <x v="0"/>
    <n v="0"/>
    <s v="Employed"/>
    <x v="1"/>
    <x v="1"/>
    <x v="2"/>
    <x v="2"/>
    <n v="4"/>
    <n v="91842"/>
    <x v="0"/>
    <x v="2"/>
    <x v="4"/>
  </r>
  <r>
    <n v="1387"/>
    <x v="40"/>
    <n v="62128"/>
    <n v="607"/>
    <n v="239067"/>
    <x v="0"/>
    <x v="1131"/>
    <x v="0"/>
    <n v="0"/>
    <s v="Employed"/>
    <x v="1"/>
    <x v="1"/>
    <x v="3"/>
    <x v="2"/>
    <n v="2"/>
    <n v="110670"/>
    <x v="1"/>
    <x v="1"/>
    <x v="6"/>
  </r>
  <r>
    <n v="1388"/>
    <x v="10"/>
    <n v="35628"/>
    <n v="636"/>
    <n v="153471"/>
    <x v="3"/>
    <x v="1132"/>
    <x v="0"/>
    <n v="1"/>
    <s v="Employed"/>
    <x v="0"/>
    <x v="0"/>
    <x v="1"/>
    <x v="5"/>
    <n v="3"/>
    <n v="96745"/>
    <x v="1"/>
    <x v="16"/>
    <x v="5"/>
  </r>
  <r>
    <n v="1389"/>
    <x v="13"/>
    <n v="43729"/>
    <n v="718"/>
    <n v="296653"/>
    <x v="0"/>
    <x v="1133"/>
    <x v="0"/>
    <n v="1"/>
    <s v="Unemployed"/>
    <x v="2"/>
    <x v="1"/>
    <x v="2"/>
    <x v="4"/>
    <n v="1"/>
    <n v="124318"/>
    <x v="3"/>
    <x v="4"/>
    <x v="1"/>
  </r>
  <r>
    <n v="1390"/>
    <x v="3"/>
    <n v="36913"/>
    <n v="630"/>
    <n v="158774"/>
    <x v="3"/>
    <x v="30"/>
    <x v="0"/>
    <n v="1"/>
    <s v="Employed"/>
    <x v="2"/>
    <x v="1"/>
    <x v="2"/>
    <x v="5"/>
    <n v="2"/>
    <n v="112910"/>
    <x v="1"/>
    <x v="0"/>
    <x v="6"/>
  </r>
  <r>
    <n v="1391"/>
    <x v="38"/>
    <n v="29835"/>
    <n v="553"/>
    <n v="192803"/>
    <x v="2"/>
    <x v="1134"/>
    <x v="1"/>
    <n v="1"/>
    <s v="Employed"/>
    <x v="0"/>
    <x v="1"/>
    <x v="3"/>
    <x v="4"/>
    <n v="2"/>
    <n v="88710"/>
    <x v="3"/>
    <x v="10"/>
    <x v="2"/>
  </r>
  <r>
    <n v="1392"/>
    <x v="15"/>
    <n v="46201"/>
    <n v="562"/>
    <n v="128091"/>
    <x v="4"/>
    <x v="1135"/>
    <x v="1"/>
    <n v="0"/>
    <s v="Unemployed"/>
    <x v="0"/>
    <x v="0"/>
    <x v="3"/>
    <x v="4"/>
    <n v="4"/>
    <n v="44300"/>
    <x v="0"/>
    <x v="17"/>
    <x v="6"/>
  </r>
  <r>
    <n v="1393"/>
    <x v="1"/>
    <n v="32020"/>
    <n v="754"/>
    <n v="252305"/>
    <x v="1"/>
    <x v="1136"/>
    <x v="0"/>
    <n v="1"/>
    <s v="Employed"/>
    <x v="2"/>
    <x v="0"/>
    <x v="3"/>
    <x v="3"/>
    <n v="3"/>
    <n v="144970"/>
    <x v="2"/>
    <x v="4"/>
    <x v="0"/>
  </r>
  <r>
    <n v="1394"/>
    <x v="26"/>
    <n v="47375"/>
    <n v="722"/>
    <n v="294405"/>
    <x v="2"/>
    <x v="1137"/>
    <x v="0"/>
    <n v="1"/>
    <s v="Employed"/>
    <x v="0"/>
    <x v="1"/>
    <x v="1"/>
    <x v="0"/>
    <n v="2"/>
    <n v="79417"/>
    <x v="1"/>
    <x v="18"/>
    <x v="1"/>
  </r>
  <r>
    <n v="1395"/>
    <x v="9"/>
    <n v="78994"/>
    <n v="628"/>
    <n v="300407"/>
    <x v="1"/>
    <x v="399"/>
    <x v="0"/>
    <n v="1"/>
    <s v="Employed"/>
    <x v="2"/>
    <x v="0"/>
    <x v="3"/>
    <x v="1"/>
    <n v="3"/>
    <n v="110726"/>
    <x v="3"/>
    <x v="10"/>
    <x v="1"/>
  </r>
  <r>
    <n v="1396"/>
    <x v="15"/>
    <n v="60450"/>
    <n v="690"/>
    <n v="256736"/>
    <x v="1"/>
    <x v="1138"/>
    <x v="0"/>
    <n v="0"/>
    <s v="Employed"/>
    <x v="0"/>
    <x v="0"/>
    <x v="1"/>
    <x v="4"/>
    <n v="2"/>
    <n v="42502"/>
    <x v="2"/>
    <x v="1"/>
    <x v="4"/>
  </r>
  <r>
    <n v="1397"/>
    <x v="30"/>
    <n v="41643"/>
    <n v="663"/>
    <n v="181442"/>
    <x v="3"/>
    <x v="1139"/>
    <x v="0"/>
    <n v="1"/>
    <s v="Employed"/>
    <x v="2"/>
    <x v="1"/>
    <x v="3"/>
    <x v="3"/>
    <n v="1"/>
    <n v="99660"/>
    <x v="0"/>
    <x v="12"/>
    <x v="3"/>
  </r>
  <r>
    <n v="1398"/>
    <x v="8"/>
    <n v="40419"/>
    <n v="713"/>
    <n v="200085"/>
    <x v="4"/>
    <x v="1140"/>
    <x v="0"/>
    <n v="1"/>
    <s v="Employed"/>
    <x v="2"/>
    <x v="1"/>
    <x v="3"/>
    <x v="5"/>
    <n v="3"/>
    <n v="103007"/>
    <x v="3"/>
    <x v="0"/>
    <x v="3"/>
  </r>
  <r>
    <n v="1399"/>
    <x v="17"/>
    <n v="43983"/>
    <n v="596"/>
    <n v="183854"/>
    <x v="1"/>
    <x v="1141"/>
    <x v="0"/>
    <n v="1"/>
    <s v="Employed"/>
    <x v="0"/>
    <x v="0"/>
    <x v="1"/>
    <x v="5"/>
    <n v="4"/>
    <n v="104458"/>
    <x v="1"/>
    <x v="14"/>
    <x v="3"/>
  </r>
  <r>
    <n v="1400"/>
    <x v="28"/>
    <n v="81066"/>
    <n v="597"/>
    <n v="139342"/>
    <x v="1"/>
    <x v="1142"/>
    <x v="0"/>
    <n v="0"/>
    <s v="Employed"/>
    <x v="1"/>
    <x v="1"/>
    <x v="0"/>
    <x v="4"/>
    <n v="2"/>
    <n v="190413"/>
    <x v="0"/>
    <x v="8"/>
    <x v="2"/>
  </r>
  <r>
    <n v="1401"/>
    <x v="4"/>
    <n v="33674"/>
    <n v="715"/>
    <n v="185225"/>
    <x v="2"/>
    <x v="1143"/>
    <x v="0"/>
    <n v="1"/>
    <s v="Employed"/>
    <x v="1"/>
    <x v="1"/>
    <x v="2"/>
    <x v="3"/>
    <n v="1"/>
    <n v="81066"/>
    <x v="3"/>
    <x v="16"/>
    <x v="3"/>
  </r>
  <r>
    <n v="1402"/>
    <x v="28"/>
    <n v="49973"/>
    <n v="575"/>
    <n v="245438"/>
    <x v="4"/>
    <x v="351"/>
    <x v="0"/>
    <n v="1"/>
    <s v="Employed"/>
    <x v="0"/>
    <x v="1"/>
    <x v="3"/>
    <x v="2"/>
    <n v="2"/>
    <n v="124619"/>
    <x v="1"/>
    <x v="17"/>
    <x v="1"/>
  </r>
  <r>
    <n v="1403"/>
    <x v="30"/>
    <n v="56980"/>
    <n v="653"/>
    <n v="156650"/>
    <x v="4"/>
    <x v="1144"/>
    <x v="0"/>
    <n v="0"/>
    <s v="Unemployed"/>
    <x v="2"/>
    <x v="1"/>
    <x v="0"/>
    <x v="0"/>
    <n v="1"/>
    <n v="115696"/>
    <x v="0"/>
    <x v="10"/>
    <x v="5"/>
  </r>
  <r>
    <n v="1404"/>
    <x v="6"/>
    <n v="68232"/>
    <n v="647"/>
    <n v="85950"/>
    <x v="1"/>
    <x v="1145"/>
    <x v="0"/>
    <n v="1"/>
    <s v="Employed"/>
    <x v="0"/>
    <x v="0"/>
    <x v="1"/>
    <x v="0"/>
    <n v="3"/>
    <n v="79640"/>
    <x v="0"/>
    <x v="16"/>
    <x v="1"/>
  </r>
  <r>
    <n v="1405"/>
    <x v="43"/>
    <n v="45009"/>
    <n v="689"/>
    <n v="137349"/>
    <x v="4"/>
    <x v="1146"/>
    <x v="0"/>
    <n v="1"/>
    <s v="Employed"/>
    <x v="1"/>
    <x v="0"/>
    <x v="3"/>
    <x v="1"/>
    <n v="4"/>
    <n v="124170"/>
    <x v="2"/>
    <x v="2"/>
    <x v="4"/>
  </r>
  <r>
    <n v="1406"/>
    <x v="36"/>
    <n v="35559"/>
    <n v="656"/>
    <n v="240910"/>
    <x v="2"/>
    <x v="1147"/>
    <x v="0"/>
    <n v="0"/>
    <s v="Employed"/>
    <x v="2"/>
    <x v="1"/>
    <x v="1"/>
    <x v="4"/>
    <n v="1"/>
    <n v="95070"/>
    <x v="2"/>
    <x v="2"/>
    <x v="6"/>
  </r>
  <r>
    <n v="1407"/>
    <x v="41"/>
    <n v="54342"/>
    <n v="643"/>
    <n v="114089"/>
    <x v="3"/>
    <x v="560"/>
    <x v="0"/>
    <n v="0"/>
    <s v="Employed"/>
    <x v="2"/>
    <x v="1"/>
    <x v="1"/>
    <x v="2"/>
    <n v="2"/>
    <n v="126257"/>
    <x v="2"/>
    <x v="15"/>
    <x v="0"/>
  </r>
  <r>
    <n v="1408"/>
    <x v="38"/>
    <n v="69719"/>
    <n v="630"/>
    <n v="176400"/>
    <x v="1"/>
    <x v="1148"/>
    <x v="0"/>
    <n v="0"/>
    <s v="Unemployed"/>
    <x v="2"/>
    <x v="0"/>
    <x v="1"/>
    <x v="1"/>
    <n v="1"/>
    <n v="158828"/>
    <x v="3"/>
    <x v="13"/>
    <x v="5"/>
  </r>
  <r>
    <n v="1409"/>
    <x v="39"/>
    <n v="45906"/>
    <n v="600"/>
    <n v="180818"/>
    <x v="0"/>
    <x v="45"/>
    <x v="0"/>
    <n v="0"/>
    <s v="Employed"/>
    <x v="1"/>
    <x v="1"/>
    <x v="0"/>
    <x v="2"/>
    <n v="1"/>
    <n v="104523"/>
    <x v="0"/>
    <x v="1"/>
    <x v="3"/>
  </r>
  <r>
    <n v="1410"/>
    <x v="29"/>
    <n v="37408"/>
    <n v="641"/>
    <n v="212900"/>
    <x v="1"/>
    <x v="57"/>
    <x v="0"/>
    <n v="0"/>
    <s v="Employed"/>
    <x v="1"/>
    <x v="1"/>
    <x v="1"/>
    <x v="0"/>
    <n v="4"/>
    <n v="91566"/>
    <x v="2"/>
    <x v="6"/>
    <x v="3"/>
  </r>
  <r>
    <n v="1411"/>
    <x v="20"/>
    <n v="51653"/>
    <n v="708"/>
    <n v="211730"/>
    <x v="1"/>
    <x v="1149"/>
    <x v="1"/>
    <n v="0"/>
    <s v="Employed"/>
    <x v="2"/>
    <x v="1"/>
    <x v="2"/>
    <x v="3"/>
    <n v="3"/>
    <n v="131546"/>
    <x v="1"/>
    <x v="8"/>
    <x v="5"/>
  </r>
  <r>
    <n v="1412"/>
    <x v="9"/>
    <n v="25646"/>
    <n v="635"/>
    <n v="220010"/>
    <x v="3"/>
    <x v="1150"/>
    <x v="0"/>
    <n v="0"/>
    <s v="Employed"/>
    <x v="2"/>
    <x v="0"/>
    <x v="3"/>
    <x v="4"/>
    <n v="1"/>
    <n v="141899"/>
    <x v="3"/>
    <x v="15"/>
    <x v="3"/>
  </r>
  <r>
    <n v="1413"/>
    <x v="32"/>
    <n v="46720"/>
    <n v="720"/>
    <n v="192566"/>
    <x v="0"/>
    <x v="1151"/>
    <x v="0"/>
    <n v="1"/>
    <s v="Employed"/>
    <x v="1"/>
    <x v="1"/>
    <x v="3"/>
    <x v="2"/>
    <n v="1"/>
    <n v="73502"/>
    <x v="2"/>
    <x v="0"/>
    <x v="0"/>
  </r>
  <r>
    <n v="1414"/>
    <x v="31"/>
    <n v="67670"/>
    <n v="686"/>
    <n v="152773"/>
    <x v="0"/>
    <x v="430"/>
    <x v="1"/>
    <n v="1"/>
    <s v="Employed"/>
    <x v="1"/>
    <x v="1"/>
    <x v="2"/>
    <x v="2"/>
    <n v="2"/>
    <n v="86411"/>
    <x v="3"/>
    <x v="15"/>
    <x v="4"/>
  </r>
  <r>
    <n v="1415"/>
    <x v="3"/>
    <n v="63122"/>
    <n v="673"/>
    <n v="245070"/>
    <x v="0"/>
    <x v="1152"/>
    <x v="0"/>
    <n v="1"/>
    <s v="Employed"/>
    <x v="2"/>
    <x v="1"/>
    <x v="3"/>
    <x v="2"/>
    <n v="2"/>
    <n v="120262"/>
    <x v="0"/>
    <x v="9"/>
    <x v="5"/>
  </r>
  <r>
    <n v="1416"/>
    <x v="21"/>
    <n v="47842"/>
    <n v="641"/>
    <n v="111813"/>
    <x v="3"/>
    <x v="1153"/>
    <x v="0"/>
    <n v="1"/>
    <s v="Unemployed"/>
    <x v="0"/>
    <x v="1"/>
    <x v="2"/>
    <x v="0"/>
    <n v="3"/>
    <n v="96039"/>
    <x v="1"/>
    <x v="8"/>
    <x v="5"/>
  </r>
  <r>
    <n v="1417"/>
    <x v="12"/>
    <n v="74889"/>
    <n v="618"/>
    <n v="239062"/>
    <x v="4"/>
    <x v="1154"/>
    <x v="0"/>
    <n v="0"/>
    <s v="Employed"/>
    <x v="0"/>
    <x v="1"/>
    <x v="0"/>
    <x v="4"/>
    <n v="3"/>
    <n v="71370"/>
    <x v="0"/>
    <x v="3"/>
    <x v="3"/>
  </r>
  <r>
    <n v="1418"/>
    <x v="7"/>
    <n v="78648"/>
    <n v="734"/>
    <n v="257204"/>
    <x v="0"/>
    <x v="1155"/>
    <x v="0"/>
    <n v="1"/>
    <s v="Employed"/>
    <x v="0"/>
    <x v="0"/>
    <x v="1"/>
    <x v="3"/>
    <n v="3"/>
    <n v="116220"/>
    <x v="1"/>
    <x v="8"/>
    <x v="6"/>
  </r>
  <r>
    <n v="1419"/>
    <x v="18"/>
    <n v="59961"/>
    <n v="689"/>
    <n v="316837"/>
    <x v="4"/>
    <x v="1156"/>
    <x v="0"/>
    <n v="0"/>
    <s v="Employed"/>
    <x v="1"/>
    <x v="1"/>
    <x v="0"/>
    <x v="3"/>
    <n v="2"/>
    <n v="120144"/>
    <x v="0"/>
    <x v="14"/>
    <x v="2"/>
  </r>
  <r>
    <n v="1420"/>
    <x v="21"/>
    <n v="27983"/>
    <n v="643"/>
    <n v="162290"/>
    <x v="2"/>
    <x v="1157"/>
    <x v="0"/>
    <n v="1"/>
    <s v="Employed"/>
    <x v="0"/>
    <x v="0"/>
    <x v="2"/>
    <x v="2"/>
    <n v="1"/>
    <n v="89968"/>
    <x v="3"/>
    <x v="16"/>
    <x v="0"/>
  </r>
  <r>
    <n v="1421"/>
    <x v="25"/>
    <n v="21801"/>
    <n v="734"/>
    <n v="171990"/>
    <x v="3"/>
    <x v="1158"/>
    <x v="0"/>
    <n v="0"/>
    <s v="Employed"/>
    <x v="0"/>
    <x v="0"/>
    <x v="1"/>
    <x v="3"/>
    <n v="3"/>
    <n v="101840"/>
    <x v="0"/>
    <x v="3"/>
    <x v="4"/>
  </r>
  <r>
    <n v="1422"/>
    <x v="13"/>
    <n v="70752"/>
    <n v="681"/>
    <n v="202666"/>
    <x v="4"/>
    <x v="1159"/>
    <x v="1"/>
    <n v="0"/>
    <s v="Employed"/>
    <x v="1"/>
    <x v="1"/>
    <x v="0"/>
    <x v="1"/>
    <n v="2"/>
    <n v="82702"/>
    <x v="1"/>
    <x v="7"/>
    <x v="1"/>
  </r>
  <r>
    <n v="1423"/>
    <x v="21"/>
    <n v="53670"/>
    <n v="578"/>
    <n v="198936"/>
    <x v="0"/>
    <x v="1160"/>
    <x v="0"/>
    <n v="0"/>
    <s v="Employed"/>
    <x v="0"/>
    <x v="1"/>
    <x v="1"/>
    <x v="3"/>
    <n v="2"/>
    <n v="67142"/>
    <x v="3"/>
    <x v="6"/>
    <x v="6"/>
  </r>
  <r>
    <n v="1424"/>
    <x v="33"/>
    <n v="74533"/>
    <n v="628"/>
    <n v="241731"/>
    <x v="0"/>
    <x v="1161"/>
    <x v="1"/>
    <n v="1"/>
    <s v="Employed"/>
    <x v="2"/>
    <x v="1"/>
    <x v="1"/>
    <x v="2"/>
    <n v="3"/>
    <n v="85088"/>
    <x v="3"/>
    <x v="16"/>
    <x v="0"/>
  </r>
  <r>
    <n v="1425"/>
    <x v="35"/>
    <n v="29919"/>
    <n v="686"/>
    <n v="226123"/>
    <x v="4"/>
    <x v="1162"/>
    <x v="0"/>
    <n v="0"/>
    <s v="Employed"/>
    <x v="1"/>
    <x v="1"/>
    <x v="0"/>
    <x v="1"/>
    <n v="2"/>
    <n v="102217"/>
    <x v="1"/>
    <x v="6"/>
    <x v="1"/>
  </r>
  <r>
    <n v="1426"/>
    <x v="37"/>
    <n v="47582"/>
    <n v="725"/>
    <n v="182405"/>
    <x v="4"/>
    <x v="1163"/>
    <x v="0"/>
    <n v="0"/>
    <s v="Employed"/>
    <x v="2"/>
    <x v="1"/>
    <x v="3"/>
    <x v="4"/>
    <n v="1"/>
    <n v="55747"/>
    <x v="1"/>
    <x v="17"/>
    <x v="0"/>
  </r>
  <r>
    <n v="1427"/>
    <x v="29"/>
    <n v="65437"/>
    <n v="768"/>
    <n v="195095"/>
    <x v="2"/>
    <x v="1164"/>
    <x v="0"/>
    <n v="0"/>
    <s v="Unemployed"/>
    <x v="0"/>
    <x v="1"/>
    <x v="2"/>
    <x v="5"/>
    <n v="4"/>
    <n v="87279"/>
    <x v="3"/>
    <x v="6"/>
    <x v="2"/>
  </r>
  <r>
    <n v="1428"/>
    <x v="29"/>
    <n v="39053"/>
    <n v="651"/>
    <n v="246666"/>
    <x v="3"/>
    <x v="1165"/>
    <x v="0"/>
    <n v="1"/>
    <s v="Employed"/>
    <x v="2"/>
    <x v="1"/>
    <x v="0"/>
    <x v="0"/>
    <n v="2"/>
    <n v="102634"/>
    <x v="1"/>
    <x v="3"/>
    <x v="2"/>
  </r>
  <r>
    <n v="1429"/>
    <x v="31"/>
    <n v="65221"/>
    <n v="680"/>
    <n v="136690"/>
    <x v="1"/>
    <x v="876"/>
    <x v="0"/>
    <n v="1"/>
    <s v="Employed"/>
    <x v="1"/>
    <x v="1"/>
    <x v="0"/>
    <x v="3"/>
    <n v="2"/>
    <n v="135839"/>
    <x v="0"/>
    <x v="5"/>
    <x v="1"/>
  </r>
  <r>
    <n v="1430"/>
    <x v="11"/>
    <n v="48158"/>
    <n v="619"/>
    <n v="188315"/>
    <x v="2"/>
    <x v="1166"/>
    <x v="0"/>
    <n v="1"/>
    <s v="Employed"/>
    <x v="0"/>
    <x v="1"/>
    <x v="3"/>
    <x v="1"/>
    <n v="4"/>
    <n v="90622"/>
    <x v="0"/>
    <x v="8"/>
    <x v="1"/>
  </r>
  <r>
    <n v="1431"/>
    <x v="43"/>
    <n v="50420"/>
    <n v="605"/>
    <n v="227736"/>
    <x v="2"/>
    <x v="1167"/>
    <x v="0"/>
    <n v="1"/>
    <s v="Employed"/>
    <x v="1"/>
    <x v="1"/>
    <x v="2"/>
    <x v="5"/>
    <n v="1"/>
    <n v="62622"/>
    <x v="0"/>
    <x v="12"/>
    <x v="4"/>
  </r>
  <r>
    <n v="1432"/>
    <x v="17"/>
    <n v="32245"/>
    <n v="565"/>
    <n v="146666"/>
    <x v="2"/>
    <x v="1168"/>
    <x v="1"/>
    <n v="1"/>
    <s v="Unemployed"/>
    <x v="0"/>
    <x v="0"/>
    <x v="0"/>
    <x v="4"/>
    <n v="3"/>
    <n v="93710"/>
    <x v="3"/>
    <x v="12"/>
    <x v="3"/>
  </r>
  <r>
    <n v="1433"/>
    <x v="21"/>
    <n v="53770"/>
    <n v="669"/>
    <n v="22951"/>
    <x v="0"/>
    <x v="810"/>
    <x v="0"/>
    <n v="0"/>
    <s v="Employed"/>
    <x v="1"/>
    <x v="1"/>
    <x v="1"/>
    <x v="5"/>
    <n v="2"/>
    <n v="83002"/>
    <x v="0"/>
    <x v="9"/>
    <x v="5"/>
  </r>
  <r>
    <n v="1434"/>
    <x v="30"/>
    <n v="82891"/>
    <n v="713"/>
    <n v="272328"/>
    <x v="4"/>
    <x v="1169"/>
    <x v="0"/>
    <n v="0"/>
    <s v="Employed"/>
    <x v="1"/>
    <x v="1"/>
    <x v="2"/>
    <x v="4"/>
    <n v="1"/>
    <n v="116565"/>
    <x v="3"/>
    <x v="12"/>
    <x v="1"/>
  </r>
  <r>
    <n v="1435"/>
    <x v="13"/>
    <n v="55820"/>
    <n v="688"/>
    <n v="198976"/>
    <x v="3"/>
    <x v="1170"/>
    <x v="0"/>
    <n v="1"/>
    <s v="Employed"/>
    <x v="2"/>
    <x v="1"/>
    <x v="3"/>
    <x v="2"/>
    <n v="3"/>
    <n v="89862"/>
    <x v="1"/>
    <x v="2"/>
    <x v="2"/>
  </r>
  <r>
    <n v="1436"/>
    <x v="5"/>
    <n v="38124"/>
    <n v="654"/>
    <n v="137121"/>
    <x v="0"/>
    <x v="1171"/>
    <x v="0"/>
    <n v="1"/>
    <s v="Employed"/>
    <x v="1"/>
    <x v="0"/>
    <x v="0"/>
    <x v="2"/>
    <n v="1"/>
    <n v="18683"/>
    <x v="0"/>
    <x v="13"/>
    <x v="4"/>
  </r>
  <r>
    <n v="1437"/>
    <x v="30"/>
    <n v="70933"/>
    <n v="711"/>
    <n v="246020"/>
    <x v="2"/>
    <x v="644"/>
    <x v="0"/>
    <n v="1"/>
    <s v="Employed"/>
    <x v="1"/>
    <x v="0"/>
    <x v="1"/>
    <x v="0"/>
    <n v="4"/>
    <n v="210748"/>
    <x v="3"/>
    <x v="1"/>
    <x v="0"/>
  </r>
  <r>
    <n v="1438"/>
    <x v="43"/>
    <n v="38576"/>
    <n v="797"/>
    <n v="189584"/>
    <x v="3"/>
    <x v="889"/>
    <x v="1"/>
    <n v="1"/>
    <s v="Employed"/>
    <x v="2"/>
    <x v="0"/>
    <x v="2"/>
    <x v="0"/>
    <n v="2"/>
    <n v="104270"/>
    <x v="2"/>
    <x v="18"/>
    <x v="5"/>
  </r>
  <r>
    <n v="1439"/>
    <x v="17"/>
    <n v="75816"/>
    <n v="608"/>
    <n v="148259"/>
    <x v="0"/>
    <x v="1172"/>
    <x v="0"/>
    <n v="1"/>
    <s v="Employed"/>
    <x v="0"/>
    <x v="1"/>
    <x v="0"/>
    <x v="4"/>
    <n v="1"/>
    <n v="102675"/>
    <x v="0"/>
    <x v="16"/>
    <x v="3"/>
  </r>
  <r>
    <n v="1440"/>
    <x v="28"/>
    <n v="30875"/>
    <n v="528"/>
    <n v="218486"/>
    <x v="1"/>
    <x v="1173"/>
    <x v="0"/>
    <n v="1"/>
    <s v="Unemployed"/>
    <x v="0"/>
    <x v="0"/>
    <x v="2"/>
    <x v="5"/>
    <n v="3"/>
    <n v="53757"/>
    <x v="0"/>
    <x v="13"/>
    <x v="6"/>
  </r>
  <r>
    <n v="1441"/>
    <x v="35"/>
    <n v="54090"/>
    <n v="667"/>
    <n v="202577"/>
    <x v="2"/>
    <x v="1174"/>
    <x v="0"/>
    <n v="1"/>
    <s v="Employed"/>
    <x v="1"/>
    <x v="1"/>
    <x v="1"/>
    <x v="0"/>
    <n v="3"/>
    <n v="56062"/>
    <x v="3"/>
    <x v="12"/>
    <x v="0"/>
  </r>
  <r>
    <n v="1442"/>
    <x v="11"/>
    <n v="72894"/>
    <n v="704"/>
    <n v="169340"/>
    <x v="0"/>
    <x v="1175"/>
    <x v="0"/>
    <n v="0"/>
    <s v="Employed"/>
    <x v="2"/>
    <x v="1"/>
    <x v="1"/>
    <x v="3"/>
    <n v="3"/>
    <n v="97241"/>
    <x v="3"/>
    <x v="18"/>
    <x v="5"/>
  </r>
  <r>
    <n v="1443"/>
    <x v="2"/>
    <n v="36997"/>
    <n v="572"/>
    <n v="161519"/>
    <x v="0"/>
    <x v="1176"/>
    <x v="0"/>
    <n v="0"/>
    <s v="Employed"/>
    <x v="0"/>
    <x v="0"/>
    <x v="2"/>
    <x v="5"/>
    <n v="4"/>
    <n v="110085"/>
    <x v="1"/>
    <x v="17"/>
    <x v="4"/>
  </r>
  <r>
    <n v="1444"/>
    <x v="37"/>
    <n v="51247"/>
    <n v="691"/>
    <n v="148693"/>
    <x v="2"/>
    <x v="1177"/>
    <x v="0"/>
    <n v="1"/>
    <s v="Employed"/>
    <x v="2"/>
    <x v="1"/>
    <x v="1"/>
    <x v="0"/>
    <n v="1"/>
    <n v="121063"/>
    <x v="3"/>
    <x v="5"/>
    <x v="6"/>
  </r>
  <r>
    <n v="1445"/>
    <x v="37"/>
    <n v="67359"/>
    <n v="633"/>
    <n v="236777"/>
    <x v="1"/>
    <x v="1178"/>
    <x v="0"/>
    <n v="0"/>
    <s v="Employed"/>
    <x v="1"/>
    <x v="0"/>
    <x v="1"/>
    <x v="5"/>
    <n v="1"/>
    <n v="107123"/>
    <x v="1"/>
    <x v="4"/>
    <x v="5"/>
  </r>
  <r>
    <n v="1446"/>
    <x v="28"/>
    <n v="16167"/>
    <n v="666"/>
    <n v="137582"/>
    <x v="4"/>
    <x v="1013"/>
    <x v="0"/>
    <n v="0"/>
    <s v="Employed"/>
    <x v="2"/>
    <x v="0"/>
    <x v="2"/>
    <x v="3"/>
    <n v="3"/>
    <n v="64421"/>
    <x v="2"/>
    <x v="7"/>
    <x v="0"/>
  </r>
  <r>
    <n v="1447"/>
    <x v="37"/>
    <n v="63903"/>
    <n v="604"/>
    <n v="160124"/>
    <x v="1"/>
    <x v="1179"/>
    <x v="0"/>
    <n v="1"/>
    <s v="Employed"/>
    <x v="1"/>
    <x v="0"/>
    <x v="2"/>
    <x v="5"/>
    <n v="3"/>
    <n v="24866"/>
    <x v="1"/>
    <x v="1"/>
    <x v="2"/>
  </r>
  <r>
    <n v="1448"/>
    <x v="41"/>
    <n v="48681"/>
    <n v="600"/>
    <n v="205057"/>
    <x v="2"/>
    <x v="1180"/>
    <x v="0"/>
    <n v="1"/>
    <s v="Employed"/>
    <x v="0"/>
    <x v="1"/>
    <x v="3"/>
    <x v="5"/>
    <n v="3"/>
    <n v="96993"/>
    <x v="0"/>
    <x v="1"/>
    <x v="4"/>
  </r>
  <r>
    <n v="1449"/>
    <x v="32"/>
    <n v="71629"/>
    <n v="594"/>
    <n v="272944"/>
    <x v="4"/>
    <x v="1181"/>
    <x v="0"/>
    <n v="1"/>
    <s v="Employed"/>
    <x v="0"/>
    <x v="1"/>
    <x v="0"/>
    <x v="1"/>
    <n v="4"/>
    <n v="83980"/>
    <x v="3"/>
    <x v="14"/>
    <x v="6"/>
  </r>
  <r>
    <n v="1450"/>
    <x v="40"/>
    <n v="37587"/>
    <n v="683"/>
    <n v="206644"/>
    <x v="0"/>
    <x v="417"/>
    <x v="1"/>
    <n v="1"/>
    <s v="Employed"/>
    <x v="0"/>
    <x v="1"/>
    <x v="3"/>
    <x v="4"/>
    <n v="4"/>
    <n v="62122"/>
    <x v="2"/>
    <x v="7"/>
    <x v="1"/>
  </r>
  <r>
    <n v="1451"/>
    <x v="3"/>
    <n v="29198"/>
    <n v="618"/>
    <n v="229408"/>
    <x v="1"/>
    <x v="387"/>
    <x v="0"/>
    <n v="0"/>
    <s v="Employed"/>
    <x v="0"/>
    <x v="1"/>
    <x v="3"/>
    <x v="2"/>
    <n v="2"/>
    <n v="124841"/>
    <x v="2"/>
    <x v="1"/>
    <x v="2"/>
  </r>
  <r>
    <n v="1452"/>
    <x v="21"/>
    <n v="41854"/>
    <n v="663"/>
    <n v="205110"/>
    <x v="1"/>
    <x v="1182"/>
    <x v="0"/>
    <n v="1"/>
    <s v="Employed"/>
    <x v="2"/>
    <x v="0"/>
    <x v="3"/>
    <x v="0"/>
    <n v="2"/>
    <n v="52732"/>
    <x v="3"/>
    <x v="8"/>
    <x v="1"/>
  </r>
  <r>
    <n v="1453"/>
    <x v="32"/>
    <n v="41541"/>
    <n v="651"/>
    <n v="245321"/>
    <x v="4"/>
    <x v="1183"/>
    <x v="0"/>
    <n v="1"/>
    <s v="Employed"/>
    <x v="2"/>
    <x v="1"/>
    <x v="3"/>
    <x v="0"/>
    <n v="2"/>
    <n v="118509"/>
    <x v="0"/>
    <x v="12"/>
    <x v="1"/>
  </r>
  <r>
    <n v="1454"/>
    <x v="13"/>
    <n v="46902"/>
    <n v="590"/>
    <n v="296878"/>
    <x v="0"/>
    <x v="1184"/>
    <x v="0"/>
    <n v="1"/>
    <s v="Employed"/>
    <x v="2"/>
    <x v="0"/>
    <x v="0"/>
    <x v="0"/>
    <n v="3"/>
    <n v="57695"/>
    <x v="3"/>
    <x v="8"/>
    <x v="6"/>
  </r>
  <r>
    <n v="1455"/>
    <x v="3"/>
    <n v="42971"/>
    <n v="653"/>
    <n v="178113"/>
    <x v="1"/>
    <x v="1185"/>
    <x v="0"/>
    <n v="1"/>
    <s v="Employed"/>
    <x v="1"/>
    <x v="1"/>
    <x v="2"/>
    <x v="4"/>
    <n v="4"/>
    <n v="104022"/>
    <x v="3"/>
    <x v="1"/>
    <x v="3"/>
  </r>
  <r>
    <n v="1456"/>
    <x v="34"/>
    <n v="19881"/>
    <n v="661"/>
    <n v="200702"/>
    <x v="4"/>
    <x v="1186"/>
    <x v="0"/>
    <n v="0"/>
    <s v="Employed"/>
    <x v="0"/>
    <x v="0"/>
    <x v="1"/>
    <x v="5"/>
    <n v="4"/>
    <n v="128019"/>
    <x v="3"/>
    <x v="5"/>
    <x v="5"/>
  </r>
  <r>
    <n v="1457"/>
    <x v="21"/>
    <n v="48575"/>
    <n v="703"/>
    <n v="208676"/>
    <x v="1"/>
    <x v="1187"/>
    <x v="0"/>
    <n v="0"/>
    <s v="Unemployed"/>
    <x v="0"/>
    <x v="0"/>
    <x v="1"/>
    <x v="3"/>
    <n v="2"/>
    <n v="89862"/>
    <x v="1"/>
    <x v="13"/>
    <x v="5"/>
  </r>
  <r>
    <n v="1458"/>
    <x v="27"/>
    <n v="53476"/>
    <n v="724"/>
    <n v="226490"/>
    <x v="0"/>
    <x v="457"/>
    <x v="0"/>
    <n v="1"/>
    <s v="Employed"/>
    <x v="0"/>
    <x v="1"/>
    <x v="2"/>
    <x v="3"/>
    <n v="3"/>
    <n v="150697"/>
    <x v="2"/>
    <x v="2"/>
    <x v="3"/>
  </r>
  <r>
    <n v="1459"/>
    <x v="34"/>
    <n v="47101"/>
    <n v="599"/>
    <n v="206620"/>
    <x v="0"/>
    <x v="530"/>
    <x v="0"/>
    <n v="1"/>
    <s v="Employed"/>
    <x v="2"/>
    <x v="0"/>
    <x v="2"/>
    <x v="2"/>
    <n v="1"/>
    <n v="157536"/>
    <x v="2"/>
    <x v="14"/>
    <x v="4"/>
  </r>
  <r>
    <n v="1460"/>
    <x v="43"/>
    <n v="54302"/>
    <n v="667"/>
    <n v="172812"/>
    <x v="3"/>
    <x v="1188"/>
    <x v="1"/>
    <n v="0"/>
    <s v="Employed"/>
    <x v="2"/>
    <x v="1"/>
    <x v="2"/>
    <x v="2"/>
    <n v="3"/>
    <n v="107115"/>
    <x v="0"/>
    <x v="10"/>
    <x v="6"/>
  </r>
  <r>
    <n v="1461"/>
    <x v="30"/>
    <n v="51274"/>
    <n v="539"/>
    <n v="199645"/>
    <x v="4"/>
    <x v="66"/>
    <x v="1"/>
    <n v="1"/>
    <s v="Employed"/>
    <x v="0"/>
    <x v="1"/>
    <x v="1"/>
    <x v="2"/>
    <n v="3"/>
    <n v="116241"/>
    <x v="2"/>
    <x v="16"/>
    <x v="5"/>
  </r>
  <r>
    <n v="1462"/>
    <x v="37"/>
    <n v="29270"/>
    <n v="692"/>
    <n v="321583"/>
    <x v="2"/>
    <x v="1189"/>
    <x v="0"/>
    <n v="1"/>
    <s v="Employed"/>
    <x v="1"/>
    <x v="0"/>
    <x v="3"/>
    <x v="3"/>
    <n v="2"/>
    <n v="131821"/>
    <x v="3"/>
    <x v="10"/>
    <x v="3"/>
  </r>
  <r>
    <n v="1463"/>
    <x v="17"/>
    <n v="45487"/>
    <n v="704"/>
    <n v="215694"/>
    <x v="1"/>
    <x v="1190"/>
    <x v="1"/>
    <n v="1"/>
    <s v="Employed"/>
    <x v="2"/>
    <x v="1"/>
    <x v="3"/>
    <x v="5"/>
    <n v="4"/>
    <n v="116332"/>
    <x v="2"/>
    <x v="5"/>
    <x v="0"/>
  </r>
  <r>
    <n v="1464"/>
    <x v="9"/>
    <n v="51708"/>
    <n v="516"/>
    <n v="104461"/>
    <x v="0"/>
    <x v="1191"/>
    <x v="1"/>
    <n v="1"/>
    <s v="Employed"/>
    <x v="0"/>
    <x v="0"/>
    <x v="3"/>
    <x v="2"/>
    <n v="4"/>
    <n v="113117"/>
    <x v="0"/>
    <x v="5"/>
    <x v="0"/>
  </r>
  <r>
    <n v="1465"/>
    <x v="1"/>
    <n v="46442"/>
    <n v="633"/>
    <n v="180255"/>
    <x v="1"/>
    <x v="412"/>
    <x v="0"/>
    <n v="1"/>
    <s v="Employed"/>
    <x v="0"/>
    <x v="1"/>
    <x v="0"/>
    <x v="2"/>
    <n v="1"/>
    <n v="84277"/>
    <x v="1"/>
    <x v="13"/>
    <x v="3"/>
  </r>
  <r>
    <n v="1466"/>
    <x v="18"/>
    <n v="27608"/>
    <n v="605"/>
    <n v="200669"/>
    <x v="1"/>
    <x v="1192"/>
    <x v="0"/>
    <n v="1"/>
    <s v="Employed"/>
    <x v="0"/>
    <x v="0"/>
    <x v="3"/>
    <x v="3"/>
    <n v="4"/>
    <n v="49379"/>
    <x v="1"/>
    <x v="17"/>
    <x v="5"/>
  </r>
  <r>
    <n v="1467"/>
    <x v="20"/>
    <n v="68346"/>
    <n v="632"/>
    <n v="192971"/>
    <x v="2"/>
    <x v="1193"/>
    <x v="0"/>
    <n v="1"/>
    <s v="Employed"/>
    <x v="1"/>
    <x v="0"/>
    <x v="0"/>
    <x v="0"/>
    <n v="4"/>
    <n v="58297"/>
    <x v="3"/>
    <x v="6"/>
    <x v="1"/>
  </r>
  <r>
    <n v="1468"/>
    <x v="38"/>
    <n v="35417"/>
    <n v="623"/>
    <n v="196578"/>
    <x v="0"/>
    <x v="1194"/>
    <x v="1"/>
    <n v="0"/>
    <s v="Employed"/>
    <x v="0"/>
    <x v="1"/>
    <x v="1"/>
    <x v="5"/>
    <n v="1"/>
    <n v="171471"/>
    <x v="3"/>
    <x v="3"/>
    <x v="1"/>
  </r>
  <r>
    <n v="1469"/>
    <x v="26"/>
    <n v="31367"/>
    <n v="647"/>
    <n v="214313"/>
    <x v="3"/>
    <x v="1195"/>
    <x v="0"/>
    <n v="0"/>
    <s v="Employed"/>
    <x v="2"/>
    <x v="1"/>
    <x v="0"/>
    <x v="2"/>
    <n v="1"/>
    <n v="109673"/>
    <x v="2"/>
    <x v="4"/>
    <x v="3"/>
  </r>
  <r>
    <n v="1470"/>
    <x v="33"/>
    <n v="50612"/>
    <n v="699"/>
    <n v="225430"/>
    <x v="4"/>
    <x v="1196"/>
    <x v="0"/>
    <n v="0"/>
    <s v="Employed"/>
    <x v="1"/>
    <x v="0"/>
    <x v="2"/>
    <x v="5"/>
    <n v="2"/>
    <n v="92629"/>
    <x v="2"/>
    <x v="10"/>
    <x v="4"/>
  </r>
  <r>
    <n v="1471"/>
    <x v="29"/>
    <n v="45263"/>
    <n v="634"/>
    <n v="212941"/>
    <x v="1"/>
    <x v="664"/>
    <x v="0"/>
    <n v="1"/>
    <s v="Employed"/>
    <x v="1"/>
    <x v="1"/>
    <x v="2"/>
    <x v="1"/>
    <n v="2"/>
    <n v="137899"/>
    <x v="0"/>
    <x v="18"/>
    <x v="1"/>
  </r>
  <r>
    <n v="1472"/>
    <x v="6"/>
    <n v="59021"/>
    <n v="600"/>
    <n v="247531"/>
    <x v="2"/>
    <x v="587"/>
    <x v="0"/>
    <n v="1"/>
    <s v="Employed"/>
    <x v="0"/>
    <x v="0"/>
    <x v="1"/>
    <x v="0"/>
    <n v="2"/>
    <n v="77516"/>
    <x v="3"/>
    <x v="6"/>
    <x v="4"/>
  </r>
  <r>
    <n v="1473"/>
    <x v="26"/>
    <n v="63089"/>
    <n v="640"/>
    <n v="125232"/>
    <x v="2"/>
    <x v="1197"/>
    <x v="0"/>
    <n v="1"/>
    <s v="Employed"/>
    <x v="2"/>
    <x v="1"/>
    <x v="3"/>
    <x v="0"/>
    <n v="2"/>
    <n v="117493"/>
    <x v="0"/>
    <x v="14"/>
    <x v="0"/>
  </r>
  <r>
    <n v="1474"/>
    <x v="10"/>
    <n v="60808"/>
    <n v="637"/>
    <n v="187367"/>
    <x v="4"/>
    <x v="1166"/>
    <x v="0"/>
    <n v="0"/>
    <s v="Employed"/>
    <x v="2"/>
    <x v="0"/>
    <x v="1"/>
    <x v="2"/>
    <n v="4"/>
    <n v="102315"/>
    <x v="1"/>
    <x v="7"/>
    <x v="2"/>
  </r>
  <r>
    <n v="1475"/>
    <x v="5"/>
    <n v="49973"/>
    <n v="645"/>
    <n v="221713"/>
    <x v="4"/>
    <x v="1198"/>
    <x v="1"/>
    <n v="0"/>
    <s v="Employed"/>
    <x v="0"/>
    <x v="1"/>
    <x v="2"/>
    <x v="2"/>
    <n v="2"/>
    <n v="113800"/>
    <x v="2"/>
    <x v="14"/>
    <x v="6"/>
  </r>
  <r>
    <n v="1476"/>
    <x v="15"/>
    <n v="58299"/>
    <n v="618"/>
    <n v="212808"/>
    <x v="0"/>
    <x v="501"/>
    <x v="0"/>
    <n v="0"/>
    <s v="Employed"/>
    <x v="0"/>
    <x v="0"/>
    <x v="3"/>
    <x v="3"/>
    <n v="3"/>
    <n v="89907"/>
    <x v="3"/>
    <x v="14"/>
    <x v="2"/>
  </r>
  <r>
    <n v="1477"/>
    <x v="7"/>
    <n v="26599"/>
    <n v="668"/>
    <n v="167385"/>
    <x v="1"/>
    <x v="1199"/>
    <x v="0"/>
    <n v="0"/>
    <s v="Employed"/>
    <x v="2"/>
    <x v="1"/>
    <x v="2"/>
    <x v="0"/>
    <n v="1"/>
    <n v="71059"/>
    <x v="2"/>
    <x v="10"/>
    <x v="4"/>
  </r>
  <r>
    <n v="1478"/>
    <x v="7"/>
    <n v="66415"/>
    <n v="714"/>
    <n v="173405"/>
    <x v="1"/>
    <x v="1200"/>
    <x v="0"/>
    <n v="0"/>
    <s v="Employed"/>
    <x v="1"/>
    <x v="1"/>
    <x v="1"/>
    <x v="1"/>
    <n v="2"/>
    <n v="75313"/>
    <x v="3"/>
    <x v="1"/>
    <x v="1"/>
  </r>
  <r>
    <n v="1479"/>
    <x v="12"/>
    <n v="43927"/>
    <n v="586"/>
    <n v="157913"/>
    <x v="4"/>
    <x v="862"/>
    <x v="0"/>
    <n v="0"/>
    <s v="Employed"/>
    <x v="1"/>
    <x v="0"/>
    <x v="3"/>
    <x v="1"/>
    <n v="1"/>
    <n v="76483"/>
    <x v="1"/>
    <x v="14"/>
    <x v="2"/>
  </r>
  <r>
    <n v="1480"/>
    <x v="25"/>
    <n v="79549"/>
    <n v="672"/>
    <n v="248833"/>
    <x v="3"/>
    <x v="510"/>
    <x v="0"/>
    <n v="0"/>
    <s v="Employed"/>
    <x v="0"/>
    <x v="0"/>
    <x v="1"/>
    <x v="1"/>
    <n v="4"/>
    <n v="99910"/>
    <x v="0"/>
    <x v="16"/>
    <x v="4"/>
  </r>
  <r>
    <n v="1481"/>
    <x v="19"/>
    <n v="66871"/>
    <n v="697"/>
    <n v="107394"/>
    <x v="1"/>
    <x v="1201"/>
    <x v="1"/>
    <n v="1"/>
    <s v="Unemployed"/>
    <x v="0"/>
    <x v="0"/>
    <x v="2"/>
    <x v="4"/>
    <n v="2"/>
    <n v="53315"/>
    <x v="3"/>
    <x v="9"/>
    <x v="5"/>
  </r>
  <r>
    <n v="1482"/>
    <x v="10"/>
    <n v="47040"/>
    <n v="628"/>
    <n v="135923"/>
    <x v="2"/>
    <x v="882"/>
    <x v="0"/>
    <n v="0"/>
    <s v="Employed"/>
    <x v="2"/>
    <x v="0"/>
    <x v="3"/>
    <x v="3"/>
    <n v="3"/>
    <n v="62577"/>
    <x v="2"/>
    <x v="18"/>
    <x v="2"/>
  </r>
  <r>
    <n v="1483"/>
    <x v="0"/>
    <n v="50321"/>
    <n v="712"/>
    <n v="220932"/>
    <x v="4"/>
    <x v="643"/>
    <x v="0"/>
    <n v="1"/>
    <s v="Employed"/>
    <x v="2"/>
    <x v="0"/>
    <x v="2"/>
    <x v="3"/>
    <n v="1"/>
    <n v="104065"/>
    <x v="3"/>
    <x v="8"/>
    <x v="0"/>
  </r>
  <r>
    <n v="1484"/>
    <x v="40"/>
    <n v="67760"/>
    <n v="646"/>
    <n v="227158"/>
    <x v="1"/>
    <x v="1202"/>
    <x v="1"/>
    <n v="1"/>
    <s v="Employed"/>
    <x v="2"/>
    <x v="0"/>
    <x v="3"/>
    <x v="2"/>
    <n v="2"/>
    <n v="96169"/>
    <x v="0"/>
    <x v="1"/>
    <x v="4"/>
  </r>
  <r>
    <n v="1485"/>
    <x v="9"/>
    <n v="16098"/>
    <n v="593"/>
    <n v="120778"/>
    <x v="0"/>
    <x v="1203"/>
    <x v="1"/>
    <n v="0"/>
    <s v="Employed"/>
    <x v="2"/>
    <x v="1"/>
    <x v="0"/>
    <x v="3"/>
    <n v="3"/>
    <n v="105706"/>
    <x v="1"/>
    <x v="9"/>
    <x v="0"/>
  </r>
  <r>
    <n v="1486"/>
    <x v="24"/>
    <n v="47596"/>
    <n v="586"/>
    <n v="231321"/>
    <x v="4"/>
    <x v="1204"/>
    <x v="0"/>
    <n v="1"/>
    <s v="Employed"/>
    <x v="0"/>
    <x v="1"/>
    <x v="0"/>
    <x v="2"/>
    <n v="4"/>
    <n v="98648"/>
    <x v="2"/>
    <x v="2"/>
    <x v="2"/>
  </r>
  <r>
    <n v="1487"/>
    <x v="17"/>
    <n v="75521"/>
    <n v="689"/>
    <n v="209025"/>
    <x v="2"/>
    <x v="301"/>
    <x v="0"/>
    <n v="0"/>
    <s v="Employed"/>
    <x v="0"/>
    <x v="0"/>
    <x v="2"/>
    <x v="2"/>
    <n v="3"/>
    <n v="175568"/>
    <x v="1"/>
    <x v="10"/>
    <x v="3"/>
  </r>
  <r>
    <n v="1488"/>
    <x v="31"/>
    <n v="62672"/>
    <n v="684"/>
    <n v="225783"/>
    <x v="0"/>
    <x v="1205"/>
    <x v="0"/>
    <n v="0"/>
    <s v="Employed"/>
    <x v="2"/>
    <x v="1"/>
    <x v="1"/>
    <x v="4"/>
    <n v="4"/>
    <n v="103802"/>
    <x v="1"/>
    <x v="6"/>
    <x v="3"/>
  </r>
  <r>
    <n v="1489"/>
    <x v="37"/>
    <n v="37434"/>
    <n v="728"/>
    <n v="203622"/>
    <x v="4"/>
    <x v="1206"/>
    <x v="0"/>
    <n v="1"/>
    <s v="Employed"/>
    <x v="0"/>
    <x v="0"/>
    <x v="0"/>
    <x v="3"/>
    <n v="1"/>
    <n v="88627"/>
    <x v="0"/>
    <x v="10"/>
    <x v="6"/>
  </r>
  <r>
    <n v="1490"/>
    <x v="28"/>
    <n v="54717"/>
    <n v="683"/>
    <n v="221273"/>
    <x v="4"/>
    <x v="1207"/>
    <x v="0"/>
    <n v="1"/>
    <s v="Employed"/>
    <x v="0"/>
    <x v="1"/>
    <x v="0"/>
    <x v="3"/>
    <n v="2"/>
    <n v="103033"/>
    <x v="3"/>
    <x v="10"/>
    <x v="5"/>
  </r>
  <r>
    <n v="1491"/>
    <x v="41"/>
    <n v="35349"/>
    <n v="645"/>
    <n v="223001"/>
    <x v="1"/>
    <x v="1208"/>
    <x v="0"/>
    <n v="1"/>
    <s v="Employed"/>
    <x v="2"/>
    <x v="0"/>
    <x v="3"/>
    <x v="4"/>
    <n v="3"/>
    <n v="130598"/>
    <x v="3"/>
    <x v="2"/>
    <x v="3"/>
  </r>
  <r>
    <n v="1492"/>
    <x v="23"/>
    <n v="44877"/>
    <n v="674"/>
    <n v="223595"/>
    <x v="0"/>
    <x v="1209"/>
    <x v="0"/>
    <n v="1"/>
    <s v="Employed"/>
    <x v="1"/>
    <x v="0"/>
    <x v="3"/>
    <x v="4"/>
    <n v="3"/>
    <n v="98511"/>
    <x v="3"/>
    <x v="8"/>
    <x v="5"/>
  </r>
  <r>
    <n v="1493"/>
    <x v="43"/>
    <n v="55007"/>
    <n v="653"/>
    <n v="212203"/>
    <x v="4"/>
    <x v="1210"/>
    <x v="1"/>
    <n v="1"/>
    <s v="Employed"/>
    <x v="1"/>
    <x v="1"/>
    <x v="3"/>
    <x v="3"/>
    <n v="3"/>
    <n v="120541"/>
    <x v="3"/>
    <x v="16"/>
    <x v="6"/>
  </r>
  <r>
    <n v="1494"/>
    <x v="34"/>
    <n v="57647"/>
    <n v="633"/>
    <n v="195721"/>
    <x v="2"/>
    <x v="1211"/>
    <x v="0"/>
    <n v="0"/>
    <s v="Unemployed"/>
    <x v="2"/>
    <x v="0"/>
    <x v="2"/>
    <x v="3"/>
    <n v="4"/>
    <n v="111881"/>
    <x v="2"/>
    <x v="6"/>
    <x v="2"/>
  </r>
  <r>
    <n v="1495"/>
    <x v="8"/>
    <n v="60941"/>
    <n v="622"/>
    <n v="196017"/>
    <x v="0"/>
    <x v="1212"/>
    <x v="0"/>
    <n v="1"/>
    <s v="Employed"/>
    <x v="1"/>
    <x v="1"/>
    <x v="1"/>
    <x v="2"/>
    <n v="1"/>
    <n v="91287"/>
    <x v="1"/>
    <x v="9"/>
    <x v="6"/>
  </r>
  <r>
    <n v="1496"/>
    <x v="37"/>
    <n v="68506"/>
    <n v="563"/>
    <n v="211508"/>
    <x v="1"/>
    <x v="1213"/>
    <x v="0"/>
    <n v="1"/>
    <s v="Employed"/>
    <x v="0"/>
    <x v="1"/>
    <x v="1"/>
    <x v="5"/>
    <n v="1"/>
    <n v="103326"/>
    <x v="3"/>
    <x v="17"/>
    <x v="6"/>
  </r>
  <r>
    <n v="1497"/>
    <x v="7"/>
    <n v="32094"/>
    <n v="612"/>
    <n v="241270"/>
    <x v="3"/>
    <x v="315"/>
    <x v="0"/>
    <n v="0"/>
    <s v="Employed"/>
    <x v="1"/>
    <x v="1"/>
    <x v="3"/>
    <x v="0"/>
    <n v="2"/>
    <n v="147967"/>
    <x v="1"/>
    <x v="1"/>
    <x v="6"/>
  </r>
  <r>
    <n v="1498"/>
    <x v="24"/>
    <n v="50360"/>
    <n v="649"/>
    <n v="298237"/>
    <x v="4"/>
    <x v="1214"/>
    <x v="0"/>
    <n v="1"/>
    <s v="Employed"/>
    <x v="2"/>
    <x v="1"/>
    <x v="2"/>
    <x v="2"/>
    <n v="2"/>
    <n v="107292"/>
    <x v="2"/>
    <x v="5"/>
    <x v="5"/>
  </r>
  <r>
    <n v="1499"/>
    <x v="18"/>
    <n v="37244"/>
    <n v="514"/>
    <n v="226423"/>
    <x v="3"/>
    <x v="1215"/>
    <x v="0"/>
    <n v="0"/>
    <s v="Employed"/>
    <x v="2"/>
    <x v="1"/>
    <x v="3"/>
    <x v="1"/>
    <n v="1"/>
    <n v="70419"/>
    <x v="2"/>
    <x v="7"/>
    <x v="0"/>
  </r>
  <r>
    <n v="1500"/>
    <x v="22"/>
    <n v="44017"/>
    <n v="624"/>
    <n v="218870"/>
    <x v="4"/>
    <x v="122"/>
    <x v="0"/>
    <n v="1"/>
    <s v="Employed"/>
    <x v="1"/>
    <x v="1"/>
    <x v="1"/>
    <x v="1"/>
    <n v="1"/>
    <n v="90414"/>
    <x v="2"/>
    <x v="12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n v="39"/>
    <n v="47794"/>
    <n v="612"/>
    <n v="246028"/>
    <s v="Home"/>
    <n v="5570"/>
    <n v="0"/>
    <n v="0"/>
    <s v="Employed"/>
    <s v="Divorced"/>
    <s v="Female"/>
    <s v="Master"/>
    <n v="5"/>
    <n v="3"/>
    <n v="130474"/>
    <x v="0"/>
    <n v="16"/>
    <s v="Delhi"/>
  </r>
  <r>
    <n v="2"/>
    <n v="48"/>
    <n v="53965"/>
    <n v="674"/>
    <n v="267161"/>
    <s v="Home"/>
    <n v="5917"/>
    <n v="0"/>
    <n v="1"/>
    <s v="Employed"/>
    <s v="Divorced"/>
    <s v="Female"/>
    <s v="Master"/>
    <n v="3"/>
    <n v="2"/>
    <n v="130238"/>
    <x v="1"/>
    <n v="1"/>
    <s v="Pune"/>
  </r>
  <r>
    <n v="3"/>
    <n v="58"/>
    <n v="38566"/>
    <n v="702"/>
    <n v="173627"/>
    <s v="Education"/>
    <n v="5197"/>
    <n v="1"/>
    <n v="1"/>
    <s v="Employed"/>
    <s v="Married"/>
    <s v="Male"/>
    <s v="High School"/>
    <n v="0"/>
    <n v="1"/>
    <n v="40631"/>
    <x v="2"/>
    <n v="13"/>
    <s v="Pune"/>
  </r>
  <r>
    <n v="4"/>
    <n v="24"/>
    <n v="34882"/>
    <n v="705"/>
    <n v="171750"/>
    <s v="Home"/>
    <n v="5397"/>
    <n v="0"/>
    <n v="0"/>
    <s v="Employed"/>
    <s v="Single"/>
    <s v="Female"/>
    <s v="High School"/>
    <n v="1"/>
    <n v="4"/>
    <n v="78973"/>
    <x v="0"/>
    <n v="18"/>
    <s v="Bangalore"/>
  </r>
  <r>
    <n v="5"/>
    <n v="57"/>
    <n v="22231"/>
    <n v="594"/>
    <n v="164000"/>
    <s v="Medical"/>
    <n v="4854"/>
    <n v="0"/>
    <n v="1"/>
    <s v="Unemployed"/>
    <s v="Married"/>
    <s v="Female"/>
    <s v="Bachelor"/>
    <n v="4"/>
    <n v="1"/>
    <n v="113074"/>
    <x v="3"/>
    <n v="1"/>
    <s v="Hyderabad"/>
  </r>
  <r>
    <n v="6"/>
    <n v="39"/>
    <n v="41230"/>
    <n v="643"/>
    <n v="172080"/>
    <s v="Medical"/>
    <n v="4973"/>
    <n v="1"/>
    <n v="1"/>
    <s v="Employed"/>
    <s v="Divorced"/>
    <s v="Female"/>
    <s v="Master"/>
    <n v="1"/>
    <n v="1"/>
    <n v="115726"/>
    <x v="0"/>
    <n v="7"/>
    <s v="Hyderabad"/>
  </r>
  <r>
    <n v="7"/>
    <n v="57"/>
    <n v="71317"/>
    <n v="593"/>
    <n v="257132"/>
    <s v="Car"/>
    <n v="4583"/>
    <n v="0"/>
    <n v="1"/>
    <s v="Employed"/>
    <s v="Divorced"/>
    <s v="Male"/>
    <s v="High School"/>
    <n v="1"/>
    <n v="1"/>
    <n v="99858"/>
    <x v="3"/>
    <n v="4"/>
    <s v="Bangalore"/>
  </r>
  <r>
    <n v="8"/>
    <n v="34"/>
    <n v="27772"/>
    <n v="591"/>
    <n v="281460"/>
    <s v="Education"/>
    <n v="6333"/>
    <n v="0"/>
    <n v="1"/>
    <s v="Employed"/>
    <s v="Married"/>
    <s v="Female"/>
    <s v="PhD"/>
    <n v="3"/>
    <n v="1"/>
    <n v="100534"/>
    <x v="2"/>
    <n v="10"/>
    <s v="Bangalore"/>
  </r>
  <r>
    <n v="9"/>
    <n v="51"/>
    <n v="61835"/>
    <n v="616"/>
    <n v="115576"/>
    <s v="Education"/>
    <n v="4288"/>
    <n v="1"/>
    <n v="1"/>
    <s v="Employed"/>
    <s v="Divorced"/>
    <s v="Female"/>
    <s v="PhD"/>
    <n v="4"/>
    <n v="3"/>
    <n v="71842"/>
    <x v="2"/>
    <n v="8"/>
    <s v="Ahmedabad"/>
  </r>
  <r>
    <n v="10"/>
    <n v="48"/>
    <n v="63190"/>
    <n v="667"/>
    <n v="159426"/>
    <s v="Home"/>
    <n v="5307"/>
    <n v="1"/>
    <n v="1"/>
    <s v="Employed"/>
    <s v="Divorced"/>
    <s v="Male"/>
    <s v="Bachelor"/>
    <n v="1"/>
    <n v="1"/>
    <n v="28004"/>
    <x v="0"/>
    <n v="3"/>
    <s v="Kolkata"/>
  </r>
  <r>
    <n v="11"/>
    <n v="56"/>
    <n v="86792"/>
    <n v="675"/>
    <n v="106826"/>
    <s v="Personal"/>
    <n v="4843"/>
    <n v="0"/>
    <n v="0"/>
    <s v="Employed"/>
    <s v="Divorced"/>
    <s v="Female"/>
    <s v="PhD"/>
    <n v="2"/>
    <n v="4"/>
    <n v="161485"/>
    <x v="1"/>
    <n v="7"/>
    <s v="Pune"/>
  </r>
  <r>
    <n v="12"/>
    <n v="64"/>
    <n v="65575"/>
    <n v="682"/>
    <n v="198568"/>
    <s v="Personal"/>
    <n v="5951"/>
    <n v="0"/>
    <n v="1"/>
    <s v="Employed"/>
    <s v="Divorced"/>
    <s v="Male"/>
    <s v="High School"/>
    <n v="0"/>
    <n v="4"/>
    <n v="70939"/>
    <x v="3"/>
    <n v="16"/>
    <s v="Ahmedabad"/>
  </r>
  <r>
    <n v="13"/>
    <n v="58"/>
    <n v="64318"/>
    <n v="679"/>
    <n v="175581"/>
    <s v="Personal"/>
    <n v="5227"/>
    <n v="0"/>
    <n v="1"/>
    <s v="Employed"/>
    <s v="Divorced"/>
    <s v="Male"/>
    <s v="Master"/>
    <n v="5"/>
    <n v="3"/>
    <n v="105295"/>
    <x v="2"/>
    <n v="10"/>
    <s v="Delhi"/>
  </r>
  <r>
    <n v="14"/>
    <n v="39"/>
    <n v="55515"/>
    <n v="607"/>
    <n v="217946"/>
    <s v="Car"/>
    <n v="5461"/>
    <n v="0"/>
    <n v="0"/>
    <s v="Employed"/>
    <s v="Single"/>
    <s v="Male"/>
    <s v="High School"/>
    <n v="3"/>
    <n v="4"/>
    <n v="95234"/>
    <x v="0"/>
    <n v="13"/>
    <s v="Pune"/>
  </r>
  <r>
    <n v="15"/>
    <n v="62"/>
    <n v="50012"/>
    <n v="709"/>
    <n v="233160"/>
    <s v="Education"/>
    <n v="5207"/>
    <n v="0"/>
    <n v="1"/>
    <s v="Employed"/>
    <s v="Married"/>
    <s v="Male"/>
    <s v="PhD"/>
    <n v="4"/>
    <n v="1"/>
    <n v="126915"/>
    <x v="2"/>
    <n v="1"/>
    <s v="Hyderabad"/>
  </r>
  <r>
    <n v="16"/>
    <n v="21"/>
    <n v="62782"/>
    <n v="690"/>
    <n v="227613"/>
    <s v="Home"/>
    <n v="4007"/>
    <n v="1"/>
    <n v="1"/>
    <s v="Employed"/>
    <s v="Married"/>
    <s v="Male"/>
    <s v="PhD"/>
    <n v="4"/>
    <n v="4"/>
    <n v="103446"/>
    <x v="0"/>
    <n v="7"/>
    <s v="Bangalore"/>
  </r>
  <r>
    <n v="17"/>
    <n v="43"/>
    <n v="68730"/>
    <n v="629"/>
    <n v="117703"/>
    <s v="Car"/>
    <n v="5550"/>
    <n v="0"/>
    <n v="0"/>
    <s v="Employed"/>
    <s v="Married"/>
    <s v="Male"/>
    <s v="High School"/>
    <n v="3"/>
    <n v="2"/>
    <n v="104603"/>
    <x v="3"/>
    <n v="10"/>
    <s v="Bangalore"/>
  </r>
  <r>
    <n v="18"/>
    <n v="48"/>
    <n v="52557"/>
    <n v="631"/>
    <n v="198714"/>
    <s v="Medical"/>
    <n v="4900"/>
    <n v="1"/>
    <n v="0"/>
    <s v="Employed"/>
    <s v="Single"/>
    <s v="Male"/>
    <s v="Bachelor"/>
    <n v="1"/>
    <n v="1"/>
    <n v="20970"/>
    <x v="0"/>
    <n v="12"/>
    <s v="Kolkata"/>
  </r>
  <r>
    <n v="19"/>
    <n v="24"/>
    <n v="69378"/>
    <n v="617"/>
    <n v="115214"/>
    <s v="Medical"/>
    <n v="4238"/>
    <n v="0"/>
    <n v="0"/>
    <s v="Employed"/>
    <s v="Single"/>
    <s v="Male"/>
    <s v="High School"/>
    <n v="3"/>
    <n v="3"/>
    <n v="74999"/>
    <x v="3"/>
    <n v="14"/>
    <s v="Pune"/>
  </r>
  <r>
    <n v="20"/>
    <n v="61"/>
    <n v="93248"/>
    <n v="585"/>
    <n v="286843"/>
    <s v="Medical"/>
    <n v="3589"/>
    <n v="0"/>
    <n v="1"/>
    <s v="Employed"/>
    <s v="Married"/>
    <s v="Male"/>
    <s v="Bachelor"/>
    <n v="4"/>
    <n v="2"/>
    <n v="122338"/>
    <x v="2"/>
    <n v="11"/>
    <s v="Mumbai"/>
  </r>
  <r>
    <n v="21"/>
    <n v="38"/>
    <n v="51062"/>
    <n v="683"/>
    <n v="182266"/>
    <s v="Education"/>
    <n v="4182"/>
    <n v="1"/>
    <n v="0"/>
    <s v="Employed"/>
    <s v="Married"/>
    <s v="Male"/>
    <s v="PhD"/>
    <n v="2"/>
    <n v="4"/>
    <n v="119640"/>
    <x v="3"/>
    <n v="17"/>
    <s v="Kolkata"/>
  </r>
  <r>
    <n v="22"/>
    <n v="59"/>
    <n v="51485"/>
    <n v="691"/>
    <n v="131676"/>
    <s v="Medical"/>
    <n v="5764"/>
    <n v="0"/>
    <n v="0"/>
    <s v="Employed"/>
    <s v="Married"/>
    <s v="Male"/>
    <s v="Master"/>
    <n v="1"/>
    <n v="2"/>
    <n v="71450"/>
    <x v="3"/>
    <n v="9"/>
    <s v="Kolkata"/>
  </r>
  <r>
    <n v="23"/>
    <n v="45"/>
    <n v="48618"/>
    <n v="603"/>
    <n v="172786"/>
    <s v="Personal"/>
    <n v="6761"/>
    <n v="0"/>
    <n v="0"/>
    <s v="Employed"/>
    <s v="Divorced"/>
    <s v="Male"/>
    <s v="Master"/>
    <n v="5"/>
    <n v="4"/>
    <n v="52659"/>
    <x v="1"/>
    <n v="8"/>
    <s v="Ahmedabad"/>
  </r>
  <r>
    <n v="24"/>
    <n v="38"/>
    <n v="52006"/>
    <n v="588"/>
    <n v="210394"/>
    <s v="Medical"/>
    <n v="5118"/>
    <n v="0"/>
    <n v="1"/>
    <s v="Unemployed"/>
    <s v="Single"/>
    <s v="Male"/>
    <s v="High School"/>
    <n v="3"/>
    <n v="4"/>
    <n v="103797"/>
    <x v="2"/>
    <n v="10"/>
    <s v="Pune"/>
  </r>
  <r>
    <n v="25"/>
    <n v="26"/>
    <n v="68346"/>
    <n v="603"/>
    <n v="236662"/>
    <s v="Car"/>
    <n v="4003"/>
    <n v="0"/>
    <n v="1"/>
    <s v="Employed"/>
    <s v="Single"/>
    <s v="Male"/>
    <s v="Bachelor"/>
    <n v="4"/>
    <n v="4"/>
    <n v="12796"/>
    <x v="3"/>
    <n v="4"/>
    <s v="Pune"/>
  </r>
  <r>
    <n v="26"/>
    <n v="39"/>
    <n v="51305"/>
    <n v="655"/>
    <n v="265015"/>
    <s v="Medical"/>
    <n v="5416"/>
    <n v="0"/>
    <n v="1"/>
    <s v="Employed"/>
    <s v="Divorced"/>
    <s v="Female"/>
    <s v="PhD"/>
    <n v="5"/>
    <n v="3"/>
    <n v="65539"/>
    <x v="1"/>
    <n v="5"/>
    <s v="Mumbai"/>
  </r>
  <r>
    <n v="27"/>
    <n v="32"/>
    <n v="52837"/>
    <n v="580"/>
    <n v="203145"/>
    <s v="Personal"/>
    <n v="6077"/>
    <n v="0"/>
    <n v="0"/>
    <s v="Employed"/>
    <s v="Single"/>
    <s v="Male"/>
    <s v="Master"/>
    <n v="4"/>
    <n v="2"/>
    <n v="152804"/>
    <x v="1"/>
    <n v="18"/>
    <s v="Bangalore"/>
  </r>
  <r>
    <n v="28"/>
    <n v="45"/>
    <n v="46255"/>
    <n v="706"/>
    <n v="183308"/>
    <s v="Medical"/>
    <n v="6921"/>
    <n v="0"/>
    <n v="1"/>
    <s v="Employed"/>
    <s v="Married"/>
    <s v="Female"/>
    <s v="High School"/>
    <n v="4"/>
    <n v="3"/>
    <n v="143352"/>
    <x v="3"/>
    <n v="6"/>
    <s v="Hyderabad"/>
  </r>
  <r>
    <n v="29"/>
    <n v="55"/>
    <n v="57335"/>
    <n v="703"/>
    <n v="234253"/>
    <s v="Home"/>
    <n v="6264"/>
    <n v="0"/>
    <n v="1"/>
    <s v="Employed"/>
    <s v="Single"/>
    <s v="Female"/>
    <s v="High School"/>
    <n v="2"/>
    <n v="4"/>
    <n v="114617"/>
    <x v="0"/>
    <n v="10"/>
    <s v="Hyderabad"/>
  </r>
  <r>
    <n v="30"/>
    <n v="21"/>
    <n v="42452"/>
    <n v="671"/>
    <n v="232881"/>
    <s v="Personal"/>
    <n v="5224"/>
    <n v="0"/>
    <n v="1"/>
    <s v="Employed"/>
    <s v="Divorced"/>
    <s v="Female"/>
    <s v="PhD"/>
    <n v="1"/>
    <n v="1"/>
    <n v="109220"/>
    <x v="3"/>
    <n v="18"/>
    <s v="Mumbai"/>
  </r>
  <r>
    <n v="31"/>
    <n v="25"/>
    <n v="31607"/>
    <n v="690"/>
    <n v="205938"/>
    <s v="Education"/>
    <n v="5575"/>
    <n v="0"/>
    <n v="1"/>
    <s v="Employed"/>
    <s v="Married"/>
    <s v="Female"/>
    <s v="PhD"/>
    <n v="3"/>
    <n v="1"/>
    <n v="41494"/>
    <x v="0"/>
    <n v="11"/>
    <s v="Kolkata"/>
  </r>
  <r>
    <n v="32"/>
    <n v="21"/>
    <n v="56715"/>
    <n v="652"/>
    <n v="240481"/>
    <s v="Medical"/>
    <n v="4277"/>
    <n v="0"/>
    <n v="0"/>
    <s v="Unemployed"/>
    <s v="Single"/>
    <s v="Female"/>
    <s v="High School"/>
    <n v="1"/>
    <n v="3"/>
    <n v="77779"/>
    <x v="3"/>
    <n v="5"/>
    <s v="Ahmedabad"/>
  </r>
  <r>
    <n v="33"/>
    <n v="28"/>
    <n v="79690"/>
    <n v="673"/>
    <n v="169487"/>
    <s v="Car"/>
    <n v="5796"/>
    <n v="0"/>
    <n v="0"/>
    <s v="Employed"/>
    <s v="Married"/>
    <s v="Female"/>
    <s v="High School"/>
    <n v="4"/>
    <n v="1"/>
    <n v="91144"/>
    <x v="2"/>
    <n v="3"/>
    <s v="Delhi"/>
  </r>
  <r>
    <n v="34"/>
    <n v="59"/>
    <n v="45650"/>
    <n v="584"/>
    <n v="198798"/>
    <s v="Medical"/>
    <n v="5933"/>
    <n v="0"/>
    <n v="0"/>
    <s v="Employed"/>
    <s v="Single"/>
    <s v="Male"/>
    <s v="High School"/>
    <n v="2"/>
    <n v="2"/>
    <n v="78417"/>
    <x v="1"/>
    <n v="18"/>
    <s v="Pune"/>
  </r>
  <r>
    <n v="35"/>
    <n v="63"/>
    <n v="34381"/>
    <n v="719"/>
    <n v="98351"/>
    <s v="Car"/>
    <n v="2502"/>
    <n v="0"/>
    <n v="1"/>
    <s v="Employed"/>
    <s v="Married"/>
    <s v="Female"/>
    <s v="Bachelor"/>
    <n v="5"/>
    <n v="1"/>
    <n v="89492"/>
    <x v="3"/>
    <n v="4"/>
    <s v="Hyderabad"/>
  </r>
  <r>
    <n v="36"/>
    <n v="38"/>
    <n v="78734"/>
    <n v="625"/>
    <n v="269493"/>
    <s v="Home"/>
    <n v="5142"/>
    <n v="0"/>
    <n v="1"/>
    <s v="Employed"/>
    <s v="Divorced"/>
    <s v="Male"/>
    <s v="PhD"/>
    <n v="2"/>
    <n v="1"/>
    <n v="138976"/>
    <x v="3"/>
    <n v="8"/>
    <s v="Delhi"/>
  </r>
  <r>
    <n v="37"/>
    <n v="29"/>
    <n v="50683"/>
    <n v="643"/>
    <n v="175415"/>
    <s v="Education"/>
    <n v="6490"/>
    <n v="0"/>
    <n v="1"/>
    <s v="Employed"/>
    <s v="Divorced"/>
    <s v="Male"/>
    <s v="High School"/>
    <n v="4"/>
    <n v="4"/>
    <n v="83745"/>
    <x v="3"/>
    <n v="17"/>
    <s v="Pune"/>
  </r>
  <r>
    <n v="38"/>
    <n v="25"/>
    <n v="64168"/>
    <n v="774"/>
    <n v="269778"/>
    <s v="Personal"/>
    <n v="4328"/>
    <n v="0"/>
    <n v="1"/>
    <s v="Unemployed"/>
    <s v="Single"/>
    <s v="Female"/>
    <s v="PhD"/>
    <n v="1"/>
    <n v="2"/>
    <n v="89771"/>
    <x v="0"/>
    <n v="10"/>
    <s v="Ahmedabad"/>
  </r>
  <r>
    <n v="39"/>
    <n v="24"/>
    <n v="39065"/>
    <n v="638"/>
    <n v="167190"/>
    <s v="Personal"/>
    <n v="2874"/>
    <n v="0"/>
    <n v="1"/>
    <s v="Employed"/>
    <s v="Single"/>
    <s v="Male"/>
    <s v="High School"/>
    <n v="5"/>
    <n v="2"/>
    <n v="122185"/>
    <x v="2"/>
    <n v="19"/>
    <s v="Mumbai"/>
  </r>
  <r>
    <n v="40"/>
    <n v="64"/>
    <n v="50146"/>
    <n v="686"/>
    <n v="215111"/>
    <s v="Education"/>
    <n v="4972"/>
    <n v="0"/>
    <n v="0"/>
    <s v="Employed"/>
    <s v="Married"/>
    <s v="Male"/>
    <s v="High School"/>
    <n v="1"/>
    <n v="1"/>
    <n v="57415"/>
    <x v="2"/>
    <n v="1"/>
    <s v="Kolkata"/>
  </r>
  <r>
    <n v="41"/>
    <n v="49"/>
    <n v="71008"/>
    <n v="675"/>
    <n v="202737"/>
    <s v="Home"/>
    <n v="6076"/>
    <n v="0"/>
    <n v="0"/>
    <s v="Employed"/>
    <s v="Divorced"/>
    <s v="Female"/>
    <s v="High School"/>
    <n v="2"/>
    <n v="4"/>
    <n v="74793"/>
    <x v="3"/>
    <n v="2"/>
    <s v="Ahmedabad"/>
  </r>
  <r>
    <n v="42"/>
    <n v="21"/>
    <n v="51961"/>
    <n v="583"/>
    <n v="169900"/>
    <s v="Home"/>
    <n v="5400"/>
    <n v="1"/>
    <n v="1"/>
    <s v="Employed"/>
    <s v="Married"/>
    <s v="Male"/>
    <s v="PhD"/>
    <n v="5"/>
    <n v="1"/>
    <n v="77868"/>
    <x v="1"/>
    <n v="11"/>
    <s v="Bangalore"/>
  </r>
  <r>
    <n v="43"/>
    <n v="50"/>
    <n v="52148"/>
    <n v="600"/>
    <n v="223980"/>
    <s v="Medical"/>
    <n v="5026"/>
    <n v="1"/>
    <n v="1"/>
    <s v="Employed"/>
    <s v="Divorced"/>
    <s v="Female"/>
    <s v="High School"/>
    <n v="0"/>
    <n v="1"/>
    <n v="101667"/>
    <x v="1"/>
    <n v="15"/>
    <s v="Ahmedabad"/>
  </r>
  <r>
    <n v="44"/>
    <n v="21"/>
    <n v="27671"/>
    <n v="751"/>
    <n v="263847"/>
    <s v="Home"/>
    <n v="4074"/>
    <n v="0"/>
    <n v="1"/>
    <s v="Employed"/>
    <s v="Married"/>
    <s v="Female"/>
    <s v="High School"/>
    <n v="2"/>
    <n v="3"/>
    <n v="89651"/>
    <x v="3"/>
    <n v="1"/>
    <s v="Mumbai"/>
  </r>
  <r>
    <n v="45"/>
    <n v="23"/>
    <n v="61805"/>
    <n v="678"/>
    <n v="289489"/>
    <s v="Medical"/>
    <n v="3901"/>
    <n v="0"/>
    <n v="1"/>
    <s v="Employed"/>
    <s v="Married"/>
    <s v="Female"/>
    <s v="PhD"/>
    <n v="5"/>
    <n v="4"/>
    <n v="90599"/>
    <x v="0"/>
    <n v="9"/>
    <s v="Mumbai"/>
  </r>
  <r>
    <n v="46"/>
    <n v="42"/>
    <n v="38211"/>
    <n v="649"/>
    <n v="237136"/>
    <s v="Car"/>
    <n v="5182"/>
    <n v="1"/>
    <n v="0"/>
    <s v="Employed"/>
    <s v="Married"/>
    <s v="Female"/>
    <s v="High School"/>
    <n v="2"/>
    <n v="3"/>
    <n v="80054"/>
    <x v="1"/>
    <n v="8"/>
    <s v="Ahmedabad"/>
  </r>
  <r>
    <n v="47"/>
    <n v="28"/>
    <n v="66795"/>
    <n v="623"/>
    <n v="139498"/>
    <s v="Education"/>
    <n v="4941"/>
    <n v="0"/>
    <n v="0"/>
    <s v="Employed"/>
    <s v="Single"/>
    <s v="Female"/>
    <s v="Master"/>
    <n v="3"/>
    <n v="1"/>
    <n v="67875"/>
    <x v="2"/>
    <n v="1"/>
    <s v="Pune"/>
  </r>
  <r>
    <n v="48"/>
    <n v="38"/>
    <n v="53035"/>
    <n v="666"/>
    <n v="129721"/>
    <s v="Car"/>
    <n v="5852"/>
    <n v="0"/>
    <n v="1"/>
    <s v="Employed"/>
    <s v="Divorced"/>
    <s v="Male"/>
    <s v="Master"/>
    <n v="2"/>
    <n v="1"/>
    <n v="118274"/>
    <x v="1"/>
    <n v="10"/>
    <s v="Mumbai"/>
  </r>
  <r>
    <n v="49"/>
    <n v="45"/>
    <n v="54368"/>
    <n v="670"/>
    <n v="256946"/>
    <s v="Car"/>
    <n v="5440"/>
    <n v="0"/>
    <n v="1"/>
    <s v="Employed"/>
    <s v="Single"/>
    <s v="Female"/>
    <s v="High School"/>
    <n v="0"/>
    <n v="4"/>
    <n v="89865"/>
    <x v="1"/>
    <n v="17"/>
    <s v="Bangalore"/>
  </r>
  <r>
    <n v="50"/>
    <n v="40"/>
    <n v="61588"/>
    <n v="661"/>
    <n v="150135"/>
    <s v="Car"/>
    <n v="4256"/>
    <n v="1"/>
    <n v="1"/>
    <s v="Employed"/>
    <s v="Single"/>
    <s v="Female"/>
    <s v="Bachelor"/>
    <n v="5"/>
    <n v="2"/>
    <n v="118570"/>
    <x v="3"/>
    <n v="18"/>
    <s v="Delhi"/>
  </r>
  <r>
    <n v="51"/>
    <n v="51"/>
    <n v="55629"/>
    <n v="703"/>
    <n v="230797"/>
    <s v="Car"/>
    <n v="5256"/>
    <n v="0"/>
    <n v="1"/>
    <s v="Unemployed"/>
    <s v="Married"/>
    <s v="Male"/>
    <s v="PhD"/>
    <n v="5"/>
    <n v="1"/>
    <n v="66651"/>
    <x v="1"/>
    <n v="16"/>
    <s v="Ahmedabad"/>
  </r>
  <r>
    <n v="52"/>
    <n v="50"/>
    <n v="75776"/>
    <n v="606"/>
    <n v="206697"/>
    <s v="Personal"/>
    <n v="5090"/>
    <n v="0"/>
    <n v="0"/>
    <s v="Employed"/>
    <s v="Divorced"/>
    <s v="Female"/>
    <s v="High School"/>
    <n v="2"/>
    <n v="1"/>
    <n v="80042"/>
    <x v="3"/>
    <n v="2"/>
    <s v="Mumbai"/>
  </r>
  <r>
    <n v="53"/>
    <n v="36"/>
    <n v="73400"/>
    <n v="599"/>
    <n v="265935"/>
    <s v="Home"/>
    <n v="3335"/>
    <n v="0"/>
    <n v="0"/>
    <s v="Employed"/>
    <s v="Single"/>
    <s v="Female"/>
    <s v="PhD"/>
    <n v="1"/>
    <n v="3"/>
    <n v="93364"/>
    <x v="2"/>
    <n v="17"/>
    <s v="Kolkata"/>
  </r>
  <r>
    <n v="54"/>
    <n v="22"/>
    <n v="31741"/>
    <n v="702"/>
    <n v="225497"/>
    <s v="Education"/>
    <n v="4580"/>
    <n v="1"/>
    <n v="1"/>
    <s v="Employed"/>
    <s v="Married"/>
    <s v="Female"/>
    <s v="Bachelor"/>
    <n v="3"/>
    <n v="3"/>
    <n v="96163"/>
    <x v="1"/>
    <n v="4"/>
    <s v="Pune"/>
  </r>
  <r>
    <n v="55"/>
    <n v="37"/>
    <n v="47439"/>
    <n v="755"/>
    <n v="198471"/>
    <s v="Education"/>
    <n v="5060"/>
    <n v="0"/>
    <n v="0"/>
    <s v="Employed"/>
    <s v="Divorced"/>
    <s v="Female"/>
    <s v="Bachelor"/>
    <n v="3"/>
    <n v="4"/>
    <n v="122631"/>
    <x v="3"/>
    <n v="7"/>
    <s v="Pune"/>
  </r>
  <r>
    <n v="56"/>
    <n v="30"/>
    <n v="62548"/>
    <n v="692"/>
    <n v="303062"/>
    <s v="Car"/>
    <n v="4886"/>
    <n v="0"/>
    <n v="1"/>
    <s v="Employed"/>
    <s v="Divorced"/>
    <s v="Female"/>
    <s v="PhD"/>
    <n v="2"/>
    <n v="3"/>
    <n v="87084"/>
    <x v="3"/>
    <n v="9"/>
    <s v="Pune"/>
  </r>
  <r>
    <n v="57"/>
    <n v="27"/>
    <n v="35860"/>
    <n v="714"/>
    <n v="241162"/>
    <s v="Education"/>
    <n v="5315"/>
    <n v="0"/>
    <n v="1"/>
    <s v="Employed"/>
    <s v="Single"/>
    <s v="Female"/>
    <s v="Bachelor"/>
    <n v="3"/>
    <n v="2"/>
    <n v="122402"/>
    <x v="2"/>
    <n v="3"/>
    <s v="Delhi"/>
  </r>
  <r>
    <n v="58"/>
    <n v="62"/>
    <n v="26479"/>
    <n v="646"/>
    <n v="227736"/>
    <s v="Medical"/>
    <n v="5078"/>
    <n v="0"/>
    <n v="1"/>
    <s v="Employed"/>
    <s v="Married"/>
    <s v="Female"/>
    <s v="Bachelor"/>
    <n v="3"/>
    <n v="1"/>
    <n v="111248"/>
    <x v="1"/>
    <n v="5"/>
    <s v="Bangalore"/>
  </r>
  <r>
    <n v="59"/>
    <n v="29"/>
    <n v="38596"/>
    <n v="663"/>
    <n v="165869"/>
    <s v="Education"/>
    <n v="5340"/>
    <n v="0"/>
    <n v="1"/>
    <s v="Employed"/>
    <s v="Single"/>
    <s v="Male"/>
    <s v="PhD"/>
    <n v="2"/>
    <n v="3"/>
    <n v="96794"/>
    <x v="0"/>
    <n v="18"/>
    <s v="Ahmedabad"/>
  </r>
  <r>
    <n v="60"/>
    <n v="37"/>
    <n v="48272"/>
    <n v="662"/>
    <n v="142667"/>
    <s v="Car"/>
    <n v="5166"/>
    <n v="0"/>
    <n v="1"/>
    <s v="Employed"/>
    <s v="Divorced"/>
    <s v="Female"/>
    <s v="Bachelor"/>
    <n v="0"/>
    <n v="2"/>
    <n v="71461"/>
    <x v="1"/>
    <n v="17"/>
    <s v="Mumbai"/>
  </r>
  <r>
    <n v="61"/>
    <n v="29"/>
    <n v="-10969"/>
    <n v="647"/>
    <n v="187026"/>
    <s v="Education"/>
    <n v="4976"/>
    <n v="0"/>
    <n v="1"/>
    <s v="Employed"/>
    <s v="Single"/>
    <s v="Male"/>
    <s v="Master"/>
    <n v="5"/>
    <n v="1"/>
    <n v="122706"/>
    <x v="3"/>
    <n v="7"/>
    <s v="Delhi"/>
  </r>
  <r>
    <n v="62"/>
    <n v="29"/>
    <n v="33291"/>
    <n v="720"/>
    <n v="125058"/>
    <s v="Home"/>
    <n v="5159"/>
    <n v="0"/>
    <n v="0"/>
    <s v="Employed"/>
    <s v="Married"/>
    <s v="Female"/>
    <s v="High School"/>
    <n v="2"/>
    <n v="1"/>
    <n v="72209"/>
    <x v="3"/>
    <n v="14"/>
    <s v="Bangalore"/>
  </r>
  <r>
    <n v="63"/>
    <n v="57"/>
    <n v="23321"/>
    <n v="705"/>
    <n v="183901"/>
    <s v="Car"/>
    <n v="4638"/>
    <n v="0"/>
    <n v="0"/>
    <s v="Employed"/>
    <s v="Divorced"/>
    <s v="Female"/>
    <s v="Master"/>
    <n v="1"/>
    <n v="2"/>
    <n v="99361"/>
    <x v="2"/>
    <n v="15"/>
    <s v="Hyderabad"/>
  </r>
  <r>
    <n v="64"/>
    <n v="44"/>
    <n v="67200"/>
    <n v="630"/>
    <n v="240047"/>
    <s v="Personal"/>
    <n v="4584"/>
    <n v="0"/>
    <n v="1"/>
    <s v="Employed"/>
    <s v="Married"/>
    <s v="Female"/>
    <s v="Master"/>
    <n v="4"/>
    <n v="1"/>
    <n v="98381"/>
    <x v="2"/>
    <n v="14"/>
    <s v="Mumbai"/>
  </r>
  <r>
    <n v="65"/>
    <n v="59"/>
    <n v="63972"/>
    <n v="567"/>
    <n v="249089"/>
    <s v="Home"/>
    <n v="5098"/>
    <n v="0"/>
    <n v="0"/>
    <s v="Unemployed"/>
    <s v="Married"/>
    <s v="Male"/>
    <s v="High School"/>
    <n v="0"/>
    <n v="2"/>
    <n v="93787"/>
    <x v="0"/>
    <n v="9"/>
    <s v="Pune"/>
  </r>
  <r>
    <n v="66"/>
    <n v="31"/>
    <n v="54178"/>
    <n v="646"/>
    <n v="182899"/>
    <s v="Education"/>
    <n v="2990"/>
    <n v="0"/>
    <n v="1"/>
    <s v="Employed"/>
    <s v="Divorced"/>
    <s v="Male"/>
    <s v="Master"/>
    <n v="2"/>
    <n v="2"/>
    <n v="88320"/>
    <x v="0"/>
    <n v="16"/>
    <s v="Pune"/>
  </r>
  <r>
    <n v="67"/>
    <n v="28"/>
    <n v="51500"/>
    <n v="592"/>
    <n v="346798"/>
    <s v="Personal"/>
    <n v="4629"/>
    <n v="0"/>
    <n v="1"/>
    <s v="Unemployed"/>
    <s v="Married"/>
    <s v="Male"/>
    <s v="High School"/>
    <n v="0"/>
    <n v="3"/>
    <n v="75337"/>
    <x v="3"/>
    <n v="19"/>
    <s v="Bangalore"/>
  </r>
  <r>
    <n v="68"/>
    <n v="45"/>
    <n v="58172"/>
    <n v="651"/>
    <n v="263667"/>
    <s v="Home"/>
    <n v="4293"/>
    <n v="0"/>
    <n v="0"/>
    <s v="Employed"/>
    <s v="Married"/>
    <s v="Female"/>
    <s v="High School"/>
    <n v="4"/>
    <n v="4"/>
    <n v="51491"/>
    <x v="0"/>
    <n v="1"/>
    <s v="Kolkata"/>
  </r>
  <r>
    <n v="69"/>
    <n v="22"/>
    <n v="35024"/>
    <n v="596"/>
    <n v="198501"/>
    <s v="Medical"/>
    <n v="4170"/>
    <n v="0"/>
    <n v="0"/>
    <s v="Employed"/>
    <s v="Married"/>
    <s v="Female"/>
    <s v="PhD"/>
    <n v="3"/>
    <n v="2"/>
    <n v="142114"/>
    <x v="0"/>
    <n v="8"/>
    <s v="Kolkata"/>
  </r>
  <r>
    <n v="70"/>
    <n v="30"/>
    <n v="68793"/>
    <n v="712"/>
    <n v="257071"/>
    <s v="Home"/>
    <n v="4684"/>
    <n v="0"/>
    <n v="0"/>
    <s v="Employed"/>
    <s v="Divorced"/>
    <s v="Male"/>
    <s v="High School"/>
    <n v="3"/>
    <n v="3"/>
    <n v="85248"/>
    <x v="0"/>
    <n v="18"/>
    <s v="Delhi"/>
  </r>
  <r>
    <n v="71"/>
    <n v="44"/>
    <n v="51395"/>
    <n v="684"/>
    <n v="171025"/>
    <s v="Personal"/>
    <n v="3659"/>
    <n v="0"/>
    <n v="1"/>
    <s v="Employed"/>
    <s v="Married"/>
    <s v="Male"/>
    <s v="High School"/>
    <n v="4"/>
    <n v="1"/>
    <n v="96156"/>
    <x v="1"/>
    <n v="2"/>
    <s v="Kolkata"/>
  </r>
  <r>
    <n v="72"/>
    <n v="36"/>
    <n v="63763"/>
    <n v="683"/>
    <n v="212695"/>
    <s v="Medical"/>
    <n v="4689"/>
    <n v="0"/>
    <n v="1"/>
    <s v="Employed"/>
    <s v="Single"/>
    <s v="Female"/>
    <s v="Bachelor"/>
    <n v="3"/>
    <n v="3"/>
    <n v="95973"/>
    <x v="1"/>
    <n v="4"/>
    <s v="Pune"/>
  </r>
  <r>
    <n v="73"/>
    <n v="39"/>
    <n v="63146"/>
    <n v="703"/>
    <n v="181971"/>
    <s v="Education"/>
    <n v="5231"/>
    <n v="0"/>
    <n v="1"/>
    <s v="Unemployed"/>
    <s v="Single"/>
    <s v="Female"/>
    <s v="Bachelor"/>
    <n v="0"/>
    <n v="2"/>
    <n v="132868"/>
    <x v="3"/>
    <n v="1"/>
    <s v="Ahmedabad"/>
  </r>
  <r>
    <n v="74"/>
    <n v="51"/>
    <n v="58011"/>
    <n v="669"/>
    <n v="139411"/>
    <s v="Car"/>
    <n v="6050"/>
    <n v="1"/>
    <n v="0"/>
    <s v="Unemployed"/>
    <s v="Married"/>
    <s v="Female"/>
    <s v="Master"/>
    <n v="3"/>
    <n v="3"/>
    <n v="157995"/>
    <x v="1"/>
    <n v="19"/>
    <s v="Delhi"/>
  </r>
  <r>
    <n v="75"/>
    <n v="31"/>
    <n v="54693"/>
    <n v="677"/>
    <n v="226631"/>
    <s v="Education"/>
    <n v="7199"/>
    <n v="0"/>
    <n v="0"/>
    <s v="Employed"/>
    <s v="Single"/>
    <s v="Male"/>
    <s v="High School"/>
    <n v="4"/>
    <n v="4"/>
    <n v="104795"/>
    <x v="0"/>
    <n v="11"/>
    <s v="Pune"/>
  </r>
  <r>
    <n v="76"/>
    <n v="26"/>
    <n v="53576"/>
    <n v="721"/>
    <n v="199704"/>
    <s v="Car"/>
    <n v="3171"/>
    <n v="0"/>
    <n v="0"/>
    <s v="Employed"/>
    <s v="Single"/>
    <s v="Male"/>
    <s v="High School"/>
    <n v="4"/>
    <n v="1"/>
    <n v="95289"/>
    <x v="0"/>
    <n v="6"/>
    <s v="Ahmedabad"/>
  </r>
  <r>
    <n v="77"/>
    <n v="26"/>
    <n v="49055"/>
    <n v="643"/>
    <n v="203414"/>
    <s v="Car"/>
    <n v="4066"/>
    <n v="0"/>
    <n v="1"/>
    <s v="Employed"/>
    <s v="Divorced"/>
    <s v="Female"/>
    <s v="PhD"/>
    <n v="5"/>
    <n v="3"/>
    <n v="66296"/>
    <x v="0"/>
    <n v="19"/>
    <s v="Bangalore"/>
  </r>
  <r>
    <n v="78"/>
    <n v="52"/>
    <n v="57244"/>
    <n v="680"/>
    <n v="198643"/>
    <s v="Personal"/>
    <n v="4689"/>
    <n v="0"/>
    <n v="0"/>
    <s v="Employed"/>
    <s v="Married"/>
    <s v="Female"/>
    <s v="High School"/>
    <n v="4"/>
    <n v="1"/>
    <n v="56692"/>
    <x v="1"/>
    <n v="14"/>
    <s v="Bangalore"/>
  </r>
  <r>
    <n v="79"/>
    <n v="59"/>
    <n v="53093"/>
    <n v="597"/>
    <n v="155094"/>
    <s v="Medical"/>
    <n v="5138"/>
    <n v="0"/>
    <n v="0"/>
    <s v="Employed"/>
    <s v="Divorced"/>
    <s v="Female"/>
    <s v="PhD"/>
    <n v="1"/>
    <n v="2"/>
    <n v="46780"/>
    <x v="2"/>
    <n v="19"/>
    <s v="Delhi"/>
  </r>
  <r>
    <n v="80"/>
    <n v="33"/>
    <n v="42694"/>
    <n v="653"/>
    <n v="279416"/>
    <s v="Medical"/>
    <n v="5364"/>
    <n v="0"/>
    <n v="0"/>
    <s v="Employed"/>
    <s v="Married"/>
    <s v="Male"/>
    <s v="High School"/>
    <n v="0"/>
    <n v="4"/>
    <n v="76124"/>
    <x v="0"/>
    <n v="13"/>
    <s v="Delhi"/>
  </r>
  <r>
    <n v="81"/>
    <n v="23"/>
    <n v="59145"/>
    <n v="762"/>
    <n v="212436"/>
    <s v="Home"/>
    <n v="4389"/>
    <n v="1"/>
    <n v="1"/>
    <s v="Employed"/>
    <s v="Single"/>
    <s v="Female"/>
    <s v="Bachelor"/>
    <n v="4"/>
    <n v="4"/>
    <n v="37274"/>
    <x v="0"/>
    <n v="12"/>
    <s v="Ahmedabad"/>
  </r>
  <r>
    <n v="82"/>
    <n v="61"/>
    <n v="54207"/>
    <n v="690"/>
    <n v="186651"/>
    <s v="Education"/>
    <n v="2472"/>
    <n v="0"/>
    <n v="1"/>
    <s v="Employed"/>
    <s v="Divorced"/>
    <s v="Male"/>
    <s v="Bachelor"/>
    <n v="5"/>
    <n v="3"/>
    <n v="132364"/>
    <x v="2"/>
    <n v="10"/>
    <s v="Kolkata"/>
  </r>
  <r>
    <n v="83"/>
    <n v="55"/>
    <n v="68146"/>
    <n v="645"/>
    <n v="134539"/>
    <s v="Personal"/>
    <n v="6034"/>
    <n v="0"/>
    <n v="1"/>
    <s v="Employed"/>
    <s v="Divorced"/>
    <s v="Male"/>
    <s v="Bachelor"/>
    <n v="0"/>
    <n v="1"/>
    <n v="112692"/>
    <x v="2"/>
    <n v="19"/>
    <s v="Mumbai"/>
  </r>
  <r>
    <n v="84"/>
    <n v="58"/>
    <n v="22843"/>
    <n v="663"/>
    <n v="270169"/>
    <s v="Education"/>
    <n v="5502"/>
    <n v="0"/>
    <n v="1"/>
    <s v="Employed"/>
    <s v="Single"/>
    <s v="Male"/>
    <s v="Master"/>
    <n v="5"/>
    <n v="1"/>
    <n v="92450"/>
    <x v="3"/>
    <n v="11"/>
    <s v="Delhi"/>
  </r>
  <r>
    <n v="85"/>
    <n v="37"/>
    <n v="50543"/>
    <n v="648"/>
    <n v="245865"/>
    <s v="Home"/>
    <n v="5713"/>
    <n v="0"/>
    <n v="1"/>
    <s v="Employed"/>
    <s v="Single"/>
    <s v="Female"/>
    <s v="High School"/>
    <n v="1"/>
    <n v="3"/>
    <n v="133281"/>
    <x v="3"/>
    <n v="12"/>
    <s v="Pune"/>
  </r>
  <r>
    <n v="86"/>
    <n v="23"/>
    <n v="39126"/>
    <n v="661"/>
    <n v="200075"/>
    <s v="Home"/>
    <n v="4785"/>
    <n v="0"/>
    <n v="0"/>
    <s v="Employed"/>
    <s v="Married"/>
    <s v="Female"/>
    <s v="Bachelor"/>
    <n v="0"/>
    <n v="3"/>
    <n v="67865"/>
    <x v="1"/>
    <n v="7"/>
    <s v="Mumbai"/>
  </r>
  <r>
    <n v="87"/>
    <n v="54"/>
    <n v="42235"/>
    <n v="630"/>
    <n v="135793"/>
    <s v="Personal"/>
    <n v="5351"/>
    <n v="0"/>
    <n v="0"/>
    <s v="Employed"/>
    <s v="Married"/>
    <s v="Male"/>
    <s v="PhD"/>
    <n v="2"/>
    <n v="3"/>
    <n v="75400"/>
    <x v="2"/>
    <n v="8"/>
    <s v="Mumbai"/>
  </r>
  <r>
    <n v="88"/>
    <n v="32"/>
    <n v="58396"/>
    <n v="674"/>
    <n v="282946"/>
    <s v="Home"/>
    <n v="3000"/>
    <n v="0"/>
    <n v="1"/>
    <s v="Employed"/>
    <s v="Single"/>
    <s v="Male"/>
    <s v="Bachelor"/>
    <n v="1"/>
    <n v="3"/>
    <n v="41986"/>
    <x v="3"/>
    <n v="17"/>
    <s v="Kolkata"/>
  </r>
  <r>
    <n v="89"/>
    <n v="44"/>
    <n v="28459"/>
    <n v="676"/>
    <n v="181760"/>
    <s v="Personal"/>
    <n v="3929"/>
    <n v="0"/>
    <n v="0"/>
    <s v="Employed"/>
    <s v="Single"/>
    <s v="Female"/>
    <s v="High School"/>
    <n v="1"/>
    <n v="4"/>
    <n v="123230"/>
    <x v="0"/>
    <n v="3"/>
    <s v="Mumbai"/>
  </r>
  <r>
    <n v="90"/>
    <n v="26"/>
    <n v="51997"/>
    <n v="650"/>
    <n v="166424"/>
    <s v="Home"/>
    <n v="6194"/>
    <n v="0"/>
    <n v="0"/>
    <s v="Employed"/>
    <s v="Divorced"/>
    <s v="Male"/>
    <s v="Bachelor"/>
    <n v="3"/>
    <n v="3"/>
    <n v="75689"/>
    <x v="3"/>
    <n v="6"/>
    <s v="Bangalore"/>
  </r>
  <r>
    <n v="91"/>
    <n v="62"/>
    <n v="50456"/>
    <n v="657"/>
    <n v="197543"/>
    <s v="Medical"/>
    <n v="5030"/>
    <n v="0"/>
    <n v="0"/>
    <s v="Employed"/>
    <s v="Divorced"/>
    <s v="Female"/>
    <s v="High School"/>
    <n v="4"/>
    <n v="1"/>
    <n v="100470"/>
    <x v="0"/>
    <n v="12"/>
    <s v="Bangalore"/>
  </r>
  <r>
    <n v="92"/>
    <n v="31"/>
    <n v="34250"/>
    <n v="667"/>
    <n v="218756"/>
    <s v="Personal"/>
    <n v="6869"/>
    <n v="1"/>
    <n v="0"/>
    <s v="Employed"/>
    <s v="Married"/>
    <s v="Female"/>
    <s v="High School"/>
    <n v="1"/>
    <n v="2"/>
    <n v="130077"/>
    <x v="0"/>
    <n v="15"/>
    <s v="Mumbai"/>
  </r>
  <r>
    <n v="93"/>
    <n v="47"/>
    <n v="52371"/>
    <n v="623"/>
    <n v="191568"/>
    <s v="Medical"/>
    <n v="4025"/>
    <n v="0"/>
    <n v="0"/>
    <s v="Employed"/>
    <s v="Divorced"/>
    <s v="Female"/>
    <s v="Bachelor"/>
    <n v="0"/>
    <n v="1"/>
    <n v="141125"/>
    <x v="0"/>
    <n v="7"/>
    <s v="Mumbai"/>
  </r>
  <r>
    <n v="94"/>
    <n v="44"/>
    <n v="38576"/>
    <n v="674"/>
    <n v="30638"/>
    <s v="Medical"/>
    <n v="7552"/>
    <n v="0"/>
    <n v="1"/>
    <s v="Employed"/>
    <s v="Single"/>
    <s v="Female"/>
    <s v="PhD"/>
    <n v="2"/>
    <n v="3"/>
    <n v="99125"/>
    <x v="1"/>
    <n v="6"/>
    <s v="Bangalore"/>
  </r>
  <r>
    <n v="95"/>
    <n v="38"/>
    <n v="82962"/>
    <n v="689"/>
    <n v="212481"/>
    <s v="Personal"/>
    <n v="7695"/>
    <n v="0"/>
    <n v="0"/>
    <s v="Employed"/>
    <s v="Single"/>
    <s v="Male"/>
    <s v="Master"/>
    <n v="0"/>
    <n v="4"/>
    <n v="111527"/>
    <x v="2"/>
    <n v="12"/>
    <s v="Ahmedabad"/>
  </r>
  <r>
    <n v="96"/>
    <n v="47"/>
    <n v="68029"/>
    <n v="723"/>
    <n v="246129"/>
    <s v="Education"/>
    <n v="4355"/>
    <n v="0"/>
    <n v="0"/>
    <s v="Unemployed"/>
    <s v="Single"/>
    <s v="Female"/>
    <s v="High School"/>
    <n v="0"/>
    <n v="3"/>
    <n v="72884"/>
    <x v="1"/>
    <n v="12"/>
    <s v="Kolkata"/>
  </r>
  <r>
    <n v="97"/>
    <n v="61"/>
    <n v="51008"/>
    <n v="665"/>
    <n v="155447"/>
    <s v="Car"/>
    <n v="4545"/>
    <n v="0"/>
    <n v="0"/>
    <s v="Employed"/>
    <s v="Single"/>
    <s v="Male"/>
    <s v="Master"/>
    <n v="2"/>
    <n v="2"/>
    <n v="150501"/>
    <x v="3"/>
    <n v="4"/>
    <s v="Kolkata"/>
  </r>
  <r>
    <n v="98"/>
    <n v="41"/>
    <n v="43523"/>
    <n v="622"/>
    <n v="278027"/>
    <s v="Home"/>
    <n v="6252"/>
    <n v="0"/>
    <n v="1"/>
    <s v="Employed"/>
    <s v="Married"/>
    <s v="Male"/>
    <s v="Bachelor"/>
    <n v="5"/>
    <n v="3"/>
    <n v="95015"/>
    <x v="3"/>
    <n v="9"/>
    <s v="Pune"/>
  </r>
  <r>
    <n v="99"/>
    <n v="54"/>
    <n v="57560"/>
    <n v="644"/>
    <n v="243743"/>
    <s v="Home"/>
    <n v="4437"/>
    <n v="0"/>
    <n v="1"/>
    <s v="Unemployed"/>
    <s v="Single"/>
    <s v="Male"/>
    <s v="High School"/>
    <n v="3"/>
    <n v="2"/>
    <n v="102408"/>
    <x v="2"/>
    <n v="17"/>
    <s v="Kolkata"/>
  </r>
  <r>
    <n v="100"/>
    <n v="53"/>
    <n v="61512"/>
    <n v="592"/>
    <n v="223438"/>
    <s v="Education"/>
    <n v="4734"/>
    <n v="0"/>
    <n v="0"/>
    <s v="Employed"/>
    <s v="Single"/>
    <s v="Female"/>
    <s v="High School"/>
    <n v="4"/>
    <n v="3"/>
    <n v="87794"/>
    <x v="2"/>
    <n v="2"/>
    <s v="Hyderabad"/>
  </r>
  <r>
    <n v="101"/>
    <n v="38"/>
    <n v="53817"/>
    <n v="686"/>
    <n v="149295"/>
    <s v="Car"/>
    <n v="4266"/>
    <n v="0"/>
    <n v="1"/>
    <s v="Employed"/>
    <s v="Single"/>
    <s v="Female"/>
    <s v="Bachelor"/>
    <n v="1"/>
    <n v="4"/>
    <n v="135977"/>
    <x v="3"/>
    <n v="5"/>
    <s v="Delhi"/>
  </r>
  <r>
    <n v="102"/>
    <n v="23"/>
    <n v="34772"/>
    <n v="547"/>
    <n v="213943"/>
    <s v="Education"/>
    <n v="4293"/>
    <n v="0"/>
    <n v="0"/>
    <s v="Employed"/>
    <s v="Single"/>
    <s v="Male"/>
    <s v="Master"/>
    <n v="4"/>
    <n v="1"/>
    <n v="105987"/>
    <x v="2"/>
    <n v="10"/>
    <s v="Mumbai"/>
  </r>
  <r>
    <n v="103"/>
    <n v="44"/>
    <n v="46856"/>
    <n v="701"/>
    <n v="217746"/>
    <s v="Car"/>
    <n v="5117"/>
    <n v="0"/>
    <n v="1"/>
    <s v="Employed"/>
    <s v="Married"/>
    <s v="Female"/>
    <s v="PhD"/>
    <n v="3"/>
    <n v="2"/>
    <n v="122828"/>
    <x v="2"/>
    <n v="6"/>
    <s v="Bangalore"/>
  </r>
  <r>
    <n v="104"/>
    <n v="21"/>
    <n v="51170"/>
    <n v="707"/>
    <n v="195903"/>
    <s v="Personal"/>
    <n v="4726"/>
    <n v="0"/>
    <n v="1"/>
    <s v="Employed"/>
    <s v="Married"/>
    <s v="Female"/>
    <s v="Bachelor"/>
    <n v="5"/>
    <n v="1"/>
    <n v="110618"/>
    <x v="0"/>
    <n v="6"/>
    <s v="Kolkata"/>
  </r>
  <r>
    <n v="105"/>
    <n v="26"/>
    <n v="54354"/>
    <n v="503"/>
    <n v="244566"/>
    <s v="Personal"/>
    <n v="2910"/>
    <n v="1"/>
    <n v="1"/>
    <s v="Employed"/>
    <s v="Divorced"/>
    <s v="Female"/>
    <s v="Bachelor"/>
    <n v="2"/>
    <n v="3"/>
    <n v="93387"/>
    <x v="1"/>
    <n v="5"/>
    <s v="Mumbai"/>
  </r>
  <r>
    <n v="106"/>
    <n v="39"/>
    <n v="54700"/>
    <n v="713"/>
    <n v="181963"/>
    <s v="Medical"/>
    <n v="6441"/>
    <n v="0"/>
    <n v="1"/>
    <s v="Employed"/>
    <s v="Married"/>
    <s v="Female"/>
    <s v="PhD"/>
    <n v="4"/>
    <n v="1"/>
    <n v="127884"/>
    <x v="1"/>
    <n v="8"/>
    <s v="Mumbai"/>
  </r>
  <r>
    <n v="107"/>
    <n v="42"/>
    <n v="60962"/>
    <n v="701"/>
    <n v="186418"/>
    <s v="Medical"/>
    <n v="6599"/>
    <n v="0"/>
    <n v="0"/>
    <s v="Employed"/>
    <s v="Married"/>
    <s v="Female"/>
    <s v="PhD"/>
    <n v="0"/>
    <n v="4"/>
    <n v="110359"/>
    <x v="1"/>
    <n v="3"/>
    <s v="Mumbai"/>
  </r>
  <r>
    <n v="108"/>
    <n v="63"/>
    <n v="70125"/>
    <n v="635"/>
    <n v="166681"/>
    <s v="Personal"/>
    <n v="5512"/>
    <n v="0"/>
    <n v="1"/>
    <s v="Employed"/>
    <s v="Married"/>
    <s v="Male"/>
    <s v="PhD"/>
    <n v="1"/>
    <n v="4"/>
    <n v="71170"/>
    <x v="0"/>
    <n v="14"/>
    <s v="Kolkata"/>
  </r>
  <r>
    <n v="109"/>
    <n v="28"/>
    <n v="65188"/>
    <n v="590"/>
    <n v="177438"/>
    <s v="Medical"/>
    <n v="5125"/>
    <n v="0"/>
    <n v="0"/>
    <s v="Employed"/>
    <s v="Divorced"/>
    <s v="Female"/>
    <s v="PhD"/>
    <n v="1"/>
    <n v="1"/>
    <n v="70323"/>
    <x v="0"/>
    <n v="5"/>
    <s v="Mumbai"/>
  </r>
  <r>
    <n v="110"/>
    <n v="25"/>
    <n v="58854"/>
    <n v="608"/>
    <n v="192500"/>
    <s v="Personal"/>
    <n v="4064"/>
    <n v="0"/>
    <n v="1"/>
    <s v="Employed"/>
    <s v="Single"/>
    <s v="Female"/>
    <s v="Bachelor"/>
    <n v="5"/>
    <n v="1"/>
    <n v="104464"/>
    <x v="2"/>
    <n v="15"/>
    <s v="Ahmedabad"/>
  </r>
  <r>
    <n v="111"/>
    <n v="29"/>
    <n v="31134"/>
    <n v="612"/>
    <n v="190694"/>
    <s v="Education"/>
    <n v="4538"/>
    <n v="0"/>
    <n v="0"/>
    <s v="Employed"/>
    <s v="Divorced"/>
    <s v="Male"/>
    <s v="PhD"/>
    <n v="3"/>
    <n v="4"/>
    <n v="127223"/>
    <x v="2"/>
    <n v="9"/>
    <s v="Delhi"/>
  </r>
  <r>
    <n v="112"/>
    <n v="41"/>
    <n v="67795"/>
    <n v="715"/>
    <n v="188448"/>
    <s v="Home"/>
    <n v="6089"/>
    <n v="0"/>
    <n v="1"/>
    <s v="Employed"/>
    <s v="Single"/>
    <s v="Female"/>
    <s v="Master"/>
    <n v="3"/>
    <n v="2"/>
    <n v="149182"/>
    <x v="0"/>
    <n v="15"/>
    <s v="Delhi"/>
  </r>
  <r>
    <n v="113"/>
    <n v="48"/>
    <n v="62282"/>
    <n v="627"/>
    <n v="246204"/>
    <s v="Personal"/>
    <n v="5597"/>
    <n v="0"/>
    <n v="0"/>
    <s v="Employed"/>
    <s v="Married"/>
    <s v="Male"/>
    <s v="PhD"/>
    <n v="2"/>
    <n v="2"/>
    <n v="46683"/>
    <x v="0"/>
    <n v="19"/>
    <s v="Bangalore"/>
  </r>
  <r>
    <n v="114"/>
    <n v="24"/>
    <n v="46163"/>
    <n v="695"/>
    <n v="275134"/>
    <s v="Personal"/>
    <n v="5455"/>
    <n v="0"/>
    <n v="0"/>
    <s v="Employed"/>
    <s v="Single"/>
    <s v="Male"/>
    <s v="High School"/>
    <n v="3"/>
    <n v="4"/>
    <n v="100769"/>
    <x v="3"/>
    <n v="16"/>
    <s v="Ahmedabad"/>
  </r>
  <r>
    <n v="115"/>
    <n v="44"/>
    <n v="50446"/>
    <n v="643"/>
    <n v="135907"/>
    <s v="Personal"/>
    <n v="5497"/>
    <n v="0"/>
    <n v="1"/>
    <s v="Employed"/>
    <s v="Divorced"/>
    <s v="Female"/>
    <s v="High School"/>
    <n v="4"/>
    <n v="4"/>
    <n v="114689"/>
    <x v="0"/>
    <n v="8"/>
    <s v="Ahmedabad"/>
  </r>
  <r>
    <n v="116"/>
    <n v="28"/>
    <n v="50983"/>
    <n v="652"/>
    <n v="273973"/>
    <s v="Medical"/>
    <n v="6062"/>
    <n v="0"/>
    <n v="1"/>
    <s v="Employed"/>
    <s v="Single"/>
    <s v="Male"/>
    <s v="PhD"/>
    <n v="1"/>
    <n v="2"/>
    <n v="108870"/>
    <x v="0"/>
    <n v="15"/>
    <s v="Delhi"/>
  </r>
  <r>
    <n v="117"/>
    <n v="37"/>
    <n v="43432"/>
    <n v="571"/>
    <n v="233723"/>
    <s v="Medical"/>
    <n v="5912"/>
    <n v="0"/>
    <n v="0"/>
    <s v="Employed"/>
    <s v="Single"/>
    <s v="Male"/>
    <s v="Bachelor"/>
    <n v="2"/>
    <n v="1"/>
    <n v="130279"/>
    <x v="1"/>
    <n v="11"/>
    <s v="Bangalore"/>
  </r>
  <r>
    <n v="118"/>
    <n v="54"/>
    <n v="23779"/>
    <n v="592"/>
    <n v="155346"/>
    <s v="Medical"/>
    <n v="5689"/>
    <n v="1"/>
    <n v="0"/>
    <s v="Employed"/>
    <s v="Married"/>
    <s v="Female"/>
    <s v="Bachelor"/>
    <n v="3"/>
    <n v="1"/>
    <n v="119666"/>
    <x v="3"/>
    <n v="4"/>
    <s v="Ahmedabad"/>
  </r>
  <r>
    <n v="119"/>
    <n v="40"/>
    <n v="33251"/>
    <n v="714"/>
    <n v="183505"/>
    <s v="Medical"/>
    <n v="4651"/>
    <n v="0"/>
    <n v="1"/>
    <s v="Employed"/>
    <s v="Single"/>
    <s v="Male"/>
    <s v="Master"/>
    <n v="0"/>
    <n v="3"/>
    <n v="70434"/>
    <x v="1"/>
    <n v="10"/>
    <s v="Bangalore"/>
  </r>
  <r>
    <n v="120"/>
    <n v="36"/>
    <n v="36402"/>
    <n v="642"/>
    <n v="214199"/>
    <s v="Education"/>
    <n v="6684"/>
    <n v="1"/>
    <n v="0"/>
    <s v="Employed"/>
    <s v="Single"/>
    <s v="Female"/>
    <s v="Bachelor"/>
    <n v="1"/>
    <n v="2"/>
    <n v="69556"/>
    <x v="1"/>
    <n v="10"/>
    <s v="Delhi"/>
  </r>
  <r>
    <n v="121"/>
    <n v="30"/>
    <n v="20482"/>
    <n v="665"/>
    <n v="117249"/>
    <s v="Personal"/>
    <n v="4515"/>
    <n v="0"/>
    <n v="1"/>
    <s v="Employed"/>
    <s v="Married"/>
    <s v="Male"/>
    <s v="Master"/>
    <n v="2"/>
    <n v="4"/>
    <n v="109373"/>
    <x v="3"/>
    <n v="2"/>
    <s v="Mumbai"/>
  </r>
  <r>
    <n v="122"/>
    <n v="54"/>
    <n v="33301"/>
    <n v="740"/>
    <n v="195662"/>
    <s v="Education"/>
    <n v="4131"/>
    <n v="0"/>
    <n v="1"/>
    <s v="Employed"/>
    <s v="Divorced"/>
    <s v="Female"/>
    <s v="Master"/>
    <n v="1"/>
    <n v="3"/>
    <n v="129715"/>
    <x v="3"/>
    <n v="8"/>
    <s v="Pune"/>
  </r>
  <r>
    <n v="123"/>
    <n v="63"/>
    <n v="67117"/>
    <n v="643"/>
    <n v="226277"/>
    <s v="Medical"/>
    <n v="4436"/>
    <n v="0"/>
    <n v="1"/>
    <s v="Employed"/>
    <s v="Married"/>
    <s v="Male"/>
    <s v="Master"/>
    <n v="4"/>
    <n v="1"/>
    <n v="104302"/>
    <x v="3"/>
    <n v="8"/>
    <s v="Pune"/>
  </r>
  <r>
    <n v="124"/>
    <n v="30"/>
    <n v="57288"/>
    <n v="640"/>
    <n v="162781"/>
    <s v="Education"/>
    <n v="3808"/>
    <n v="0"/>
    <n v="0"/>
    <s v="Employed"/>
    <s v="Single"/>
    <s v="Female"/>
    <s v="PhD"/>
    <n v="5"/>
    <n v="2"/>
    <n v="52662"/>
    <x v="2"/>
    <n v="9"/>
    <s v="Pune"/>
  </r>
  <r>
    <n v="125"/>
    <n v="50"/>
    <n v="35435"/>
    <n v="710"/>
    <n v="126007"/>
    <s v="Personal"/>
    <n v="5583"/>
    <n v="0"/>
    <n v="1"/>
    <s v="Unemployed"/>
    <s v="Married"/>
    <s v="Female"/>
    <s v="Bachelor"/>
    <n v="3"/>
    <n v="3"/>
    <n v="68584"/>
    <x v="3"/>
    <n v="2"/>
    <s v="Ahmedabad"/>
  </r>
  <r>
    <n v="126"/>
    <n v="50"/>
    <n v="39676"/>
    <n v="650"/>
    <n v="209932"/>
    <s v="Personal"/>
    <n v="4986"/>
    <n v="0"/>
    <n v="0"/>
    <s v="Employed"/>
    <s v="Married"/>
    <s v="Male"/>
    <s v="High School"/>
    <n v="5"/>
    <n v="1"/>
    <n v="120745"/>
    <x v="1"/>
    <n v="14"/>
    <s v="Bangalore"/>
  </r>
  <r>
    <n v="127"/>
    <n v="45"/>
    <n v="68437"/>
    <n v="666"/>
    <n v="310412"/>
    <s v="Medical"/>
    <n v="6128"/>
    <n v="1"/>
    <n v="0"/>
    <s v="Employed"/>
    <s v="Single"/>
    <s v="Male"/>
    <s v="Master"/>
    <n v="3"/>
    <n v="4"/>
    <n v="89540"/>
    <x v="3"/>
    <n v="2"/>
    <s v="Mumbai"/>
  </r>
  <r>
    <n v="128"/>
    <n v="63"/>
    <n v="68067"/>
    <n v="699"/>
    <n v="164338"/>
    <s v="Personal"/>
    <n v="2553"/>
    <n v="0"/>
    <n v="1"/>
    <s v="Employed"/>
    <s v="Divorced"/>
    <s v="Female"/>
    <s v="High School"/>
    <n v="3"/>
    <n v="1"/>
    <n v="103538"/>
    <x v="2"/>
    <n v="4"/>
    <s v="Delhi"/>
  </r>
  <r>
    <n v="129"/>
    <n v="61"/>
    <n v="51048"/>
    <n v="650"/>
    <n v="165647"/>
    <s v="Education"/>
    <n v="5210"/>
    <n v="0"/>
    <n v="0"/>
    <s v="Employed"/>
    <s v="Married"/>
    <s v="Male"/>
    <s v="Master"/>
    <n v="0"/>
    <n v="1"/>
    <n v="131962"/>
    <x v="1"/>
    <n v="3"/>
    <s v="Kolkata"/>
  </r>
  <r>
    <n v="130"/>
    <n v="27"/>
    <n v="67621"/>
    <n v="689"/>
    <n v="189975"/>
    <s v="Car"/>
    <n v="4743"/>
    <n v="0"/>
    <n v="0"/>
    <s v="Employed"/>
    <s v="Divorced"/>
    <s v="Male"/>
    <s v="Bachelor"/>
    <n v="4"/>
    <n v="2"/>
    <n v="63933"/>
    <x v="3"/>
    <n v="14"/>
    <s v="Hyderabad"/>
  </r>
  <r>
    <n v="131"/>
    <n v="40"/>
    <n v="38511"/>
    <n v="644"/>
    <n v="278486"/>
    <s v="Personal"/>
    <n v="4654"/>
    <n v="0"/>
    <n v="1"/>
    <s v="Employed"/>
    <s v="Married"/>
    <s v="Male"/>
    <s v="PhD"/>
    <n v="0"/>
    <n v="4"/>
    <n v="87572"/>
    <x v="3"/>
    <n v="16"/>
    <s v="Pune"/>
  </r>
  <r>
    <n v="132"/>
    <n v="37"/>
    <n v="53410"/>
    <n v="699"/>
    <n v="117379"/>
    <s v="Education"/>
    <n v="3959"/>
    <n v="0"/>
    <n v="1"/>
    <s v="Employed"/>
    <s v="Single"/>
    <s v="Female"/>
    <s v="Master"/>
    <n v="4"/>
    <n v="2"/>
    <n v="84313"/>
    <x v="1"/>
    <n v="15"/>
    <s v="Ahmedabad"/>
  </r>
  <r>
    <n v="133"/>
    <n v="23"/>
    <n v="27884"/>
    <n v="671"/>
    <n v="238491"/>
    <s v="Education"/>
    <n v="5043"/>
    <n v="1"/>
    <n v="1"/>
    <s v="Employed"/>
    <s v="Single"/>
    <s v="Female"/>
    <s v="Master"/>
    <n v="4"/>
    <n v="4"/>
    <n v="110662"/>
    <x v="1"/>
    <n v="7"/>
    <s v="Kolkata"/>
  </r>
  <r>
    <n v="134"/>
    <n v="60"/>
    <n v="44535"/>
    <n v="638"/>
    <n v="176453"/>
    <s v="Education"/>
    <n v="4235"/>
    <n v="0"/>
    <n v="0"/>
    <s v="Employed"/>
    <s v="Married"/>
    <s v="Female"/>
    <s v="High School"/>
    <n v="4"/>
    <n v="3"/>
    <n v="123186"/>
    <x v="3"/>
    <n v="18"/>
    <s v="Ahmedabad"/>
  </r>
  <r>
    <n v="135"/>
    <n v="56"/>
    <n v="50421"/>
    <n v="653"/>
    <n v="180764"/>
    <s v="Personal"/>
    <n v="6519"/>
    <n v="0"/>
    <n v="0"/>
    <s v="Employed"/>
    <s v="Married"/>
    <s v="Male"/>
    <s v="PhD"/>
    <n v="3"/>
    <n v="1"/>
    <n v="55591"/>
    <x v="2"/>
    <n v="6"/>
    <s v="Bangalore"/>
  </r>
  <r>
    <n v="136"/>
    <n v="46"/>
    <n v="24724"/>
    <n v="527"/>
    <n v="149491"/>
    <s v="Car"/>
    <n v="5627"/>
    <n v="0"/>
    <n v="1"/>
    <s v="Employed"/>
    <s v="Married"/>
    <s v="Male"/>
    <s v="Bachelor"/>
    <n v="3"/>
    <n v="2"/>
    <n v="99833"/>
    <x v="1"/>
    <n v="16"/>
    <s v="Delhi"/>
  </r>
  <r>
    <n v="137"/>
    <n v="30"/>
    <n v="58896"/>
    <n v="709"/>
    <n v="187551"/>
    <s v="Medical"/>
    <n v="5981"/>
    <n v="1"/>
    <n v="1"/>
    <s v="Employed"/>
    <s v="Single"/>
    <s v="Male"/>
    <s v="Master"/>
    <n v="3"/>
    <n v="4"/>
    <n v="126079"/>
    <x v="0"/>
    <n v="11"/>
    <s v="Pune"/>
  </r>
  <r>
    <n v="138"/>
    <n v="54"/>
    <n v="61403"/>
    <n v="587"/>
    <n v="150935"/>
    <s v="Medical"/>
    <n v="3259"/>
    <n v="0"/>
    <n v="0"/>
    <s v="Employed"/>
    <s v="Married"/>
    <s v="Female"/>
    <s v="Bachelor"/>
    <n v="0"/>
    <n v="2"/>
    <n v="44356"/>
    <x v="3"/>
    <n v="2"/>
    <s v="Delhi"/>
  </r>
  <r>
    <n v="139"/>
    <n v="34"/>
    <n v="65166"/>
    <n v="596"/>
    <n v="172884"/>
    <s v="Personal"/>
    <n v="5885"/>
    <n v="1"/>
    <n v="1"/>
    <s v="Employed"/>
    <s v="Single"/>
    <s v="Female"/>
    <s v="PhD"/>
    <n v="2"/>
    <n v="1"/>
    <n v="98068"/>
    <x v="1"/>
    <n v="2"/>
    <s v="Ahmedabad"/>
  </r>
  <r>
    <n v="140"/>
    <n v="28"/>
    <n v="85013"/>
    <n v="628"/>
    <n v="76725"/>
    <s v="Personal"/>
    <n v="5791"/>
    <n v="0"/>
    <n v="0"/>
    <s v="Employed"/>
    <s v="Married"/>
    <s v="Female"/>
    <s v="High School"/>
    <n v="5"/>
    <n v="1"/>
    <n v="63526"/>
    <x v="1"/>
    <n v="14"/>
    <s v="Ahmedabad"/>
  </r>
  <r>
    <n v="141"/>
    <n v="47"/>
    <n v="56250"/>
    <n v="560"/>
    <n v="113304"/>
    <s v="Home"/>
    <n v="4593"/>
    <n v="0"/>
    <n v="0"/>
    <s v="Employed"/>
    <s v="Single"/>
    <s v="Female"/>
    <s v="PhD"/>
    <n v="4"/>
    <n v="3"/>
    <n v="80752"/>
    <x v="3"/>
    <n v="9"/>
    <s v="Pune"/>
  </r>
  <r>
    <n v="142"/>
    <n v="30"/>
    <n v="49038"/>
    <n v="673"/>
    <n v="216836"/>
    <s v="Car"/>
    <n v="4813"/>
    <n v="0"/>
    <n v="0"/>
    <s v="Employed"/>
    <s v="Married"/>
    <s v="Male"/>
    <s v="PhD"/>
    <n v="0"/>
    <n v="4"/>
    <n v="24848"/>
    <x v="3"/>
    <n v="12"/>
    <s v="Pune"/>
  </r>
  <r>
    <n v="143"/>
    <n v="35"/>
    <n v="25968"/>
    <n v="668"/>
    <n v="263111"/>
    <s v="Education"/>
    <n v="4017"/>
    <n v="0"/>
    <n v="1"/>
    <s v="Employed"/>
    <s v="Divorced"/>
    <s v="Male"/>
    <s v="PhD"/>
    <n v="3"/>
    <n v="4"/>
    <n v="141782"/>
    <x v="3"/>
    <n v="3"/>
    <s v="Bangalore"/>
  </r>
  <r>
    <n v="144"/>
    <n v="57"/>
    <n v="55879"/>
    <n v="625"/>
    <n v="361491"/>
    <s v="Education"/>
    <n v="4692"/>
    <n v="0"/>
    <n v="0"/>
    <s v="Unemployed"/>
    <s v="Divorced"/>
    <s v="Male"/>
    <s v="PhD"/>
    <n v="5"/>
    <n v="3"/>
    <n v="89325"/>
    <x v="2"/>
    <n v="5"/>
    <s v="Bangalore"/>
  </r>
  <r>
    <n v="145"/>
    <n v="42"/>
    <n v="58391"/>
    <n v="616"/>
    <n v="246227"/>
    <s v="Medical"/>
    <n v="5564"/>
    <n v="0"/>
    <n v="0"/>
    <s v="Unemployed"/>
    <s v="Single"/>
    <s v="Female"/>
    <s v="Bachelor"/>
    <n v="3"/>
    <n v="3"/>
    <n v="75784"/>
    <x v="0"/>
    <n v="9"/>
    <s v="Hyderabad"/>
  </r>
  <r>
    <n v="146"/>
    <n v="51"/>
    <n v="29659"/>
    <n v="615"/>
    <n v="174265"/>
    <s v="Personal"/>
    <n v="4330"/>
    <n v="0"/>
    <n v="0"/>
    <s v="Employed"/>
    <s v="Married"/>
    <s v="Male"/>
    <s v="Bachelor"/>
    <n v="2"/>
    <n v="4"/>
    <n v="109848"/>
    <x v="1"/>
    <n v="3"/>
    <s v="Mumbai"/>
  </r>
  <r>
    <n v="147"/>
    <n v="22"/>
    <n v="46398"/>
    <n v="680"/>
    <n v="100818"/>
    <s v="Car"/>
    <n v="5036"/>
    <n v="1"/>
    <n v="1"/>
    <s v="Employed"/>
    <s v="Divorced"/>
    <s v="Male"/>
    <s v="High School"/>
    <n v="3"/>
    <n v="4"/>
    <n v="68730"/>
    <x v="3"/>
    <n v="18"/>
    <s v="Bangalore"/>
  </r>
  <r>
    <n v="148"/>
    <n v="51"/>
    <n v="50166"/>
    <n v="570"/>
    <n v="226988"/>
    <s v="Medical"/>
    <n v="7545"/>
    <n v="0"/>
    <n v="1"/>
    <s v="Employed"/>
    <s v="Married"/>
    <s v="Female"/>
    <s v="Master"/>
    <n v="4"/>
    <n v="2"/>
    <n v="65882"/>
    <x v="3"/>
    <n v="2"/>
    <s v="Mumbai"/>
  </r>
  <r>
    <n v="149"/>
    <n v="34"/>
    <n v="57942"/>
    <n v="629"/>
    <n v="127373"/>
    <s v="Car"/>
    <n v="4021"/>
    <n v="1"/>
    <n v="0"/>
    <s v="Employed"/>
    <s v="Married"/>
    <s v="Female"/>
    <s v="Master"/>
    <n v="1"/>
    <n v="4"/>
    <n v="145309"/>
    <x v="2"/>
    <n v="4"/>
    <s v="Ahmedabad"/>
  </r>
  <r>
    <n v="150"/>
    <n v="30"/>
    <n v="62843"/>
    <n v="573"/>
    <n v="159641"/>
    <s v="Personal"/>
    <n v="5332"/>
    <n v="0"/>
    <n v="1"/>
    <s v="Unemployed"/>
    <s v="Married"/>
    <s v="Male"/>
    <s v="PhD"/>
    <n v="5"/>
    <n v="2"/>
    <n v="154259"/>
    <x v="0"/>
    <n v="13"/>
    <s v="Hyderabad"/>
  </r>
  <r>
    <n v="151"/>
    <n v="50"/>
    <n v="41951"/>
    <n v="688"/>
    <n v="244301"/>
    <s v="Education"/>
    <n v="3966"/>
    <n v="0"/>
    <n v="0"/>
    <s v="Employed"/>
    <s v="Divorced"/>
    <s v="Female"/>
    <s v="PhD"/>
    <n v="3"/>
    <n v="2"/>
    <n v="82238"/>
    <x v="1"/>
    <n v="17"/>
    <s v="Hyderabad"/>
  </r>
  <r>
    <n v="152"/>
    <n v="56"/>
    <n v="53020"/>
    <n v="633"/>
    <n v="214710"/>
    <s v="Home"/>
    <n v="3514"/>
    <n v="1"/>
    <n v="1"/>
    <s v="Employed"/>
    <s v="Single"/>
    <s v="Male"/>
    <s v="Bachelor"/>
    <n v="2"/>
    <n v="2"/>
    <n v="132020"/>
    <x v="0"/>
    <n v="9"/>
    <s v="Kolkata"/>
  </r>
  <r>
    <n v="153"/>
    <n v="60"/>
    <n v="58606"/>
    <n v="677"/>
    <n v="153546"/>
    <s v="Car"/>
    <n v="5799"/>
    <n v="0"/>
    <n v="1"/>
    <s v="Employed"/>
    <s v="Divorced"/>
    <s v="Male"/>
    <s v="Master"/>
    <n v="5"/>
    <n v="2"/>
    <n v="110681"/>
    <x v="0"/>
    <n v="19"/>
    <s v="Kolkata"/>
  </r>
  <r>
    <n v="154"/>
    <n v="35"/>
    <n v="47273"/>
    <n v="712"/>
    <n v="114680"/>
    <s v="Education"/>
    <n v="4593"/>
    <n v="0"/>
    <n v="1"/>
    <s v="Employed"/>
    <s v="Single"/>
    <s v="Female"/>
    <s v="High School"/>
    <n v="1"/>
    <n v="1"/>
    <n v="57585"/>
    <x v="3"/>
    <n v="14"/>
    <s v="Kolkata"/>
  </r>
  <r>
    <n v="155"/>
    <n v="34"/>
    <n v="43678"/>
    <n v="713"/>
    <n v="210612"/>
    <s v="Car"/>
    <n v="6599"/>
    <n v="0"/>
    <n v="0"/>
    <s v="Employed"/>
    <s v="Divorced"/>
    <s v="Female"/>
    <s v="PhD"/>
    <n v="5"/>
    <n v="3"/>
    <n v="72156"/>
    <x v="3"/>
    <n v="13"/>
    <s v="Hyderabad"/>
  </r>
  <r>
    <n v="156"/>
    <n v="51"/>
    <n v="60688"/>
    <n v="598"/>
    <n v="216784"/>
    <s v="Car"/>
    <n v="5567"/>
    <n v="1"/>
    <n v="1"/>
    <s v="Employed"/>
    <s v="Married"/>
    <s v="Male"/>
    <s v="Bachelor"/>
    <n v="4"/>
    <n v="3"/>
    <n v="146532"/>
    <x v="3"/>
    <n v="5"/>
    <s v="Delhi"/>
  </r>
  <r>
    <n v="157"/>
    <n v="49"/>
    <n v="47334"/>
    <n v="665"/>
    <n v="275193"/>
    <s v="Car"/>
    <n v="4214"/>
    <n v="0"/>
    <n v="1"/>
    <s v="Employed"/>
    <s v="Married"/>
    <s v="Female"/>
    <s v="PhD"/>
    <n v="4"/>
    <n v="4"/>
    <n v="57196"/>
    <x v="2"/>
    <n v="18"/>
    <s v="Pune"/>
  </r>
  <r>
    <n v="158"/>
    <n v="47"/>
    <n v="32043"/>
    <n v="706"/>
    <n v="75393"/>
    <s v="Personal"/>
    <n v="4123"/>
    <n v="0"/>
    <n v="1"/>
    <s v="Employed"/>
    <s v="Married"/>
    <s v="Female"/>
    <s v="PhD"/>
    <n v="4"/>
    <n v="3"/>
    <n v="168429"/>
    <x v="2"/>
    <n v="15"/>
    <s v="Kolkata"/>
  </r>
  <r>
    <n v="159"/>
    <n v="41"/>
    <n v="70595"/>
    <n v="684"/>
    <n v="205910"/>
    <s v="Medical"/>
    <n v="5720"/>
    <n v="0"/>
    <n v="1"/>
    <s v="Unemployed"/>
    <s v="Divorced"/>
    <s v="Male"/>
    <s v="Bachelor"/>
    <n v="2"/>
    <n v="3"/>
    <n v="82859"/>
    <x v="2"/>
    <n v="11"/>
    <s v="Pune"/>
  </r>
  <r>
    <n v="160"/>
    <n v="29"/>
    <n v="33705"/>
    <n v="689"/>
    <n v="245838"/>
    <s v="Car"/>
    <n v="3947"/>
    <n v="0"/>
    <n v="1"/>
    <s v="Unemployed"/>
    <s v="Divorced"/>
    <s v="Male"/>
    <s v="Master"/>
    <n v="1"/>
    <n v="1"/>
    <n v="147424"/>
    <x v="3"/>
    <n v="19"/>
    <s v="Ahmedabad"/>
  </r>
  <r>
    <n v="161"/>
    <n v="40"/>
    <n v="48582"/>
    <n v="560"/>
    <n v="178987"/>
    <s v="Personal"/>
    <n v="3919"/>
    <n v="1"/>
    <n v="1"/>
    <s v="Employed"/>
    <s v="Single"/>
    <s v="Male"/>
    <s v="Master"/>
    <n v="4"/>
    <n v="2"/>
    <n v="90833"/>
    <x v="3"/>
    <n v="5"/>
    <s v="Delhi"/>
  </r>
  <r>
    <n v="162"/>
    <n v="55"/>
    <n v="54826"/>
    <n v="684"/>
    <n v="120167"/>
    <s v="Home"/>
    <n v="3280"/>
    <n v="0"/>
    <n v="0"/>
    <s v="Employed"/>
    <s v="Divorced"/>
    <s v="Female"/>
    <s v="PhD"/>
    <n v="3"/>
    <n v="2"/>
    <n v="123997"/>
    <x v="3"/>
    <n v="7"/>
    <s v="Delhi"/>
  </r>
  <r>
    <n v="163"/>
    <n v="35"/>
    <n v="56828"/>
    <n v="610"/>
    <n v="153760"/>
    <s v="Medical"/>
    <n v="5623"/>
    <n v="0"/>
    <n v="1"/>
    <s v="Employed"/>
    <s v="Single"/>
    <s v="Female"/>
    <s v="Master"/>
    <n v="1"/>
    <n v="2"/>
    <n v="141850"/>
    <x v="0"/>
    <n v="2"/>
    <s v="Hyderabad"/>
  </r>
  <r>
    <n v="164"/>
    <n v="44"/>
    <n v="52544"/>
    <n v="683"/>
    <n v="201870"/>
    <s v="Personal"/>
    <n v="4190"/>
    <n v="0"/>
    <n v="1"/>
    <s v="Employed"/>
    <s v="Divorced"/>
    <s v="Female"/>
    <s v="Bachelor"/>
    <n v="4"/>
    <n v="3"/>
    <n v="141698"/>
    <x v="2"/>
    <n v="19"/>
    <s v="Delhi"/>
  </r>
  <r>
    <n v="165"/>
    <n v="36"/>
    <n v="5868"/>
    <n v="682"/>
    <n v="175649"/>
    <s v="Home"/>
    <n v="5359"/>
    <n v="0"/>
    <n v="1"/>
    <s v="Employed"/>
    <s v="Married"/>
    <s v="Male"/>
    <s v="Master"/>
    <n v="1"/>
    <n v="3"/>
    <n v="82469"/>
    <x v="2"/>
    <n v="16"/>
    <s v="Ahmedabad"/>
  </r>
  <r>
    <n v="166"/>
    <n v="56"/>
    <n v="39462"/>
    <n v="679"/>
    <n v="215194"/>
    <s v="Medical"/>
    <n v="3697"/>
    <n v="0"/>
    <n v="0"/>
    <s v="Employed"/>
    <s v="Divorced"/>
    <s v="Female"/>
    <s v="PhD"/>
    <n v="5"/>
    <n v="4"/>
    <n v="74278"/>
    <x v="0"/>
    <n v="3"/>
    <s v="Ahmedabad"/>
  </r>
  <r>
    <n v="167"/>
    <n v="31"/>
    <n v="54444"/>
    <n v="644"/>
    <n v="263967"/>
    <s v="Personal"/>
    <n v="3361"/>
    <n v="0"/>
    <n v="1"/>
    <s v="Employed"/>
    <s v="Married"/>
    <s v="Male"/>
    <s v="PhD"/>
    <n v="3"/>
    <n v="1"/>
    <n v="97563"/>
    <x v="1"/>
    <n v="10"/>
    <s v="Kolkata"/>
  </r>
  <r>
    <n v="168"/>
    <n v="28"/>
    <n v="48363"/>
    <n v="715"/>
    <n v="180033"/>
    <s v="Home"/>
    <n v="5719"/>
    <n v="0"/>
    <n v="1"/>
    <s v="Employed"/>
    <s v="Divorced"/>
    <s v="Female"/>
    <s v="Bachelor"/>
    <n v="0"/>
    <n v="1"/>
    <n v="60985"/>
    <x v="0"/>
    <n v="12"/>
    <s v="Delhi"/>
  </r>
  <r>
    <n v="169"/>
    <n v="23"/>
    <n v="57674"/>
    <n v="675"/>
    <n v="260986"/>
    <s v="Personal"/>
    <n v="4841"/>
    <n v="0"/>
    <n v="1"/>
    <s v="Employed"/>
    <s v="Single"/>
    <s v="Male"/>
    <s v="PhD"/>
    <n v="4"/>
    <n v="4"/>
    <n v="107177"/>
    <x v="0"/>
    <n v="2"/>
    <s v="Pune"/>
  </r>
  <r>
    <n v="170"/>
    <n v="39"/>
    <n v="65322"/>
    <n v="666"/>
    <n v="194217"/>
    <s v="Home"/>
    <n v="4321"/>
    <n v="0"/>
    <n v="0"/>
    <s v="Employed"/>
    <s v="Divorced"/>
    <s v="Female"/>
    <s v="Master"/>
    <n v="3"/>
    <n v="4"/>
    <n v="75376"/>
    <x v="3"/>
    <n v="8"/>
    <s v="Ahmedabad"/>
  </r>
  <r>
    <n v="171"/>
    <n v="61"/>
    <n v="57600"/>
    <n v="603"/>
    <n v="216946"/>
    <s v="Car"/>
    <n v="4513"/>
    <n v="0"/>
    <n v="1"/>
    <s v="Employed"/>
    <s v="Married"/>
    <s v="Male"/>
    <s v="Bachelor"/>
    <n v="2"/>
    <n v="4"/>
    <n v="132481"/>
    <x v="1"/>
    <n v="9"/>
    <s v="Pune"/>
  </r>
  <r>
    <n v="172"/>
    <n v="23"/>
    <n v="39064"/>
    <n v="669"/>
    <n v="194144"/>
    <s v="Car"/>
    <n v="4517"/>
    <n v="0"/>
    <n v="1"/>
    <s v="Employed"/>
    <s v="Divorced"/>
    <s v="Male"/>
    <s v="PhD"/>
    <n v="5"/>
    <n v="2"/>
    <n v="82896"/>
    <x v="0"/>
    <n v="12"/>
    <s v="Mumbai"/>
  </r>
  <r>
    <n v="173"/>
    <n v="56"/>
    <n v="41922"/>
    <n v="748"/>
    <n v="218241"/>
    <s v="Medical"/>
    <n v="7034"/>
    <n v="0"/>
    <n v="0"/>
    <s v="Unemployed"/>
    <s v="Single"/>
    <s v="Male"/>
    <s v="Bachelor"/>
    <n v="4"/>
    <n v="2"/>
    <n v="47732"/>
    <x v="1"/>
    <n v="5"/>
    <s v="Delhi"/>
  </r>
  <r>
    <n v="174"/>
    <n v="45"/>
    <n v="74471"/>
    <n v="580"/>
    <n v="226937"/>
    <s v="Home"/>
    <n v="5265"/>
    <n v="0"/>
    <n v="1"/>
    <s v="Employed"/>
    <s v="Single"/>
    <s v="Male"/>
    <s v="Bachelor"/>
    <n v="0"/>
    <n v="2"/>
    <n v="142027"/>
    <x v="1"/>
    <n v="13"/>
    <s v="Hyderabad"/>
  </r>
  <r>
    <n v="175"/>
    <n v="56"/>
    <n v="47313"/>
    <n v="686"/>
    <n v="232090"/>
    <s v="Car"/>
    <n v="5138"/>
    <n v="0"/>
    <n v="1"/>
    <s v="Employed"/>
    <s v="Single"/>
    <s v="Female"/>
    <s v="Master"/>
    <n v="5"/>
    <n v="2"/>
    <n v="105501"/>
    <x v="3"/>
    <n v="5"/>
    <s v="Kolkata"/>
  </r>
  <r>
    <n v="176"/>
    <n v="31"/>
    <n v="48568"/>
    <n v="692"/>
    <n v="200162"/>
    <s v="Medical"/>
    <n v="4246"/>
    <n v="1"/>
    <n v="1"/>
    <s v="Employed"/>
    <s v="Single"/>
    <s v="Female"/>
    <s v="Master"/>
    <n v="3"/>
    <n v="4"/>
    <n v="100874"/>
    <x v="1"/>
    <n v="15"/>
    <s v="Hyderabad"/>
  </r>
  <r>
    <n v="177"/>
    <n v="36"/>
    <n v="57648"/>
    <n v="736"/>
    <n v="33460"/>
    <s v="Education"/>
    <n v="5786"/>
    <n v="0"/>
    <n v="1"/>
    <s v="Employed"/>
    <s v="Divorced"/>
    <s v="Female"/>
    <s v="High School"/>
    <n v="5"/>
    <n v="4"/>
    <n v="132831"/>
    <x v="3"/>
    <n v="5"/>
    <s v="Ahmedabad"/>
  </r>
  <r>
    <n v="178"/>
    <n v="37"/>
    <n v="68558"/>
    <n v="686"/>
    <n v="229776"/>
    <s v="Car"/>
    <n v="3847"/>
    <n v="0"/>
    <n v="0"/>
    <s v="Employed"/>
    <s v="Single"/>
    <s v="Female"/>
    <s v="Bachelor"/>
    <n v="3"/>
    <n v="4"/>
    <n v="126147"/>
    <x v="2"/>
    <n v="5"/>
    <s v="Ahmedabad"/>
  </r>
  <r>
    <n v="179"/>
    <n v="62"/>
    <n v="36481"/>
    <n v="650"/>
    <n v="101485"/>
    <s v="Car"/>
    <n v="5518"/>
    <n v="0"/>
    <n v="1"/>
    <s v="Employed"/>
    <s v="Divorced"/>
    <s v="Female"/>
    <s v="Master"/>
    <n v="1"/>
    <n v="2"/>
    <n v="77144"/>
    <x v="0"/>
    <n v="4"/>
    <s v="Hyderabad"/>
  </r>
  <r>
    <n v="180"/>
    <n v="44"/>
    <n v="42558"/>
    <n v="671"/>
    <n v="169655"/>
    <s v="Personal"/>
    <n v="5524"/>
    <n v="0"/>
    <n v="1"/>
    <s v="Employed"/>
    <s v="Divorced"/>
    <s v="Male"/>
    <s v="PhD"/>
    <n v="4"/>
    <n v="2"/>
    <n v="86506"/>
    <x v="3"/>
    <n v="16"/>
    <s v="Mumbai"/>
  </r>
  <r>
    <n v="181"/>
    <n v="37"/>
    <n v="25940"/>
    <n v="636"/>
    <n v="80437"/>
    <s v="Education"/>
    <n v="6017"/>
    <n v="0"/>
    <n v="1"/>
    <s v="Employed"/>
    <s v="Divorced"/>
    <s v="Female"/>
    <s v="High School"/>
    <n v="0"/>
    <n v="3"/>
    <n v="66611"/>
    <x v="3"/>
    <n v="18"/>
    <s v="Hyderabad"/>
  </r>
  <r>
    <n v="182"/>
    <n v="40"/>
    <n v="45554"/>
    <n v="710"/>
    <n v="284927"/>
    <s v="Home"/>
    <n v="3031"/>
    <n v="0"/>
    <n v="1"/>
    <s v="Employed"/>
    <s v="Single"/>
    <s v="Female"/>
    <s v="High School"/>
    <n v="2"/>
    <n v="4"/>
    <n v="56066"/>
    <x v="0"/>
    <n v="10"/>
    <s v="Delhi"/>
  </r>
  <r>
    <n v="183"/>
    <n v="42"/>
    <n v="58513"/>
    <n v="572"/>
    <n v="220865"/>
    <s v="Medical"/>
    <n v="6127"/>
    <n v="0"/>
    <n v="0"/>
    <s v="Employed"/>
    <s v="Single"/>
    <s v="Male"/>
    <s v="PhD"/>
    <n v="1"/>
    <n v="1"/>
    <n v="117357"/>
    <x v="3"/>
    <n v="3"/>
    <s v="Hyderabad"/>
  </r>
  <r>
    <n v="184"/>
    <n v="26"/>
    <n v="44536"/>
    <n v="625"/>
    <n v="183709"/>
    <s v="Education"/>
    <n v="5353"/>
    <n v="0"/>
    <n v="1"/>
    <s v="Employed"/>
    <s v="Divorced"/>
    <s v="Female"/>
    <s v="Master"/>
    <n v="4"/>
    <n v="1"/>
    <n v="111765"/>
    <x v="1"/>
    <n v="10"/>
    <s v="Bangalore"/>
  </r>
  <r>
    <n v="185"/>
    <n v="27"/>
    <n v="76397"/>
    <n v="672"/>
    <n v="270945"/>
    <s v="Home"/>
    <n v="4245"/>
    <n v="0"/>
    <n v="0"/>
    <s v="Unemployed"/>
    <s v="Divorced"/>
    <s v="Female"/>
    <s v="Bachelor"/>
    <n v="0"/>
    <n v="3"/>
    <n v="122824"/>
    <x v="3"/>
    <n v="13"/>
    <s v="Mumbai"/>
  </r>
  <r>
    <n v="186"/>
    <n v="34"/>
    <n v="51743"/>
    <n v="708"/>
    <n v="226601"/>
    <s v="Car"/>
    <n v="2840"/>
    <n v="0"/>
    <n v="1"/>
    <s v="Employed"/>
    <s v="Divorced"/>
    <s v="Female"/>
    <s v="High School"/>
    <n v="1"/>
    <n v="2"/>
    <n v="138448"/>
    <x v="3"/>
    <n v="3"/>
    <s v="Kolkata"/>
  </r>
  <r>
    <n v="187"/>
    <n v="31"/>
    <n v="48466"/>
    <n v="649"/>
    <n v="206229"/>
    <s v="Medical"/>
    <n v="4593"/>
    <n v="0"/>
    <n v="1"/>
    <s v="Employed"/>
    <s v="Married"/>
    <s v="Male"/>
    <s v="PhD"/>
    <n v="0"/>
    <n v="4"/>
    <n v="123234"/>
    <x v="1"/>
    <n v="4"/>
    <s v="Mumbai"/>
  </r>
  <r>
    <n v="188"/>
    <n v="32"/>
    <n v="44717"/>
    <n v="610"/>
    <n v="219757"/>
    <s v="Medical"/>
    <n v="5186"/>
    <n v="0"/>
    <n v="1"/>
    <s v="Employed"/>
    <s v="Married"/>
    <s v="Male"/>
    <s v="PhD"/>
    <n v="5"/>
    <n v="2"/>
    <n v="125903"/>
    <x v="0"/>
    <n v="13"/>
    <s v="Hyderabad"/>
  </r>
  <r>
    <n v="189"/>
    <n v="25"/>
    <n v="29602"/>
    <n v="639"/>
    <n v="180896"/>
    <s v="Education"/>
    <n v="3479"/>
    <n v="0"/>
    <n v="1"/>
    <s v="Employed"/>
    <s v="Single"/>
    <s v="Female"/>
    <s v="PhD"/>
    <n v="0"/>
    <n v="2"/>
    <n v="37661"/>
    <x v="3"/>
    <n v="14"/>
    <s v="Bangalore"/>
  </r>
  <r>
    <n v="190"/>
    <n v="25"/>
    <n v="48645"/>
    <n v="631"/>
    <n v="138015"/>
    <s v="Personal"/>
    <n v="4148"/>
    <n v="0"/>
    <n v="1"/>
    <s v="Employed"/>
    <s v="Married"/>
    <s v="Male"/>
    <s v="PhD"/>
    <n v="1"/>
    <n v="1"/>
    <n v="90790"/>
    <x v="2"/>
    <n v="4"/>
    <s v="Delhi"/>
  </r>
  <r>
    <n v="191"/>
    <n v="40"/>
    <n v="55375"/>
    <n v="633"/>
    <n v="248044"/>
    <s v="Home"/>
    <n v="3736"/>
    <n v="0"/>
    <n v="1"/>
    <s v="Employed"/>
    <s v="Divorced"/>
    <s v="Female"/>
    <s v="High School"/>
    <n v="1"/>
    <n v="1"/>
    <n v="128937"/>
    <x v="0"/>
    <n v="12"/>
    <s v="Hyderabad"/>
  </r>
  <r>
    <n v="192"/>
    <n v="35"/>
    <n v="48228"/>
    <n v="628"/>
    <n v="196451"/>
    <s v="Education"/>
    <n v="4565"/>
    <n v="0"/>
    <n v="1"/>
    <s v="Employed"/>
    <s v="Divorced"/>
    <s v="Male"/>
    <s v="Bachelor"/>
    <n v="4"/>
    <n v="4"/>
    <n v="64953"/>
    <x v="2"/>
    <n v="16"/>
    <s v="Delhi"/>
  </r>
  <r>
    <n v="193"/>
    <n v="46"/>
    <n v="53466"/>
    <n v="628"/>
    <n v="112043"/>
    <s v="Personal"/>
    <n v="3911"/>
    <n v="0"/>
    <n v="1"/>
    <s v="Employed"/>
    <s v="Single"/>
    <s v="Male"/>
    <s v="Master"/>
    <n v="1"/>
    <n v="4"/>
    <n v="102750"/>
    <x v="2"/>
    <n v="10"/>
    <s v="Bangalore"/>
  </r>
  <r>
    <n v="194"/>
    <n v="53"/>
    <n v="39939"/>
    <n v="564"/>
    <n v="225368"/>
    <s v="Personal"/>
    <n v="7170"/>
    <n v="0"/>
    <n v="0"/>
    <s v="Employed"/>
    <s v="Single"/>
    <s v="Female"/>
    <s v="PhD"/>
    <n v="5"/>
    <n v="2"/>
    <n v="115583"/>
    <x v="2"/>
    <n v="17"/>
    <s v="Kolkata"/>
  </r>
  <r>
    <n v="195"/>
    <n v="50"/>
    <n v="31329"/>
    <n v="665"/>
    <n v="202042"/>
    <s v="Personal"/>
    <n v="5863"/>
    <n v="1"/>
    <n v="1"/>
    <s v="Employed"/>
    <s v="Married"/>
    <s v="Male"/>
    <s v="PhD"/>
    <n v="4"/>
    <n v="2"/>
    <n v="113285"/>
    <x v="3"/>
    <n v="7"/>
    <s v="Hyderabad"/>
  </r>
  <r>
    <n v="196"/>
    <n v="44"/>
    <n v="48406"/>
    <n v="683"/>
    <n v="284990"/>
    <s v="Medical"/>
    <n v="3894"/>
    <n v="0"/>
    <n v="0"/>
    <s v="Employed"/>
    <s v="Divorced"/>
    <s v="Female"/>
    <s v="Bachelor"/>
    <n v="0"/>
    <n v="3"/>
    <n v="111063"/>
    <x v="1"/>
    <n v="4"/>
    <s v="Hyderabad"/>
  </r>
  <r>
    <n v="197"/>
    <n v="43"/>
    <n v="53309"/>
    <n v="724"/>
    <n v="213426"/>
    <s v="Home"/>
    <n v="4040"/>
    <n v="0"/>
    <n v="1"/>
    <s v="Employed"/>
    <s v="Single"/>
    <s v="Male"/>
    <s v="Bachelor"/>
    <n v="1"/>
    <n v="2"/>
    <n v="117967"/>
    <x v="3"/>
    <n v="12"/>
    <s v="Delhi"/>
  </r>
  <r>
    <n v="198"/>
    <n v="29"/>
    <n v="47469"/>
    <n v="693"/>
    <n v="140947"/>
    <s v="Home"/>
    <n v="3519"/>
    <n v="1"/>
    <n v="1"/>
    <s v="Employed"/>
    <s v="Single"/>
    <s v="Female"/>
    <s v="Master"/>
    <n v="4"/>
    <n v="3"/>
    <n v="105422"/>
    <x v="2"/>
    <n v="10"/>
    <s v="Hyderabad"/>
  </r>
  <r>
    <n v="199"/>
    <n v="23"/>
    <n v="53052"/>
    <n v="690"/>
    <n v="110492"/>
    <s v="Education"/>
    <n v="4849"/>
    <n v="1"/>
    <n v="1"/>
    <s v="Unemployed"/>
    <s v="Married"/>
    <s v="Male"/>
    <s v="High School"/>
    <n v="4"/>
    <n v="2"/>
    <n v="56112"/>
    <x v="2"/>
    <n v="2"/>
    <s v="Bangalore"/>
  </r>
  <r>
    <n v="200"/>
    <n v="56"/>
    <n v="61649"/>
    <n v="664"/>
    <n v="263214"/>
    <s v="Car"/>
    <n v="6775"/>
    <n v="0"/>
    <n v="0"/>
    <s v="Employed"/>
    <s v="Single"/>
    <s v="Female"/>
    <s v="Bachelor"/>
    <n v="2"/>
    <n v="2"/>
    <n v="115208"/>
    <x v="1"/>
    <n v="14"/>
    <s v="Hyderabad"/>
  </r>
  <r>
    <n v="201"/>
    <n v="27"/>
    <n v="61592"/>
    <n v="561"/>
    <n v="196818"/>
    <s v="Education"/>
    <n v="6197"/>
    <n v="0"/>
    <n v="0"/>
    <s v="Employed"/>
    <s v="Married"/>
    <s v="Female"/>
    <s v="High School"/>
    <n v="4"/>
    <n v="2"/>
    <n v="108542"/>
    <x v="0"/>
    <n v="8"/>
    <s v="Kolkata"/>
  </r>
  <r>
    <n v="202"/>
    <n v="42"/>
    <n v="62860"/>
    <n v="664"/>
    <n v="156709"/>
    <s v="Home"/>
    <n v="5198"/>
    <n v="0"/>
    <n v="0"/>
    <s v="Unemployed"/>
    <s v="Divorced"/>
    <s v="Female"/>
    <s v="High School"/>
    <n v="4"/>
    <n v="4"/>
    <n v="56507"/>
    <x v="2"/>
    <n v="10"/>
    <s v="Kolkata"/>
  </r>
  <r>
    <n v="203"/>
    <n v="34"/>
    <n v="65079"/>
    <n v="655"/>
    <n v="164016"/>
    <s v="Medical"/>
    <n v="4705"/>
    <n v="1"/>
    <n v="1"/>
    <s v="Unemployed"/>
    <s v="Married"/>
    <s v="Female"/>
    <s v="PhD"/>
    <n v="2"/>
    <n v="4"/>
    <n v="141392"/>
    <x v="3"/>
    <n v="6"/>
    <s v="Ahmedabad"/>
  </r>
  <r>
    <n v="204"/>
    <n v="49"/>
    <n v="57456"/>
    <n v="701"/>
    <n v="264917"/>
    <s v="Education"/>
    <n v="5551"/>
    <n v="0"/>
    <n v="0"/>
    <s v="Employed"/>
    <s v="Single"/>
    <s v="Male"/>
    <s v="High School"/>
    <n v="3"/>
    <n v="4"/>
    <n v="116015"/>
    <x v="2"/>
    <n v="2"/>
    <s v="Bangalore"/>
  </r>
  <r>
    <n v="205"/>
    <n v="36"/>
    <n v="55344"/>
    <n v="678"/>
    <n v="223590"/>
    <s v="Car"/>
    <n v="5279"/>
    <n v="0"/>
    <n v="0"/>
    <s v="Employed"/>
    <s v="Married"/>
    <s v="Female"/>
    <s v="PhD"/>
    <n v="5"/>
    <n v="3"/>
    <n v="58589"/>
    <x v="2"/>
    <n v="14"/>
    <s v="Mumbai"/>
  </r>
  <r>
    <n v="206"/>
    <n v="54"/>
    <n v="79144"/>
    <n v="643"/>
    <n v="254858"/>
    <s v="Education"/>
    <n v="5432"/>
    <n v="0"/>
    <n v="0"/>
    <s v="Employed"/>
    <s v="Married"/>
    <s v="Male"/>
    <s v="PhD"/>
    <n v="1"/>
    <n v="3"/>
    <n v="75483"/>
    <x v="0"/>
    <n v="11"/>
    <s v="Delhi"/>
  </r>
  <r>
    <n v="207"/>
    <n v="30"/>
    <n v="61754"/>
    <n v="747"/>
    <n v="212260"/>
    <s v="Personal"/>
    <n v="5197"/>
    <n v="0"/>
    <n v="0"/>
    <s v="Employed"/>
    <s v="Divorced"/>
    <s v="Male"/>
    <s v="Master"/>
    <n v="2"/>
    <n v="4"/>
    <n v="83078"/>
    <x v="1"/>
    <n v="2"/>
    <s v="Pune"/>
  </r>
  <r>
    <n v="208"/>
    <n v="27"/>
    <n v="37322"/>
    <n v="692"/>
    <n v="158168"/>
    <s v="Car"/>
    <n v="5444"/>
    <n v="0"/>
    <n v="1"/>
    <s v="Employed"/>
    <s v="Married"/>
    <s v="Female"/>
    <s v="High School"/>
    <n v="4"/>
    <n v="3"/>
    <n v="83057"/>
    <x v="2"/>
    <n v="4"/>
    <s v="Pune"/>
  </r>
  <r>
    <n v="209"/>
    <n v="45"/>
    <n v="22054"/>
    <n v="666"/>
    <n v="289328"/>
    <s v="Personal"/>
    <n v="3579"/>
    <n v="0"/>
    <n v="1"/>
    <s v="Employed"/>
    <s v="Single"/>
    <s v="Female"/>
    <s v="Bachelor"/>
    <n v="4"/>
    <n v="4"/>
    <n v="108791"/>
    <x v="0"/>
    <n v="6"/>
    <s v="Bangalore"/>
  </r>
  <r>
    <n v="210"/>
    <n v="47"/>
    <n v="46382"/>
    <n v="672"/>
    <n v="180447"/>
    <s v="Medical"/>
    <n v="4879"/>
    <n v="0"/>
    <n v="1"/>
    <s v="Employed"/>
    <s v="Single"/>
    <s v="Female"/>
    <s v="Bachelor"/>
    <n v="1"/>
    <n v="1"/>
    <n v="70709"/>
    <x v="0"/>
    <n v="4"/>
    <s v="Pune"/>
  </r>
  <r>
    <n v="211"/>
    <n v="35"/>
    <n v="59371"/>
    <n v="653"/>
    <n v="240220"/>
    <s v="Home"/>
    <n v="5233"/>
    <n v="0"/>
    <n v="1"/>
    <s v="Unemployed"/>
    <s v="Divorced"/>
    <s v="Female"/>
    <s v="Bachelor"/>
    <n v="5"/>
    <n v="4"/>
    <n v="133844"/>
    <x v="2"/>
    <n v="5"/>
    <s v="Mumbai"/>
  </r>
  <r>
    <n v="212"/>
    <n v="52"/>
    <n v="64384"/>
    <n v="650"/>
    <n v="254210"/>
    <s v="Education"/>
    <n v="4564"/>
    <n v="0"/>
    <n v="1"/>
    <s v="Employed"/>
    <s v="Divorced"/>
    <s v="Male"/>
    <s v="Master"/>
    <n v="0"/>
    <n v="1"/>
    <n v="131374"/>
    <x v="2"/>
    <n v="6"/>
    <s v="Mumbai"/>
  </r>
  <r>
    <n v="213"/>
    <n v="48"/>
    <n v="31242"/>
    <n v="541"/>
    <n v="200313"/>
    <s v="Education"/>
    <n v="3752"/>
    <n v="0"/>
    <n v="1"/>
    <s v="Employed"/>
    <s v="Divorced"/>
    <s v="Female"/>
    <s v="PhD"/>
    <n v="2"/>
    <n v="2"/>
    <n v="118579"/>
    <x v="1"/>
    <n v="9"/>
    <s v="Bangalore"/>
  </r>
  <r>
    <n v="214"/>
    <n v="29"/>
    <n v="60941"/>
    <n v="604"/>
    <n v="144338"/>
    <s v="Personal"/>
    <n v="5005"/>
    <n v="0"/>
    <n v="1"/>
    <s v="Employed"/>
    <s v="Single"/>
    <s v="Female"/>
    <s v="PhD"/>
    <n v="3"/>
    <n v="3"/>
    <n v="101327"/>
    <x v="3"/>
    <n v="16"/>
    <s v="Mumbai"/>
  </r>
  <r>
    <n v="215"/>
    <n v="27"/>
    <n v="67020"/>
    <n v="622"/>
    <n v="166092"/>
    <s v="Personal"/>
    <n v="9147"/>
    <n v="0"/>
    <n v="1"/>
    <s v="Employed"/>
    <s v="Married"/>
    <s v="Female"/>
    <s v="Bachelor"/>
    <n v="1"/>
    <n v="3"/>
    <n v="128123"/>
    <x v="3"/>
    <n v="11"/>
    <s v="Mumbai"/>
  </r>
  <r>
    <n v="216"/>
    <n v="36"/>
    <n v="59131"/>
    <n v="672"/>
    <n v="233859"/>
    <s v="Home"/>
    <n v="4176"/>
    <n v="0"/>
    <n v="0"/>
    <s v="Employed"/>
    <s v="Single"/>
    <s v="Female"/>
    <s v="PhD"/>
    <n v="1"/>
    <n v="4"/>
    <n v="91721"/>
    <x v="1"/>
    <n v="11"/>
    <s v="Pune"/>
  </r>
  <r>
    <n v="217"/>
    <n v="46"/>
    <n v="56235"/>
    <n v="567"/>
    <n v="226691"/>
    <s v="Education"/>
    <n v="4857"/>
    <n v="0"/>
    <n v="1"/>
    <s v="Employed"/>
    <s v="Single"/>
    <s v="Male"/>
    <s v="PhD"/>
    <n v="2"/>
    <n v="2"/>
    <n v="78265"/>
    <x v="0"/>
    <n v="10"/>
    <s v="Ahmedabad"/>
  </r>
  <r>
    <n v="218"/>
    <n v="55"/>
    <n v="48007"/>
    <n v="623"/>
    <n v="265033"/>
    <s v="Home"/>
    <n v="6261"/>
    <n v="0"/>
    <n v="1"/>
    <s v="Employed"/>
    <s v="Divorced"/>
    <s v="Male"/>
    <s v="Master"/>
    <n v="4"/>
    <n v="2"/>
    <n v="135703"/>
    <x v="0"/>
    <n v="1"/>
    <s v="Hyderabad"/>
  </r>
  <r>
    <n v="219"/>
    <n v="37"/>
    <n v="43099"/>
    <n v="617"/>
    <n v="256964"/>
    <s v="Personal"/>
    <n v="6773"/>
    <n v="0"/>
    <n v="1"/>
    <s v="Employed"/>
    <s v="Divorced"/>
    <s v="Male"/>
    <s v="High School"/>
    <n v="4"/>
    <n v="2"/>
    <n v="109526"/>
    <x v="1"/>
    <n v="17"/>
    <s v="Pune"/>
  </r>
  <r>
    <n v="220"/>
    <n v="43"/>
    <n v="61783"/>
    <n v="655"/>
    <n v="152351"/>
    <s v="Personal"/>
    <n v="4416"/>
    <n v="0"/>
    <n v="1"/>
    <s v="Employed"/>
    <s v="Married"/>
    <s v="Female"/>
    <s v="High School"/>
    <n v="3"/>
    <n v="2"/>
    <n v="79478"/>
    <x v="3"/>
    <n v="8"/>
    <s v="Pune"/>
  </r>
  <r>
    <n v="221"/>
    <n v="28"/>
    <n v="58750"/>
    <n v="672"/>
    <n v="272182"/>
    <s v="Car"/>
    <n v="5964"/>
    <n v="0"/>
    <n v="1"/>
    <s v="Employed"/>
    <s v="Married"/>
    <s v="Male"/>
    <s v="Master"/>
    <n v="2"/>
    <n v="3"/>
    <n v="87467"/>
    <x v="0"/>
    <n v="16"/>
    <s v="Ahmedabad"/>
  </r>
  <r>
    <n v="222"/>
    <n v="22"/>
    <n v="45092"/>
    <n v="617"/>
    <n v="148691"/>
    <s v="Personal"/>
    <n v="5791"/>
    <n v="0"/>
    <n v="1"/>
    <s v="Unemployed"/>
    <s v="Married"/>
    <s v="Female"/>
    <s v="Master"/>
    <n v="1"/>
    <n v="4"/>
    <n v="77907"/>
    <x v="3"/>
    <n v="6"/>
    <s v="Hyderabad"/>
  </r>
  <r>
    <n v="223"/>
    <n v="51"/>
    <n v="88131"/>
    <n v="621"/>
    <n v="229739"/>
    <s v="Personal"/>
    <n v="4493"/>
    <n v="0"/>
    <n v="1"/>
    <s v="Employed"/>
    <s v="Married"/>
    <s v="Male"/>
    <s v="PhD"/>
    <n v="2"/>
    <n v="4"/>
    <n v="160665"/>
    <x v="0"/>
    <n v="14"/>
    <s v="Mumbai"/>
  </r>
  <r>
    <n v="224"/>
    <n v="52"/>
    <n v="27353"/>
    <n v="615"/>
    <n v="321073"/>
    <s v="Home"/>
    <n v="5624"/>
    <n v="1"/>
    <n v="1"/>
    <s v="Employed"/>
    <s v="Single"/>
    <s v="Female"/>
    <s v="Master"/>
    <n v="0"/>
    <n v="1"/>
    <n v="100122"/>
    <x v="3"/>
    <n v="2"/>
    <s v="Hyderabad"/>
  </r>
  <r>
    <n v="225"/>
    <n v="49"/>
    <n v="46518"/>
    <n v="630"/>
    <n v="215624"/>
    <s v="Car"/>
    <n v="4826"/>
    <n v="0"/>
    <n v="0"/>
    <s v="Employed"/>
    <s v="Married"/>
    <s v="Male"/>
    <s v="PhD"/>
    <n v="1"/>
    <n v="3"/>
    <n v="104733"/>
    <x v="1"/>
    <n v="9"/>
    <s v="Kolkata"/>
  </r>
  <r>
    <n v="226"/>
    <n v="23"/>
    <n v="38429"/>
    <n v="647"/>
    <n v="111060"/>
    <s v="Car"/>
    <n v="4373"/>
    <n v="0"/>
    <n v="0"/>
    <s v="Employed"/>
    <s v="Single"/>
    <s v="Female"/>
    <s v="High School"/>
    <n v="3"/>
    <n v="1"/>
    <n v="121636"/>
    <x v="3"/>
    <n v="4"/>
    <s v="Kolkata"/>
  </r>
  <r>
    <n v="227"/>
    <n v="28"/>
    <n v="55762"/>
    <n v="715"/>
    <n v="183705"/>
    <s v="Education"/>
    <n v="6719"/>
    <n v="0"/>
    <n v="0"/>
    <s v="Employed"/>
    <s v="Single"/>
    <s v="Female"/>
    <s v="Master"/>
    <n v="3"/>
    <n v="2"/>
    <n v="63539"/>
    <x v="0"/>
    <n v="19"/>
    <s v="Ahmedabad"/>
  </r>
  <r>
    <n v="228"/>
    <n v="22"/>
    <n v="20765"/>
    <n v="599"/>
    <n v="308741"/>
    <s v="Medical"/>
    <n v="5649"/>
    <n v="1"/>
    <n v="1"/>
    <s v="Employed"/>
    <s v="Married"/>
    <s v="Male"/>
    <s v="PhD"/>
    <n v="1"/>
    <n v="4"/>
    <n v="132896"/>
    <x v="0"/>
    <n v="17"/>
    <s v="Delhi"/>
  </r>
  <r>
    <n v="229"/>
    <n v="51"/>
    <n v="69038"/>
    <n v="737"/>
    <n v="189645"/>
    <s v="Education"/>
    <n v="3318"/>
    <n v="0"/>
    <n v="0"/>
    <s v="Employed"/>
    <s v="Married"/>
    <s v="Female"/>
    <s v="High School"/>
    <n v="4"/>
    <n v="1"/>
    <n v="81764"/>
    <x v="0"/>
    <n v="1"/>
    <s v="Delhi"/>
  </r>
  <r>
    <n v="230"/>
    <n v="57"/>
    <n v="65081"/>
    <n v="588"/>
    <n v="266349"/>
    <s v="Education"/>
    <n v="4872"/>
    <n v="0"/>
    <n v="0"/>
    <s v="Employed"/>
    <s v="Single"/>
    <s v="Male"/>
    <s v="High School"/>
    <n v="1"/>
    <n v="3"/>
    <n v="154900"/>
    <x v="2"/>
    <n v="2"/>
    <s v="Hyderabad"/>
  </r>
  <r>
    <n v="231"/>
    <n v="40"/>
    <n v="54010"/>
    <n v="697"/>
    <n v="152168"/>
    <s v="Education"/>
    <n v="4480"/>
    <n v="1"/>
    <n v="0"/>
    <s v="Employed"/>
    <s v="Divorced"/>
    <s v="Male"/>
    <s v="Bachelor"/>
    <n v="1"/>
    <n v="4"/>
    <n v="90620"/>
    <x v="2"/>
    <n v="17"/>
    <s v="Kolkata"/>
  </r>
  <r>
    <n v="232"/>
    <n v="49"/>
    <n v="45345"/>
    <n v="626"/>
    <n v="182216"/>
    <s v="Car"/>
    <n v="4789"/>
    <n v="1"/>
    <n v="0"/>
    <s v="Employed"/>
    <s v="Married"/>
    <s v="Male"/>
    <s v="High School"/>
    <n v="0"/>
    <n v="3"/>
    <n v="131129"/>
    <x v="0"/>
    <n v="2"/>
    <s v="Delhi"/>
  </r>
  <r>
    <n v="233"/>
    <n v="37"/>
    <n v="60744"/>
    <n v="604"/>
    <n v="189214"/>
    <s v="Home"/>
    <n v="5515"/>
    <n v="1"/>
    <n v="1"/>
    <s v="Unemployed"/>
    <s v="Divorced"/>
    <s v="Female"/>
    <s v="Master"/>
    <n v="1"/>
    <n v="4"/>
    <n v="25096"/>
    <x v="1"/>
    <n v="3"/>
    <s v="Bangalore"/>
  </r>
  <r>
    <n v="234"/>
    <n v="30"/>
    <n v="54930"/>
    <n v="715"/>
    <n v="297545"/>
    <s v="Personal"/>
    <n v="5293"/>
    <n v="0"/>
    <n v="0"/>
    <s v="Employed"/>
    <s v="Single"/>
    <s v="Male"/>
    <s v="Master"/>
    <n v="5"/>
    <n v="3"/>
    <n v="64746"/>
    <x v="0"/>
    <n v="4"/>
    <s v="Delhi"/>
  </r>
  <r>
    <n v="235"/>
    <n v="61"/>
    <n v="64280"/>
    <n v="654"/>
    <n v="184703"/>
    <s v="Car"/>
    <n v="6434"/>
    <n v="0"/>
    <n v="1"/>
    <s v="Employed"/>
    <s v="Divorced"/>
    <s v="Female"/>
    <s v="PhD"/>
    <n v="5"/>
    <n v="3"/>
    <n v="91191"/>
    <x v="1"/>
    <n v="13"/>
    <s v="Hyderabad"/>
  </r>
  <r>
    <n v="236"/>
    <n v="42"/>
    <n v="48163"/>
    <n v="652"/>
    <n v="105727"/>
    <s v="Personal"/>
    <n v="6221"/>
    <n v="0"/>
    <n v="0"/>
    <s v="Employed"/>
    <s v="Single"/>
    <s v="Female"/>
    <s v="Master"/>
    <n v="2"/>
    <n v="4"/>
    <n v="39076"/>
    <x v="0"/>
    <n v="12"/>
    <s v="Mumbai"/>
  </r>
  <r>
    <n v="237"/>
    <n v="26"/>
    <n v="47277"/>
    <n v="636"/>
    <n v="319099"/>
    <s v="Personal"/>
    <n v="3786"/>
    <n v="0"/>
    <n v="0"/>
    <s v="Employed"/>
    <s v="Divorced"/>
    <s v="Male"/>
    <s v="High School"/>
    <n v="2"/>
    <n v="3"/>
    <n v="118026"/>
    <x v="0"/>
    <n v="5"/>
    <s v="Ahmedabad"/>
  </r>
  <r>
    <n v="238"/>
    <n v="63"/>
    <n v="66166"/>
    <n v="620"/>
    <n v="211373"/>
    <s v="Medical"/>
    <n v="4901"/>
    <n v="0"/>
    <n v="1"/>
    <s v="Employed"/>
    <s v="Divorced"/>
    <s v="Male"/>
    <s v="PhD"/>
    <n v="3"/>
    <n v="3"/>
    <n v="109388"/>
    <x v="1"/>
    <n v="14"/>
    <s v="Delhi"/>
  </r>
  <r>
    <n v="239"/>
    <n v="54"/>
    <n v="59504"/>
    <n v="641"/>
    <n v="232733"/>
    <s v="Education"/>
    <n v="3053"/>
    <n v="0"/>
    <n v="1"/>
    <s v="Employed"/>
    <s v="Divorced"/>
    <s v="Female"/>
    <s v="High School"/>
    <n v="4"/>
    <n v="2"/>
    <n v="70275"/>
    <x v="3"/>
    <n v="6"/>
    <s v="Hyderabad"/>
  </r>
  <r>
    <n v="240"/>
    <n v="51"/>
    <n v="47389"/>
    <n v="488"/>
    <n v="119657"/>
    <s v="Medical"/>
    <n v="4003"/>
    <n v="0"/>
    <n v="1"/>
    <s v="Employed"/>
    <s v="Single"/>
    <s v="Female"/>
    <s v="Bachelor"/>
    <n v="3"/>
    <n v="4"/>
    <n v="99521"/>
    <x v="2"/>
    <n v="1"/>
    <s v="Kolkata"/>
  </r>
  <r>
    <n v="241"/>
    <n v="32"/>
    <n v="55517"/>
    <n v="557"/>
    <n v="212888"/>
    <s v="Education"/>
    <n v="2904"/>
    <n v="0"/>
    <n v="0"/>
    <s v="Employed"/>
    <s v="Single"/>
    <s v="Male"/>
    <s v="PhD"/>
    <n v="0"/>
    <n v="1"/>
    <n v="124194"/>
    <x v="0"/>
    <n v="16"/>
    <s v="Ahmedabad"/>
  </r>
  <r>
    <n v="242"/>
    <n v="32"/>
    <n v="52772"/>
    <n v="669"/>
    <n v="200954"/>
    <s v="Car"/>
    <n v="3432"/>
    <n v="0"/>
    <n v="1"/>
    <s v="Employed"/>
    <s v="Single"/>
    <s v="Female"/>
    <s v="Bachelor"/>
    <n v="1"/>
    <n v="4"/>
    <n v="36908"/>
    <x v="1"/>
    <n v="6"/>
    <s v="Bangalore"/>
  </r>
  <r>
    <n v="243"/>
    <n v="36"/>
    <n v="57008"/>
    <n v="709"/>
    <n v="151687"/>
    <s v="Personal"/>
    <n v="6400"/>
    <n v="0"/>
    <n v="1"/>
    <s v="Employed"/>
    <s v="Married"/>
    <s v="Female"/>
    <s v="PhD"/>
    <n v="3"/>
    <n v="4"/>
    <n v="61795"/>
    <x v="1"/>
    <n v="13"/>
    <s v="Mumbai"/>
  </r>
  <r>
    <n v="244"/>
    <n v="45"/>
    <n v="69041"/>
    <n v="718"/>
    <n v="233397"/>
    <s v="Medical"/>
    <n v="5752"/>
    <n v="0"/>
    <n v="1"/>
    <s v="Employed"/>
    <s v="Single"/>
    <s v="Female"/>
    <s v="Master"/>
    <n v="1"/>
    <n v="2"/>
    <n v="89947"/>
    <x v="2"/>
    <n v="13"/>
    <s v="Pune"/>
  </r>
  <r>
    <n v="245"/>
    <n v="42"/>
    <n v="44751"/>
    <n v="602"/>
    <n v="114681"/>
    <s v="Car"/>
    <n v="5617"/>
    <n v="0"/>
    <n v="1"/>
    <s v="Employed"/>
    <s v="Married"/>
    <s v="Male"/>
    <s v="High School"/>
    <n v="3"/>
    <n v="1"/>
    <n v="100711"/>
    <x v="2"/>
    <n v="11"/>
    <s v="Ahmedabad"/>
  </r>
  <r>
    <n v="246"/>
    <n v="47"/>
    <n v="40331"/>
    <n v="659"/>
    <n v="151334"/>
    <s v="Car"/>
    <n v="6175"/>
    <n v="0"/>
    <n v="0"/>
    <s v="Employed"/>
    <s v="Single"/>
    <s v="Male"/>
    <s v="PhD"/>
    <n v="1"/>
    <n v="1"/>
    <n v="98241"/>
    <x v="3"/>
    <n v="16"/>
    <s v="Pune"/>
  </r>
  <r>
    <n v="247"/>
    <n v="44"/>
    <n v="54106"/>
    <n v="540"/>
    <n v="260597"/>
    <s v="Education"/>
    <n v="5612"/>
    <n v="0"/>
    <n v="1"/>
    <s v="Employed"/>
    <s v="Married"/>
    <s v="Male"/>
    <s v="Master"/>
    <n v="3"/>
    <n v="1"/>
    <n v="126678"/>
    <x v="0"/>
    <n v="14"/>
    <s v="Kolkata"/>
  </r>
  <r>
    <n v="248"/>
    <n v="32"/>
    <n v="41951"/>
    <n v="632"/>
    <n v="163708"/>
    <s v="Personal"/>
    <n v="4915"/>
    <n v="0"/>
    <n v="1"/>
    <s v="Employed"/>
    <s v="Divorced"/>
    <s v="Female"/>
    <s v="Master"/>
    <n v="5"/>
    <n v="3"/>
    <n v="114316"/>
    <x v="2"/>
    <n v="11"/>
    <s v="Ahmedabad"/>
  </r>
  <r>
    <n v="249"/>
    <n v="38"/>
    <n v="36336"/>
    <n v="691"/>
    <n v="175332"/>
    <s v="Education"/>
    <n v="4410"/>
    <n v="0"/>
    <n v="1"/>
    <s v="Unemployed"/>
    <s v="Divorced"/>
    <s v="Male"/>
    <s v="Master"/>
    <n v="5"/>
    <n v="3"/>
    <n v="120899"/>
    <x v="3"/>
    <n v="5"/>
    <s v="Hyderabad"/>
  </r>
  <r>
    <n v="250"/>
    <n v="36"/>
    <n v="64903"/>
    <n v="649"/>
    <n v="204500"/>
    <s v="Education"/>
    <n v="6695"/>
    <n v="0"/>
    <n v="0"/>
    <s v="Employed"/>
    <s v="Single"/>
    <s v="Male"/>
    <s v="Bachelor"/>
    <n v="5"/>
    <n v="3"/>
    <n v="58303"/>
    <x v="0"/>
    <n v="10"/>
    <s v="Bangalore"/>
  </r>
  <r>
    <n v="251"/>
    <n v="24"/>
    <n v="45691"/>
    <n v="633"/>
    <n v="181402"/>
    <s v="Car"/>
    <n v="6306"/>
    <n v="0"/>
    <n v="1"/>
    <s v="Employed"/>
    <s v="Married"/>
    <s v="Female"/>
    <s v="Master"/>
    <n v="2"/>
    <n v="1"/>
    <n v="104344"/>
    <x v="0"/>
    <n v="15"/>
    <s v="Kolkata"/>
  </r>
  <r>
    <n v="252"/>
    <n v="32"/>
    <n v="21979"/>
    <n v="649"/>
    <n v="234544"/>
    <s v="Education"/>
    <n v="4780"/>
    <n v="0"/>
    <n v="0"/>
    <s v="Employed"/>
    <s v="Divorced"/>
    <s v="Male"/>
    <s v="PhD"/>
    <n v="0"/>
    <n v="4"/>
    <n v="90785"/>
    <x v="1"/>
    <n v="7"/>
    <s v="Delhi"/>
  </r>
  <r>
    <n v="253"/>
    <n v="53"/>
    <n v="62711"/>
    <n v="714"/>
    <n v="208798"/>
    <s v="Home"/>
    <n v="5763"/>
    <n v="0"/>
    <n v="1"/>
    <s v="Employed"/>
    <s v="Divorced"/>
    <s v="Male"/>
    <s v="Bachelor"/>
    <n v="3"/>
    <n v="4"/>
    <n v="143862"/>
    <x v="2"/>
    <n v="3"/>
    <s v="Bangalore"/>
  </r>
  <r>
    <n v="254"/>
    <n v="42"/>
    <n v="43427"/>
    <n v="637"/>
    <n v="124667"/>
    <s v="Personal"/>
    <n v="2209"/>
    <n v="0"/>
    <n v="0"/>
    <s v="Unemployed"/>
    <s v="Married"/>
    <s v="Male"/>
    <s v="High School"/>
    <n v="2"/>
    <n v="1"/>
    <n v="105231"/>
    <x v="3"/>
    <n v="11"/>
    <s v="Mumbai"/>
  </r>
  <r>
    <n v="255"/>
    <n v="38"/>
    <n v="58667"/>
    <n v="653"/>
    <n v="163256"/>
    <s v="Education"/>
    <n v="5814"/>
    <n v="0"/>
    <n v="1"/>
    <s v="Unemployed"/>
    <s v="Single"/>
    <s v="Female"/>
    <s v="Master"/>
    <n v="4"/>
    <n v="1"/>
    <n v="79928"/>
    <x v="3"/>
    <n v="9"/>
    <s v="Pune"/>
  </r>
  <r>
    <n v="256"/>
    <n v="53"/>
    <n v="66251"/>
    <n v="725"/>
    <n v="157848"/>
    <s v="Education"/>
    <n v="4499"/>
    <n v="1"/>
    <n v="0"/>
    <s v="Employed"/>
    <s v="Divorced"/>
    <s v="Female"/>
    <s v="PhD"/>
    <n v="3"/>
    <n v="2"/>
    <n v="125575"/>
    <x v="1"/>
    <n v="10"/>
    <s v="Delhi"/>
  </r>
  <r>
    <n v="257"/>
    <n v="47"/>
    <n v="52844"/>
    <n v="638"/>
    <n v="176829"/>
    <s v="Medical"/>
    <n v="7712"/>
    <n v="0"/>
    <n v="1"/>
    <s v="Employed"/>
    <s v="Single"/>
    <s v="Male"/>
    <s v="PhD"/>
    <n v="1"/>
    <n v="3"/>
    <n v="116898"/>
    <x v="3"/>
    <n v="4"/>
    <s v="Pune"/>
  </r>
  <r>
    <n v="258"/>
    <n v="62"/>
    <n v="19467"/>
    <n v="568"/>
    <n v="205598"/>
    <s v="Personal"/>
    <n v="6150"/>
    <n v="0"/>
    <n v="0"/>
    <s v="Employed"/>
    <s v="Single"/>
    <s v="Female"/>
    <s v="Bachelor"/>
    <n v="0"/>
    <n v="3"/>
    <n v="75351"/>
    <x v="3"/>
    <n v="18"/>
    <s v="Bangalore"/>
  </r>
  <r>
    <n v="259"/>
    <n v="39"/>
    <n v="20544"/>
    <n v="718"/>
    <n v="215314"/>
    <s v="Personal"/>
    <n v="3027"/>
    <n v="1"/>
    <n v="1"/>
    <s v="Employed"/>
    <s v="Married"/>
    <s v="Male"/>
    <s v="High School"/>
    <n v="2"/>
    <n v="3"/>
    <n v="89545"/>
    <x v="0"/>
    <n v="14"/>
    <s v="Mumbai"/>
  </r>
  <r>
    <n v="260"/>
    <n v="34"/>
    <n v="39913"/>
    <n v="700"/>
    <n v="81603"/>
    <s v="Education"/>
    <n v="4288"/>
    <n v="1"/>
    <n v="0"/>
    <s v="Employed"/>
    <s v="Married"/>
    <s v="Male"/>
    <s v="Bachelor"/>
    <n v="2"/>
    <n v="2"/>
    <n v="90056"/>
    <x v="2"/>
    <n v="9"/>
    <s v="Ahmedabad"/>
  </r>
  <r>
    <n v="261"/>
    <n v="45"/>
    <n v="49147"/>
    <n v="539"/>
    <n v="251252"/>
    <s v="Home"/>
    <n v="5060"/>
    <n v="0"/>
    <n v="1"/>
    <s v="Employed"/>
    <s v="Divorced"/>
    <s v="Male"/>
    <s v="Master"/>
    <n v="0"/>
    <n v="2"/>
    <n v="136823"/>
    <x v="1"/>
    <n v="16"/>
    <s v="Ahmedabad"/>
  </r>
  <r>
    <n v="262"/>
    <n v="54"/>
    <n v="68002"/>
    <n v="643"/>
    <n v="195456"/>
    <s v="Medical"/>
    <n v="4957"/>
    <n v="0"/>
    <n v="1"/>
    <s v="Employed"/>
    <s v="Married"/>
    <s v="Male"/>
    <s v="High School"/>
    <n v="3"/>
    <n v="2"/>
    <n v="106097"/>
    <x v="2"/>
    <n v="2"/>
    <s v="Pune"/>
  </r>
  <r>
    <n v="263"/>
    <n v="44"/>
    <n v="54370"/>
    <n v="648"/>
    <n v="143980"/>
    <s v="Home"/>
    <n v="4912"/>
    <n v="0"/>
    <n v="1"/>
    <s v="Unemployed"/>
    <s v="Divorced"/>
    <s v="Female"/>
    <s v="High School"/>
    <n v="1"/>
    <n v="1"/>
    <n v="121803"/>
    <x v="3"/>
    <n v="7"/>
    <s v="Pune"/>
  </r>
  <r>
    <n v="264"/>
    <n v="58"/>
    <n v="89259"/>
    <n v="718"/>
    <n v="247616"/>
    <s v="Education"/>
    <n v="5984"/>
    <n v="0"/>
    <n v="1"/>
    <s v="Employed"/>
    <s v="Divorced"/>
    <s v="Male"/>
    <s v="High School"/>
    <n v="4"/>
    <n v="2"/>
    <n v="85201"/>
    <x v="3"/>
    <n v="5"/>
    <s v="Ahmedabad"/>
  </r>
  <r>
    <n v="265"/>
    <n v="43"/>
    <n v="27628"/>
    <n v="649"/>
    <n v="94720"/>
    <s v="Personal"/>
    <n v="4459"/>
    <n v="0"/>
    <n v="0"/>
    <s v="Employed"/>
    <s v="Divorced"/>
    <s v="Female"/>
    <s v="Bachelor"/>
    <n v="3"/>
    <n v="4"/>
    <n v="110044"/>
    <x v="3"/>
    <n v="17"/>
    <s v="Kolkata"/>
  </r>
  <r>
    <n v="266"/>
    <n v="25"/>
    <n v="51819"/>
    <n v="658"/>
    <n v="121213"/>
    <s v="Personal"/>
    <n v="4927"/>
    <n v="0"/>
    <n v="1"/>
    <s v="Employed"/>
    <s v="Single"/>
    <s v="Female"/>
    <s v="PhD"/>
    <n v="0"/>
    <n v="1"/>
    <n v="139100"/>
    <x v="2"/>
    <n v="11"/>
    <s v="Pune"/>
  </r>
  <r>
    <n v="267"/>
    <n v="64"/>
    <n v="43317"/>
    <n v="659"/>
    <n v="306457"/>
    <s v="Home"/>
    <n v="6526"/>
    <n v="1"/>
    <n v="0"/>
    <s v="Employed"/>
    <s v="Single"/>
    <s v="Male"/>
    <s v="Bachelor"/>
    <n v="3"/>
    <n v="1"/>
    <n v="89167"/>
    <x v="1"/>
    <n v="4"/>
    <s v="Ahmedabad"/>
  </r>
  <r>
    <n v="268"/>
    <n v="56"/>
    <n v="53519"/>
    <n v="626"/>
    <n v="207315"/>
    <s v="Car"/>
    <n v="6542"/>
    <n v="1"/>
    <n v="1"/>
    <s v="Employed"/>
    <s v="Married"/>
    <s v="Male"/>
    <s v="PhD"/>
    <n v="3"/>
    <n v="3"/>
    <n v="103454"/>
    <x v="1"/>
    <n v="17"/>
    <s v="Kolkata"/>
  </r>
  <r>
    <n v="269"/>
    <n v="44"/>
    <n v="76275"/>
    <n v="714"/>
    <n v="163137"/>
    <s v="Education"/>
    <n v="5977"/>
    <n v="1"/>
    <n v="0"/>
    <s v="Employed"/>
    <s v="Married"/>
    <s v="Male"/>
    <s v="Bachelor"/>
    <n v="0"/>
    <n v="3"/>
    <n v="59100"/>
    <x v="0"/>
    <n v="5"/>
    <s v="Pune"/>
  </r>
  <r>
    <n v="270"/>
    <n v="56"/>
    <n v="77223"/>
    <n v="610"/>
    <n v="205424"/>
    <s v="Personal"/>
    <n v="4650"/>
    <n v="0"/>
    <n v="1"/>
    <s v="Employed"/>
    <s v="Divorced"/>
    <s v="Male"/>
    <s v="PhD"/>
    <n v="0"/>
    <n v="2"/>
    <n v="77033"/>
    <x v="1"/>
    <n v="4"/>
    <s v="Delhi"/>
  </r>
  <r>
    <n v="271"/>
    <n v="25"/>
    <n v="50816"/>
    <n v="625"/>
    <n v="190921"/>
    <s v="Car"/>
    <n v="4292"/>
    <n v="0"/>
    <n v="1"/>
    <s v="Employed"/>
    <s v="Divorced"/>
    <s v="Female"/>
    <s v="PhD"/>
    <n v="4"/>
    <n v="4"/>
    <n v="89966"/>
    <x v="0"/>
    <n v="10"/>
    <s v="Pune"/>
  </r>
  <r>
    <n v="272"/>
    <n v="59"/>
    <n v="62922"/>
    <n v="649"/>
    <n v="201788"/>
    <s v="Personal"/>
    <n v="4958"/>
    <n v="0"/>
    <n v="1"/>
    <s v="Employed"/>
    <s v="Single"/>
    <s v="Female"/>
    <s v="High School"/>
    <n v="0"/>
    <n v="1"/>
    <n v="68174"/>
    <x v="3"/>
    <n v="3"/>
    <s v="Ahmedabad"/>
  </r>
  <r>
    <n v="273"/>
    <n v="26"/>
    <n v="53233"/>
    <n v="583"/>
    <n v="224456"/>
    <s v="Personal"/>
    <n v="5028"/>
    <n v="0"/>
    <n v="1"/>
    <s v="Employed"/>
    <s v="Single"/>
    <s v="Female"/>
    <s v="PhD"/>
    <n v="0"/>
    <n v="1"/>
    <n v="139659"/>
    <x v="1"/>
    <n v="6"/>
    <s v="Delhi"/>
  </r>
  <r>
    <n v="274"/>
    <n v="56"/>
    <n v="33870"/>
    <n v="738"/>
    <n v="190098"/>
    <s v="Car"/>
    <n v="4964"/>
    <n v="0"/>
    <n v="1"/>
    <s v="Employed"/>
    <s v="Divorced"/>
    <s v="Female"/>
    <s v="Master"/>
    <n v="0"/>
    <n v="1"/>
    <n v="74859"/>
    <x v="0"/>
    <n v="8"/>
    <s v="Delhi"/>
  </r>
  <r>
    <n v="275"/>
    <n v="24"/>
    <n v="50214"/>
    <n v="649"/>
    <n v="217734"/>
    <s v="Home"/>
    <n v="5556"/>
    <n v="0"/>
    <n v="1"/>
    <s v="Employed"/>
    <s v="Divorced"/>
    <s v="Male"/>
    <s v="Master"/>
    <n v="2"/>
    <n v="3"/>
    <n v="123603"/>
    <x v="0"/>
    <n v="5"/>
    <s v="Bangalore"/>
  </r>
  <r>
    <n v="276"/>
    <n v="30"/>
    <n v="42423"/>
    <n v="691"/>
    <n v="192098"/>
    <s v="Education"/>
    <n v="5360"/>
    <n v="1"/>
    <n v="0"/>
    <s v="Employed"/>
    <s v="Married"/>
    <s v="Male"/>
    <s v="PhD"/>
    <n v="0"/>
    <n v="3"/>
    <n v="105605"/>
    <x v="2"/>
    <n v="8"/>
    <s v="Ahmedabad"/>
  </r>
  <r>
    <n v="277"/>
    <n v="21"/>
    <n v="49058"/>
    <n v="602"/>
    <n v="158956"/>
    <s v="Car"/>
    <n v="5318"/>
    <n v="1"/>
    <n v="1"/>
    <s v="Employed"/>
    <s v="Divorced"/>
    <s v="Female"/>
    <s v="PhD"/>
    <n v="0"/>
    <n v="4"/>
    <n v="100925"/>
    <x v="3"/>
    <n v="10"/>
    <s v="Kolkata"/>
  </r>
  <r>
    <n v="278"/>
    <n v="41"/>
    <n v="37218"/>
    <n v="685"/>
    <n v="144696"/>
    <s v="Car"/>
    <n v="4533"/>
    <n v="0"/>
    <n v="1"/>
    <s v="Employed"/>
    <s v="Divorced"/>
    <s v="Female"/>
    <s v="PhD"/>
    <n v="0"/>
    <n v="3"/>
    <n v="144584"/>
    <x v="1"/>
    <n v="19"/>
    <s v="Hyderabad"/>
  </r>
  <r>
    <n v="279"/>
    <n v="60"/>
    <n v="52327"/>
    <n v="689"/>
    <n v="265953"/>
    <s v="Personal"/>
    <n v="3801"/>
    <n v="0"/>
    <n v="1"/>
    <s v="Employed"/>
    <s v="Divorced"/>
    <s v="Female"/>
    <s v="PhD"/>
    <n v="4"/>
    <n v="4"/>
    <n v="32181"/>
    <x v="1"/>
    <n v="4"/>
    <s v="Pune"/>
  </r>
  <r>
    <n v="280"/>
    <n v="59"/>
    <n v="54584"/>
    <n v="697"/>
    <n v="232370"/>
    <s v="Car"/>
    <n v="5694"/>
    <n v="0"/>
    <n v="0"/>
    <s v="Employed"/>
    <s v="Single"/>
    <s v="Male"/>
    <s v="High School"/>
    <n v="3"/>
    <n v="3"/>
    <n v="94113"/>
    <x v="1"/>
    <n v="6"/>
    <s v="Ahmedabad"/>
  </r>
  <r>
    <n v="281"/>
    <n v="57"/>
    <n v="60563"/>
    <n v="745"/>
    <n v="251853"/>
    <s v="Education"/>
    <n v="5060"/>
    <n v="1"/>
    <n v="0"/>
    <s v="Employed"/>
    <s v="Single"/>
    <s v="Male"/>
    <s v="Master"/>
    <n v="0"/>
    <n v="4"/>
    <n v="67588"/>
    <x v="0"/>
    <n v="3"/>
    <s v="Hyderabad"/>
  </r>
  <r>
    <n v="282"/>
    <n v="23"/>
    <n v="54647"/>
    <n v="622"/>
    <n v="200188"/>
    <s v="Home"/>
    <n v="5408"/>
    <n v="0"/>
    <n v="0"/>
    <s v="Employed"/>
    <s v="Married"/>
    <s v="Female"/>
    <s v="High School"/>
    <n v="0"/>
    <n v="3"/>
    <n v="41157"/>
    <x v="1"/>
    <n v="4"/>
    <s v="Ahmedabad"/>
  </r>
  <r>
    <n v="283"/>
    <n v="51"/>
    <n v="74519"/>
    <n v="640"/>
    <n v="211283"/>
    <s v="Home"/>
    <n v="5436"/>
    <n v="1"/>
    <n v="0"/>
    <s v="Employed"/>
    <s v="Married"/>
    <s v="Male"/>
    <s v="Master"/>
    <n v="4"/>
    <n v="3"/>
    <n v="64158"/>
    <x v="1"/>
    <n v="4"/>
    <s v="Delhi"/>
  </r>
  <r>
    <n v="284"/>
    <n v="47"/>
    <n v="82883"/>
    <n v="607"/>
    <n v="191081"/>
    <s v="Home"/>
    <n v="2973"/>
    <n v="0"/>
    <n v="0"/>
    <s v="Employed"/>
    <s v="Married"/>
    <s v="Female"/>
    <s v="PhD"/>
    <n v="3"/>
    <n v="2"/>
    <n v="100517"/>
    <x v="1"/>
    <n v="5"/>
    <s v="Ahmedabad"/>
  </r>
  <r>
    <n v="285"/>
    <n v="37"/>
    <n v="43932"/>
    <n v="645"/>
    <n v="257874"/>
    <s v="Education"/>
    <n v="6721"/>
    <n v="1"/>
    <n v="1"/>
    <s v="Employed"/>
    <s v="Divorced"/>
    <s v="Female"/>
    <s v="Master"/>
    <n v="4"/>
    <n v="2"/>
    <n v="78239"/>
    <x v="3"/>
    <n v="15"/>
    <s v="Ahmedabad"/>
  </r>
  <r>
    <n v="286"/>
    <n v="43"/>
    <n v="64551"/>
    <n v="683"/>
    <n v="182757"/>
    <s v="Personal"/>
    <n v="4434"/>
    <n v="0"/>
    <n v="1"/>
    <s v="Employed"/>
    <s v="Divorced"/>
    <s v="Male"/>
    <s v="Master"/>
    <n v="5"/>
    <n v="2"/>
    <n v="126898"/>
    <x v="3"/>
    <n v="16"/>
    <s v="Kolkata"/>
  </r>
  <r>
    <n v="287"/>
    <n v="33"/>
    <n v="81719"/>
    <n v="680"/>
    <n v="150798"/>
    <s v="Education"/>
    <n v="6373"/>
    <n v="1"/>
    <n v="1"/>
    <s v="Employed"/>
    <s v="Single"/>
    <s v="Male"/>
    <s v="Bachelor"/>
    <n v="1"/>
    <n v="4"/>
    <n v="93584"/>
    <x v="0"/>
    <n v="6"/>
    <s v="Ahmedabad"/>
  </r>
  <r>
    <n v="288"/>
    <n v="47"/>
    <n v="64941"/>
    <n v="732"/>
    <n v="226063"/>
    <s v="Car"/>
    <n v="5424"/>
    <n v="0"/>
    <n v="0"/>
    <s v="Employed"/>
    <s v="Divorced"/>
    <s v="Female"/>
    <s v="Bachelor"/>
    <n v="1"/>
    <n v="4"/>
    <n v="90257"/>
    <x v="2"/>
    <n v="18"/>
    <s v="Ahmedabad"/>
  </r>
  <r>
    <n v="289"/>
    <n v="40"/>
    <n v="60759"/>
    <n v="674"/>
    <n v="192393"/>
    <s v="Medical"/>
    <n v="3921"/>
    <n v="0"/>
    <n v="0"/>
    <s v="Employed"/>
    <s v="Divorced"/>
    <s v="Male"/>
    <s v="PhD"/>
    <n v="1"/>
    <n v="4"/>
    <n v="90391"/>
    <x v="1"/>
    <n v="12"/>
    <s v="Bangalore"/>
  </r>
  <r>
    <n v="290"/>
    <n v="33"/>
    <n v="22672"/>
    <n v="650"/>
    <n v="212495"/>
    <s v="Medical"/>
    <n v="4292"/>
    <n v="0"/>
    <n v="0"/>
    <s v="Unemployed"/>
    <s v="Single"/>
    <s v="Male"/>
    <s v="High School"/>
    <n v="0"/>
    <n v="4"/>
    <n v="97045"/>
    <x v="1"/>
    <n v="7"/>
    <s v="Pune"/>
  </r>
  <r>
    <n v="291"/>
    <n v="64"/>
    <n v="41628"/>
    <n v="595"/>
    <n v="235556"/>
    <s v="Medical"/>
    <n v="4310"/>
    <n v="1"/>
    <n v="0"/>
    <s v="Employed"/>
    <s v="Married"/>
    <s v="Male"/>
    <s v="Bachelor"/>
    <n v="4"/>
    <n v="2"/>
    <n v="87445"/>
    <x v="0"/>
    <n v="12"/>
    <s v="Bangalore"/>
  </r>
  <r>
    <n v="292"/>
    <n v="44"/>
    <n v="43818"/>
    <n v="693"/>
    <n v="171043"/>
    <s v="Home"/>
    <n v="4368"/>
    <n v="0"/>
    <n v="1"/>
    <s v="Employed"/>
    <s v="Divorced"/>
    <s v="Male"/>
    <s v="PhD"/>
    <n v="0"/>
    <n v="1"/>
    <n v="74462"/>
    <x v="1"/>
    <n v="14"/>
    <s v="Delhi"/>
  </r>
  <r>
    <n v="293"/>
    <n v="61"/>
    <n v="70807"/>
    <n v="642"/>
    <n v="189053"/>
    <s v="Education"/>
    <n v="3230"/>
    <n v="0"/>
    <n v="0"/>
    <s v="Employed"/>
    <s v="Single"/>
    <s v="Male"/>
    <s v="High School"/>
    <n v="1"/>
    <n v="3"/>
    <n v="129675"/>
    <x v="2"/>
    <n v="13"/>
    <s v="Delhi"/>
  </r>
  <r>
    <n v="294"/>
    <n v="23"/>
    <n v="39040"/>
    <n v="694"/>
    <n v="184479"/>
    <s v="Education"/>
    <n v="4201"/>
    <n v="0"/>
    <n v="1"/>
    <s v="Employed"/>
    <s v="Single"/>
    <s v="Male"/>
    <s v="Bachelor"/>
    <n v="3"/>
    <n v="3"/>
    <n v="81277"/>
    <x v="0"/>
    <n v="11"/>
    <s v="Hyderabad"/>
  </r>
  <r>
    <n v="295"/>
    <n v="63"/>
    <n v="48719"/>
    <n v="628"/>
    <n v="264339"/>
    <s v="Home"/>
    <n v="5967"/>
    <n v="0"/>
    <n v="1"/>
    <s v="Employed"/>
    <s v="Married"/>
    <s v="Female"/>
    <s v="Master"/>
    <n v="3"/>
    <n v="4"/>
    <n v="88494"/>
    <x v="3"/>
    <n v="11"/>
    <s v="Delhi"/>
  </r>
  <r>
    <n v="296"/>
    <n v="30"/>
    <n v="62604"/>
    <n v="710"/>
    <n v="200715"/>
    <s v="Car"/>
    <n v="6069"/>
    <n v="0"/>
    <n v="1"/>
    <s v="Employed"/>
    <s v="Single"/>
    <s v="Female"/>
    <s v="Bachelor"/>
    <n v="5"/>
    <n v="2"/>
    <n v="112882"/>
    <x v="2"/>
    <n v="2"/>
    <s v="Bangalore"/>
  </r>
  <r>
    <n v="297"/>
    <n v="21"/>
    <n v="38364"/>
    <n v="669"/>
    <n v="207818"/>
    <s v="Medical"/>
    <n v="4323"/>
    <n v="0"/>
    <n v="1"/>
    <s v="Employed"/>
    <s v="Married"/>
    <s v="Female"/>
    <s v="PhD"/>
    <n v="4"/>
    <n v="1"/>
    <n v="109562"/>
    <x v="1"/>
    <n v="14"/>
    <s v="Delhi"/>
  </r>
  <r>
    <n v="298"/>
    <n v="33"/>
    <n v="54186"/>
    <n v="699"/>
    <n v="142177"/>
    <s v="Medical"/>
    <n v="3127"/>
    <n v="0"/>
    <n v="1"/>
    <s v="Employed"/>
    <s v="Married"/>
    <s v="Female"/>
    <s v="Bachelor"/>
    <n v="5"/>
    <n v="2"/>
    <n v="73196"/>
    <x v="2"/>
    <n v="15"/>
    <s v="Hyderabad"/>
  </r>
  <r>
    <n v="299"/>
    <n v="34"/>
    <n v="52231"/>
    <n v="669"/>
    <n v="236539"/>
    <s v="Home"/>
    <n v="5630"/>
    <n v="0"/>
    <n v="1"/>
    <s v="Employed"/>
    <s v="Married"/>
    <s v="Male"/>
    <s v="Bachelor"/>
    <n v="3"/>
    <n v="3"/>
    <n v="122649"/>
    <x v="3"/>
    <n v="1"/>
    <s v="Hyderabad"/>
  </r>
  <r>
    <n v="300"/>
    <n v="53"/>
    <n v="63156"/>
    <n v="603"/>
    <n v="221405"/>
    <s v="Medical"/>
    <n v="3921"/>
    <n v="1"/>
    <n v="1"/>
    <s v="Unemployed"/>
    <s v="Married"/>
    <s v="Female"/>
    <s v="High School"/>
    <n v="1"/>
    <n v="4"/>
    <n v="116130"/>
    <x v="0"/>
    <n v="12"/>
    <s v="Bangalore"/>
  </r>
  <r>
    <n v="301"/>
    <n v="22"/>
    <n v="59882"/>
    <n v="631"/>
    <n v="158238"/>
    <s v="Personal"/>
    <n v="3999"/>
    <n v="0"/>
    <n v="1"/>
    <s v="Employed"/>
    <s v="Married"/>
    <s v="Male"/>
    <s v="High School"/>
    <n v="5"/>
    <n v="4"/>
    <n v="105339"/>
    <x v="2"/>
    <n v="14"/>
    <s v="Kolkata"/>
  </r>
  <r>
    <n v="302"/>
    <n v="22"/>
    <n v="59409"/>
    <n v="585"/>
    <n v="296149"/>
    <s v="Education"/>
    <n v="4717"/>
    <n v="1"/>
    <n v="1"/>
    <s v="Employed"/>
    <s v="Single"/>
    <s v="Female"/>
    <s v="Master"/>
    <n v="5"/>
    <n v="2"/>
    <n v="87060"/>
    <x v="0"/>
    <n v="18"/>
    <s v="Delhi"/>
  </r>
  <r>
    <n v="303"/>
    <n v="59"/>
    <n v="53011"/>
    <n v="659"/>
    <n v="216859"/>
    <s v="Medical"/>
    <n v="4623"/>
    <n v="0"/>
    <n v="0"/>
    <s v="Employed"/>
    <s v="Divorced"/>
    <s v="Female"/>
    <s v="PhD"/>
    <n v="5"/>
    <n v="4"/>
    <n v="87798"/>
    <x v="0"/>
    <n v="3"/>
    <s v="Pune"/>
  </r>
  <r>
    <n v="304"/>
    <n v="61"/>
    <n v="24860"/>
    <n v="576"/>
    <n v="168819"/>
    <s v="Medical"/>
    <n v="4210"/>
    <n v="0"/>
    <n v="0"/>
    <s v="Employed"/>
    <s v="Married"/>
    <s v="Male"/>
    <s v="Master"/>
    <n v="4"/>
    <n v="1"/>
    <n v="93946"/>
    <x v="1"/>
    <n v="12"/>
    <s v="Hyderabad"/>
  </r>
  <r>
    <n v="305"/>
    <n v="51"/>
    <n v="52094"/>
    <n v="664"/>
    <n v="199857"/>
    <s v="Personal"/>
    <n v="4300"/>
    <n v="0"/>
    <n v="1"/>
    <s v="Unemployed"/>
    <s v="Married"/>
    <s v="Male"/>
    <s v="Master"/>
    <n v="4"/>
    <n v="3"/>
    <n v="63045"/>
    <x v="1"/>
    <n v="5"/>
    <s v="Kolkata"/>
  </r>
  <r>
    <n v="306"/>
    <n v="24"/>
    <n v="50829"/>
    <n v="469"/>
    <n v="181571"/>
    <s v="Car"/>
    <n v="4498"/>
    <n v="0"/>
    <n v="0"/>
    <s v="Employed"/>
    <s v="Divorced"/>
    <s v="Female"/>
    <s v="Bachelor"/>
    <n v="1"/>
    <n v="1"/>
    <n v="98821"/>
    <x v="0"/>
    <n v="3"/>
    <s v="Kolkata"/>
  </r>
  <r>
    <n v="307"/>
    <n v="54"/>
    <n v="61498"/>
    <n v="690"/>
    <n v="277193"/>
    <s v="Car"/>
    <n v="4286"/>
    <n v="0"/>
    <n v="1"/>
    <s v="Employed"/>
    <s v="Divorced"/>
    <s v="Male"/>
    <s v="Master"/>
    <n v="1"/>
    <n v="2"/>
    <n v="126763"/>
    <x v="3"/>
    <n v="7"/>
    <s v="Delhi"/>
  </r>
  <r>
    <n v="308"/>
    <n v="39"/>
    <n v="43656"/>
    <n v="594"/>
    <n v="246659"/>
    <s v="Personal"/>
    <n v="4348"/>
    <n v="1"/>
    <n v="1"/>
    <s v="Employed"/>
    <s v="Married"/>
    <s v="Male"/>
    <s v="High School"/>
    <n v="1"/>
    <n v="3"/>
    <n v="126291"/>
    <x v="0"/>
    <n v="16"/>
    <s v="Delhi"/>
  </r>
  <r>
    <n v="309"/>
    <n v="57"/>
    <n v="50626"/>
    <n v="602"/>
    <n v="222701"/>
    <s v="Car"/>
    <n v="4694"/>
    <n v="1"/>
    <n v="0"/>
    <s v="Employed"/>
    <s v="Divorced"/>
    <s v="Male"/>
    <s v="Master"/>
    <n v="5"/>
    <n v="1"/>
    <n v="88574"/>
    <x v="3"/>
    <n v="17"/>
    <s v="Pune"/>
  </r>
  <r>
    <n v="310"/>
    <n v="29"/>
    <n v="51100"/>
    <n v="718"/>
    <n v="285842"/>
    <s v="Home"/>
    <n v="5353"/>
    <n v="0"/>
    <n v="1"/>
    <s v="Employed"/>
    <s v="Married"/>
    <s v="Male"/>
    <s v="PhD"/>
    <n v="1"/>
    <n v="1"/>
    <n v="131922"/>
    <x v="2"/>
    <n v="8"/>
    <s v="Kolkata"/>
  </r>
  <r>
    <n v="311"/>
    <n v="44"/>
    <n v="39311"/>
    <n v="665"/>
    <n v="148088"/>
    <s v="Personal"/>
    <n v="5249"/>
    <n v="0"/>
    <n v="1"/>
    <s v="Employed"/>
    <s v="Single"/>
    <s v="Female"/>
    <s v="Master"/>
    <n v="4"/>
    <n v="1"/>
    <n v="157177"/>
    <x v="0"/>
    <n v="15"/>
    <s v="Bangalore"/>
  </r>
  <r>
    <n v="312"/>
    <n v="33"/>
    <n v="32700"/>
    <n v="692"/>
    <n v="238794"/>
    <s v="Education"/>
    <n v="4457"/>
    <n v="0"/>
    <n v="1"/>
    <s v="Employed"/>
    <s v="Divorced"/>
    <s v="Male"/>
    <s v="PhD"/>
    <n v="3"/>
    <n v="3"/>
    <n v="90513"/>
    <x v="2"/>
    <n v="15"/>
    <s v="Bangalore"/>
  </r>
  <r>
    <n v="313"/>
    <n v="64"/>
    <n v="55738"/>
    <n v="599"/>
    <n v="227362"/>
    <s v="Education"/>
    <n v="4683"/>
    <n v="1"/>
    <n v="1"/>
    <s v="Employed"/>
    <s v="Divorced"/>
    <s v="Female"/>
    <s v="PhD"/>
    <n v="1"/>
    <n v="3"/>
    <n v="120745"/>
    <x v="0"/>
    <n v="8"/>
    <s v="Delhi"/>
  </r>
  <r>
    <n v="314"/>
    <n v="50"/>
    <n v="65116"/>
    <n v="698"/>
    <n v="188477"/>
    <s v="Education"/>
    <n v="6344"/>
    <n v="0"/>
    <n v="1"/>
    <s v="Employed"/>
    <s v="Single"/>
    <s v="Female"/>
    <s v="Master"/>
    <n v="2"/>
    <n v="4"/>
    <n v="32115"/>
    <x v="2"/>
    <n v="11"/>
    <s v="Ahmedabad"/>
  </r>
  <r>
    <n v="315"/>
    <n v="39"/>
    <n v="40626"/>
    <n v="643"/>
    <n v="188700"/>
    <s v="Medical"/>
    <n v="5986"/>
    <n v="0"/>
    <n v="1"/>
    <s v="Employed"/>
    <s v="Divorced"/>
    <s v="Female"/>
    <s v="Master"/>
    <n v="4"/>
    <n v="2"/>
    <n v="62255"/>
    <x v="3"/>
    <n v="10"/>
    <s v="Ahmedabad"/>
  </r>
  <r>
    <n v="316"/>
    <n v="61"/>
    <n v="46733"/>
    <n v="655"/>
    <n v="246158"/>
    <s v="Personal"/>
    <n v="5548"/>
    <n v="0"/>
    <n v="1"/>
    <s v="Employed"/>
    <s v="Single"/>
    <s v="Female"/>
    <s v="Master"/>
    <n v="0"/>
    <n v="4"/>
    <n v="102733"/>
    <x v="2"/>
    <n v="18"/>
    <s v="Mumbai"/>
  </r>
  <r>
    <n v="317"/>
    <n v="30"/>
    <n v="62443"/>
    <n v="724"/>
    <n v="242494"/>
    <s v="Personal"/>
    <n v="3228"/>
    <n v="0"/>
    <n v="0"/>
    <s v="Employed"/>
    <s v="Married"/>
    <s v="Female"/>
    <s v="PhD"/>
    <n v="3"/>
    <n v="2"/>
    <n v="69798"/>
    <x v="2"/>
    <n v="9"/>
    <s v="Mumbai"/>
  </r>
  <r>
    <n v="318"/>
    <n v="62"/>
    <n v="63900"/>
    <n v="591"/>
    <n v="128886"/>
    <s v="Car"/>
    <n v="5107"/>
    <n v="0"/>
    <n v="0"/>
    <s v="Employed"/>
    <s v="Divorced"/>
    <s v="Female"/>
    <s v="High School"/>
    <n v="4"/>
    <n v="3"/>
    <n v="161176"/>
    <x v="1"/>
    <n v="16"/>
    <s v="Mumbai"/>
  </r>
  <r>
    <n v="319"/>
    <n v="64"/>
    <n v="53471"/>
    <n v="695"/>
    <n v="290821"/>
    <s v="Personal"/>
    <n v="4324"/>
    <n v="1"/>
    <n v="1"/>
    <s v="Employed"/>
    <s v="Divorced"/>
    <s v="Female"/>
    <s v="Bachelor"/>
    <n v="1"/>
    <n v="1"/>
    <n v="117936"/>
    <x v="0"/>
    <n v="1"/>
    <s v="Bangalore"/>
  </r>
  <r>
    <n v="320"/>
    <n v="34"/>
    <n v="56213"/>
    <n v="669"/>
    <n v="257137"/>
    <s v="Personal"/>
    <n v="4043"/>
    <n v="1"/>
    <n v="0"/>
    <s v="Employed"/>
    <s v="Single"/>
    <s v="Male"/>
    <s v="Master"/>
    <n v="5"/>
    <n v="4"/>
    <n v="128974"/>
    <x v="0"/>
    <n v="6"/>
    <s v="Delhi"/>
  </r>
  <r>
    <n v="321"/>
    <n v="60"/>
    <n v="57980"/>
    <n v="639"/>
    <n v="185923"/>
    <s v="Car"/>
    <n v="4640"/>
    <n v="1"/>
    <n v="0"/>
    <s v="Employed"/>
    <s v="Married"/>
    <s v="Female"/>
    <s v="Bachelor"/>
    <n v="2"/>
    <n v="3"/>
    <n v="99129"/>
    <x v="0"/>
    <n v="2"/>
    <s v="Pune"/>
  </r>
  <r>
    <n v="322"/>
    <n v="40"/>
    <n v="60665"/>
    <n v="595"/>
    <n v="160437"/>
    <s v="Personal"/>
    <n v="6047"/>
    <n v="0"/>
    <n v="1"/>
    <s v="Employed"/>
    <s v="Married"/>
    <s v="Male"/>
    <s v="Master"/>
    <n v="0"/>
    <n v="3"/>
    <n v="69903"/>
    <x v="0"/>
    <n v="13"/>
    <s v="Pune"/>
  </r>
  <r>
    <n v="323"/>
    <n v="24"/>
    <n v="33928"/>
    <n v="638"/>
    <n v="255522"/>
    <s v="Personal"/>
    <n v="5888"/>
    <n v="0"/>
    <n v="1"/>
    <s v="Employed"/>
    <s v="Single"/>
    <s v="Male"/>
    <s v="PhD"/>
    <n v="3"/>
    <n v="3"/>
    <n v="84435"/>
    <x v="1"/>
    <n v="6"/>
    <s v="Hyderabad"/>
  </r>
  <r>
    <n v="324"/>
    <n v="58"/>
    <n v="78758"/>
    <n v="609"/>
    <n v="224820"/>
    <s v="Home"/>
    <n v="4380"/>
    <n v="0"/>
    <n v="1"/>
    <s v="Employed"/>
    <s v="Divorced"/>
    <s v="Female"/>
    <s v="PhD"/>
    <n v="1"/>
    <n v="4"/>
    <n v="107631"/>
    <x v="3"/>
    <n v="9"/>
    <s v="Delhi"/>
  </r>
  <r>
    <n v="325"/>
    <n v="64"/>
    <n v="54110"/>
    <n v="709"/>
    <n v="235820"/>
    <s v="Car"/>
    <n v="5084"/>
    <n v="0"/>
    <n v="1"/>
    <s v="Employed"/>
    <s v="Divorced"/>
    <s v="Female"/>
    <s v="Bachelor"/>
    <n v="4"/>
    <n v="3"/>
    <n v="80862"/>
    <x v="2"/>
    <n v="14"/>
    <s v="Delhi"/>
  </r>
  <r>
    <n v="326"/>
    <n v="59"/>
    <n v="60947"/>
    <n v="654"/>
    <n v="228542"/>
    <s v="Home"/>
    <n v="4578"/>
    <n v="0"/>
    <n v="1"/>
    <s v="Employed"/>
    <s v="Single"/>
    <s v="Female"/>
    <s v="High School"/>
    <n v="4"/>
    <n v="2"/>
    <n v="120135"/>
    <x v="2"/>
    <n v="7"/>
    <s v="Mumbai"/>
  </r>
  <r>
    <n v="327"/>
    <n v="25"/>
    <n v="38572"/>
    <n v="616"/>
    <n v="260727"/>
    <s v="Medical"/>
    <n v="4759"/>
    <n v="0"/>
    <n v="0"/>
    <s v="Employed"/>
    <s v="Single"/>
    <s v="Male"/>
    <s v="PhD"/>
    <n v="3"/>
    <n v="2"/>
    <n v="121342"/>
    <x v="3"/>
    <n v="5"/>
    <s v="Delhi"/>
  </r>
  <r>
    <n v="328"/>
    <n v="62"/>
    <n v="47211"/>
    <n v="578"/>
    <n v="242796"/>
    <s v="Car"/>
    <n v="5997"/>
    <n v="0"/>
    <n v="1"/>
    <s v="Employed"/>
    <s v="Single"/>
    <s v="Male"/>
    <s v="Bachelor"/>
    <n v="2"/>
    <n v="1"/>
    <n v="100149"/>
    <x v="2"/>
    <n v="7"/>
    <s v="Pune"/>
  </r>
  <r>
    <n v="329"/>
    <n v="52"/>
    <n v="55654"/>
    <n v="626"/>
    <n v="173306"/>
    <s v="Personal"/>
    <n v="4936"/>
    <n v="0"/>
    <n v="0"/>
    <s v="Employed"/>
    <s v="Divorced"/>
    <s v="Male"/>
    <s v="PhD"/>
    <n v="5"/>
    <n v="4"/>
    <n v="45230"/>
    <x v="1"/>
    <n v="3"/>
    <s v="Mumbai"/>
  </r>
  <r>
    <n v="330"/>
    <n v="26"/>
    <n v="22933"/>
    <n v="711"/>
    <n v="170377"/>
    <s v="Personal"/>
    <n v="3242"/>
    <n v="0"/>
    <n v="1"/>
    <s v="Employed"/>
    <s v="Single"/>
    <s v="Female"/>
    <s v="Master"/>
    <n v="1"/>
    <n v="4"/>
    <n v="151443"/>
    <x v="0"/>
    <n v="13"/>
    <s v="Delhi"/>
  </r>
  <r>
    <n v="331"/>
    <n v="34"/>
    <n v="36482"/>
    <n v="655"/>
    <n v="217797"/>
    <s v="Home"/>
    <n v="5138"/>
    <n v="0"/>
    <n v="0"/>
    <s v="Employed"/>
    <s v="Married"/>
    <s v="Male"/>
    <s v="Bachelor"/>
    <n v="3"/>
    <n v="4"/>
    <n v="93619"/>
    <x v="0"/>
    <n v="12"/>
    <s v="Hyderabad"/>
  </r>
  <r>
    <n v="332"/>
    <n v="26"/>
    <n v="39120"/>
    <n v="640"/>
    <n v="314487"/>
    <s v="Home"/>
    <n v="6816"/>
    <n v="0"/>
    <n v="0"/>
    <s v="Employed"/>
    <s v="Single"/>
    <s v="Female"/>
    <s v="Bachelor"/>
    <n v="3"/>
    <n v="4"/>
    <n v="181278"/>
    <x v="1"/>
    <n v="6"/>
    <s v="Ahmedabad"/>
  </r>
  <r>
    <n v="333"/>
    <n v="34"/>
    <n v="30820"/>
    <n v="734"/>
    <n v="192510"/>
    <s v="Medical"/>
    <n v="4300"/>
    <n v="0"/>
    <n v="0"/>
    <s v="Employed"/>
    <s v="Married"/>
    <s v="Male"/>
    <s v="Master"/>
    <n v="4"/>
    <n v="4"/>
    <n v="119576"/>
    <x v="0"/>
    <n v="2"/>
    <s v="Ahmedabad"/>
  </r>
  <r>
    <n v="334"/>
    <n v="32"/>
    <n v="51591"/>
    <n v="629"/>
    <n v="218156"/>
    <s v="Medical"/>
    <n v="6548"/>
    <n v="0"/>
    <n v="1"/>
    <s v="Employed"/>
    <s v="Married"/>
    <s v="Female"/>
    <s v="Bachelor"/>
    <n v="3"/>
    <n v="3"/>
    <n v="93701"/>
    <x v="2"/>
    <n v="15"/>
    <s v="Bangalore"/>
  </r>
  <r>
    <n v="335"/>
    <n v="47"/>
    <n v="48888"/>
    <n v="609"/>
    <n v="244729"/>
    <s v="Personal"/>
    <n v="5617"/>
    <n v="0"/>
    <n v="1"/>
    <s v="Employed"/>
    <s v="Single"/>
    <s v="Female"/>
    <s v="Master"/>
    <n v="0"/>
    <n v="3"/>
    <n v="113434"/>
    <x v="3"/>
    <n v="15"/>
    <s v="Hyderabad"/>
  </r>
  <r>
    <n v="336"/>
    <n v="46"/>
    <n v="71355"/>
    <n v="670"/>
    <n v="179039"/>
    <s v="Education"/>
    <n v="6176"/>
    <n v="1"/>
    <n v="1"/>
    <s v="Employed"/>
    <s v="Married"/>
    <s v="Female"/>
    <s v="High School"/>
    <n v="0"/>
    <n v="2"/>
    <n v="39421"/>
    <x v="3"/>
    <n v="18"/>
    <s v="Pune"/>
  </r>
  <r>
    <n v="337"/>
    <n v="32"/>
    <n v="33189"/>
    <n v="670"/>
    <n v="239874"/>
    <s v="Medical"/>
    <n v="5875"/>
    <n v="0"/>
    <n v="1"/>
    <s v="Employed"/>
    <s v="Divorced"/>
    <s v="Male"/>
    <s v="Master"/>
    <n v="1"/>
    <n v="4"/>
    <n v="130784"/>
    <x v="2"/>
    <n v="17"/>
    <s v="Delhi"/>
  </r>
  <r>
    <n v="338"/>
    <n v="28"/>
    <n v="53521"/>
    <n v="620"/>
    <n v="200698"/>
    <s v="Personal"/>
    <n v="5177"/>
    <n v="0"/>
    <n v="1"/>
    <s v="Employed"/>
    <s v="Single"/>
    <s v="Male"/>
    <s v="High School"/>
    <n v="3"/>
    <n v="4"/>
    <n v="177008"/>
    <x v="3"/>
    <n v="3"/>
    <s v="Hyderabad"/>
  </r>
  <r>
    <n v="339"/>
    <n v="30"/>
    <n v="36798"/>
    <n v="610"/>
    <n v="262494"/>
    <s v="Medical"/>
    <n v="4386"/>
    <n v="0"/>
    <n v="1"/>
    <s v="Employed"/>
    <s v="Divorced"/>
    <s v="Male"/>
    <s v="Bachelor"/>
    <n v="4"/>
    <n v="4"/>
    <n v="37322"/>
    <x v="3"/>
    <n v="3"/>
    <s v="Delhi"/>
  </r>
  <r>
    <n v="340"/>
    <n v="36"/>
    <n v="24242"/>
    <n v="722"/>
    <n v="152770"/>
    <s v="Car"/>
    <n v="5175"/>
    <n v="1"/>
    <n v="1"/>
    <s v="Employed"/>
    <s v="Divorced"/>
    <s v="Male"/>
    <s v="Master"/>
    <n v="5"/>
    <n v="2"/>
    <n v="91377"/>
    <x v="0"/>
    <n v="9"/>
    <s v="Hyderabad"/>
  </r>
  <r>
    <n v="341"/>
    <n v="46"/>
    <n v="58817"/>
    <n v="628"/>
    <n v="315694"/>
    <s v="Home"/>
    <n v="5233"/>
    <n v="0"/>
    <n v="1"/>
    <s v="Unemployed"/>
    <s v="Married"/>
    <s v="Male"/>
    <s v="Bachelor"/>
    <n v="1"/>
    <n v="4"/>
    <n v="96839"/>
    <x v="2"/>
    <n v="10"/>
    <s v="Hyderabad"/>
  </r>
  <r>
    <n v="342"/>
    <n v="28"/>
    <n v="60058"/>
    <n v="577"/>
    <n v="184375"/>
    <s v="Personal"/>
    <n v="5971"/>
    <n v="0"/>
    <n v="1"/>
    <s v="Unemployed"/>
    <s v="Divorced"/>
    <s v="Female"/>
    <s v="High School"/>
    <n v="2"/>
    <n v="4"/>
    <n v="126256"/>
    <x v="1"/>
    <n v="12"/>
    <s v="Ahmedabad"/>
  </r>
  <r>
    <n v="343"/>
    <n v="61"/>
    <n v="58281"/>
    <n v="659"/>
    <n v="226073"/>
    <s v="Medical"/>
    <n v="2748"/>
    <n v="0"/>
    <n v="1"/>
    <s v="Employed"/>
    <s v="Divorced"/>
    <s v="Female"/>
    <s v="PhD"/>
    <n v="4"/>
    <n v="3"/>
    <n v="163179"/>
    <x v="3"/>
    <n v="1"/>
    <s v="Hyderabad"/>
  </r>
  <r>
    <n v="344"/>
    <n v="49"/>
    <n v="30252"/>
    <n v="694"/>
    <n v="200244"/>
    <s v="Home"/>
    <n v="3570"/>
    <n v="0"/>
    <n v="0"/>
    <s v="Employed"/>
    <s v="Single"/>
    <s v="Female"/>
    <s v="PhD"/>
    <n v="2"/>
    <n v="2"/>
    <n v="111486"/>
    <x v="2"/>
    <n v="4"/>
    <s v="Bangalore"/>
  </r>
  <r>
    <n v="345"/>
    <n v="40"/>
    <n v="51253"/>
    <n v="640"/>
    <n v="146067"/>
    <s v="Education"/>
    <n v="5236"/>
    <n v="0"/>
    <n v="0"/>
    <s v="Employed"/>
    <s v="Single"/>
    <s v="Female"/>
    <s v="PhD"/>
    <n v="1"/>
    <n v="3"/>
    <n v="164253"/>
    <x v="1"/>
    <n v="5"/>
    <s v="Delhi"/>
  </r>
  <r>
    <n v="346"/>
    <n v="37"/>
    <n v="58960"/>
    <n v="676"/>
    <n v="241662"/>
    <s v="Medical"/>
    <n v="5332"/>
    <n v="0"/>
    <n v="0"/>
    <s v="Employed"/>
    <s v="Divorced"/>
    <s v="Male"/>
    <s v="PhD"/>
    <n v="0"/>
    <n v="1"/>
    <n v="105112"/>
    <x v="1"/>
    <n v="17"/>
    <s v="Mumbai"/>
  </r>
  <r>
    <n v="347"/>
    <n v="39"/>
    <n v="64282"/>
    <n v="597"/>
    <n v="186784"/>
    <s v="Personal"/>
    <n v="4132"/>
    <n v="0"/>
    <n v="0"/>
    <s v="Employed"/>
    <s v="Married"/>
    <s v="Male"/>
    <s v="PhD"/>
    <n v="4"/>
    <n v="4"/>
    <n v="113542"/>
    <x v="0"/>
    <n v="5"/>
    <s v="Hyderabad"/>
  </r>
  <r>
    <n v="348"/>
    <n v="37"/>
    <n v="59424"/>
    <n v="681"/>
    <n v="226285"/>
    <s v="Car"/>
    <n v="5357"/>
    <n v="0"/>
    <n v="1"/>
    <s v="Employed"/>
    <s v="Married"/>
    <s v="Female"/>
    <s v="High School"/>
    <n v="5"/>
    <n v="1"/>
    <n v="109847"/>
    <x v="0"/>
    <n v="4"/>
    <s v="Mumbai"/>
  </r>
  <r>
    <n v="349"/>
    <n v="59"/>
    <n v="64477"/>
    <n v="602"/>
    <n v="159743"/>
    <s v="Home"/>
    <n v="5678"/>
    <n v="0"/>
    <n v="1"/>
    <s v="Unemployed"/>
    <s v="Single"/>
    <s v="Female"/>
    <s v="PhD"/>
    <n v="4"/>
    <n v="4"/>
    <n v="136608"/>
    <x v="3"/>
    <n v="15"/>
    <s v="Ahmedabad"/>
  </r>
  <r>
    <n v="350"/>
    <n v="21"/>
    <n v="66010"/>
    <n v="665"/>
    <n v="187009"/>
    <s v="Home"/>
    <n v="4805"/>
    <n v="0"/>
    <n v="1"/>
    <s v="Employed"/>
    <s v="Single"/>
    <s v="Male"/>
    <s v="PhD"/>
    <n v="1"/>
    <n v="1"/>
    <n v="87330"/>
    <x v="2"/>
    <n v="10"/>
    <s v="Mumbai"/>
  </r>
  <r>
    <n v="351"/>
    <n v="49"/>
    <n v="51572"/>
    <n v="688"/>
    <n v="185277"/>
    <s v="Car"/>
    <n v="6429"/>
    <n v="0"/>
    <n v="1"/>
    <s v="Employed"/>
    <s v="Single"/>
    <s v="Male"/>
    <s v="Bachelor"/>
    <n v="4"/>
    <n v="3"/>
    <n v="124548"/>
    <x v="2"/>
    <n v="5"/>
    <s v="Bangalore"/>
  </r>
  <r>
    <n v="352"/>
    <n v="34"/>
    <n v="57477"/>
    <n v="654"/>
    <n v="227530"/>
    <s v="Personal"/>
    <n v="6616"/>
    <n v="0"/>
    <n v="1"/>
    <s v="Employed"/>
    <s v="Married"/>
    <s v="Female"/>
    <s v="Master"/>
    <n v="4"/>
    <n v="2"/>
    <n v="63076"/>
    <x v="0"/>
    <n v="14"/>
    <s v="Bangalore"/>
  </r>
  <r>
    <n v="353"/>
    <n v="37"/>
    <n v="64995"/>
    <n v="588"/>
    <n v="215392"/>
    <s v="Education"/>
    <n v="5121"/>
    <n v="0"/>
    <n v="0"/>
    <s v="Employed"/>
    <s v="Single"/>
    <s v="Female"/>
    <s v="Master"/>
    <n v="1"/>
    <n v="1"/>
    <n v="91464"/>
    <x v="0"/>
    <n v="13"/>
    <s v="Ahmedabad"/>
  </r>
  <r>
    <n v="354"/>
    <n v="33"/>
    <n v="55851"/>
    <n v="590"/>
    <n v="191170"/>
    <s v="Car"/>
    <n v="5840"/>
    <n v="0"/>
    <n v="1"/>
    <s v="Employed"/>
    <s v="Divorced"/>
    <s v="Male"/>
    <s v="Master"/>
    <n v="3"/>
    <n v="3"/>
    <n v="80897"/>
    <x v="0"/>
    <n v="19"/>
    <s v="Pune"/>
  </r>
  <r>
    <n v="355"/>
    <n v="49"/>
    <n v="67984"/>
    <n v="729"/>
    <n v="181502"/>
    <s v="Education"/>
    <n v="3303"/>
    <n v="1"/>
    <n v="1"/>
    <s v="Employed"/>
    <s v="Married"/>
    <s v="Male"/>
    <s v="Master"/>
    <n v="1"/>
    <n v="1"/>
    <n v="102638"/>
    <x v="3"/>
    <n v="8"/>
    <s v="Bangalore"/>
  </r>
  <r>
    <n v="356"/>
    <n v="54"/>
    <n v="63117"/>
    <n v="611"/>
    <n v="215745"/>
    <s v="Personal"/>
    <n v="6073"/>
    <n v="0"/>
    <n v="1"/>
    <s v="Employed"/>
    <s v="Divorced"/>
    <s v="Male"/>
    <s v="High School"/>
    <n v="4"/>
    <n v="1"/>
    <n v="90517"/>
    <x v="2"/>
    <n v="12"/>
    <s v="Delhi"/>
  </r>
  <r>
    <n v="357"/>
    <n v="47"/>
    <n v="40513"/>
    <n v="688"/>
    <n v="209885"/>
    <s v="Medical"/>
    <n v="6465"/>
    <n v="0"/>
    <n v="1"/>
    <s v="Employed"/>
    <s v="Single"/>
    <s v="Female"/>
    <s v="Master"/>
    <n v="5"/>
    <n v="2"/>
    <n v="133964"/>
    <x v="3"/>
    <n v="19"/>
    <s v="Pune"/>
  </r>
  <r>
    <n v="358"/>
    <n v="53"/>
    <n v="30410"/>
    <n v="655"/>
    <n v="206446"/>
    <s v="Medical"/>
    <n v="3984"/>
    <n v="0"/>
    <n v="1"/>
    <s v="Employed"/>
    <s v="Married"/>
    <s v="Female"/>
    <s v="Bachelor"/>
    <n v="5"/>
    <n v="3"/>
    <n v="73639"/>
    <x v="2"/>
    <n v="19"/>
    <s v="Bangalore"/>
  </r>
  <r>
    <n v="359"/>
    <n v="49"/>
    <n v="50289"/>
    <n v="599"/>
    <n v="298467"/>
    <s v="Personal"/>
    <n v="5616"/>
    <n v="0"/>
    <n v="0"/>
    <s v="Employed"/>
    <s v="Single"/>
    <s v="Male"/>
    <s v="High School"/>
    <n v="1"/>
    <n v="2"/>
    <n v="48060"/>
    <x v="0"/>
    <n v="6"/>
    <s v="Pune"/>
  </r>
  <r>
    <n v="360"/>
    <n v="57"/>
    <n v="32283"/>
    <n v="623"/>
    <n v="227596"/>
    <s v="Education"/>
    <n v="3126"/>
    <n v="0"/>
    <n v="1"/>
    <s v="Employed"/>
    <s v="Married"/>
    <s v="Female"/>
    <s v="PhD"/>
    <n v="4"/>
    <n v="4"/>
    <n v="59281"/>
    <x v="3"/>
    <n v="8"/>
    <s v="Hyderabad"/>
  </r>
  <r>
    <n v="361"/>
    <n v="59"/>
    <n v="51246"/>
    <n v="734"/>
    <n v="296201"/>
    <s v="Car"/>
    <n v="4213"/>
    <n v="0"/>
    <n v="1"/>
    <s v="Employed"/>
    <s v="Single"/>
    <s v="Female"/>
    <s v="Bachelor"/>
    <n v="2"/>
    <n v="2"/>
    <n v="129825"/>
    <x v="1"/>
    <n v="10"/>
    <s v="Kolkata"/>
  </r>
  <r>
    <n v="362"/>
    <n v="39"/>
    <n v="49888"/>
    <n v="824"/>
    <n v="196524"/>
    <s v="Personal"/>
    <n v="4479"/>
    <n v="0"/>
    <n v="1"/>
    <s v="Employed"/>
    <s v="Married"/>
    <s v="Male"/>
    <s v="Bachelor"/>
    <n v="2"/>
    <n v="2"/>
    <n v="70913"/>
    <x v="3"/>
    <n v="17"/>
    <s v="Bangalore"/>
  </r>
  <r>
    <n v="363"/>
    <n v="44"/>
    <n v="69513"/>
    <n v="634"/>
    <n v="197579"/>
    <s v="Personal"/>
    <n v="3525"/>
    <n v="0"/>
    <n v="0"/>
    <s v="Employed"/>
    <s v="Married"/>
    <s v="Female"/>
    <s v="PhD"/>
    <n v="0"/>
    <n v="1"/>
    <n v="111935"/>
    <x v="3"/>
    <n v="1"/>
    <s v="Pune"/>
  </r>
  <r>
    <n v="364"/>
    <n v="34"/>
    <n v="57575"/>
    <n v="630"/>
    <n v="174728"/>
    <s v="Medical"/>
    <n v="4762"/>
    <n v="0"/>
    <n v="0"/>
    <s v="Employed"/>
    <s v="Married"/>
    <s v="Female"/>
    <s v="PhD"/>
    <n v="1"/>
    <n v="1"/>
    <n v="91156"/>
    <x v="1"/>
    <n v="19"/>
    <s v="Delhi"/>
  </r>
  <r>
    <n v="365"/>
    <n v="57"/>
    <n v="64669"/>
    <n v="568"/>
    <n v="215095"/>
    <s v="Car"/>
    <n v="4696"/>
    <n v="0"/>
    <n v="1"/>
    <s v="Employed"/>
    <s v="Divorced"/>
    <s v="Female"/>
    <s v="Bachelor"/>
    <n v="1"/>
    <n v="1"/>
    <n v="124727"/>
    <x v="1"/>
    <n v="12"/>
    <s v="Ahmedabad"/>
  </r>
  <r>
    <n v="366"/>
    <n v="25"/>
    <n v="42656"/>
    <n v="567"/>
    <n v="183716"/>
    <s v="Medical"/>
    <n v="5616"/>
    <n v="0"/>
    <n v="1"/>
    <s v="Employed"/>
    <s v="Single"/>
    <s v="Male"/>
    <s v="High School"/>
    <n v="2"/>
    <n v="3"/>
    <n v="93077"/>
    <x v="0"/>
    <n v="2"/>
    <s v="Bangalore"/>
  </r>
  <r>
    <n v="367"/>
    <n v="44"/>
    <n v="72945"/>
    <n v="607"/>
    <n v="176592"/>
    <s v="Education"/>
    <n v="3486"/>
    <n v="0"/>
    <n v="0"/>
    <s v="Employed"/>
    <s v="Single"/>
    <s v="Male"/>
    <s v="PhD"/>
    <n v="2"/>
    <n v="2"/>
    <n v="182930"/>
    <x v="1"/>
    <n v="17"/>
    <s v="Delhi"/>
  </r>
  <r>
    <n v="368"/>
    <n v="54"/>
    <n v="63404"/>
    <n v="627"/>
    <n v="104984"/>
    <s v="Education"/>
    <n v="5623"/>
    <n v="0"/>
    <n v="1"/>
    <s v="Unemployed"/>
    <s v="Married"/>
    <s v="Female"/>
    <s v="Master"/>
    <n v="2"/>
    <n v="4"/>
    <n v="156943"/>
    <x v="1"/>
    <n v="7"/>
    <s v="Hyderabad"/>
  </r>
  <r>
    <n v="369"/>
    <n v="51"/>
    <n v="56411"/>
    <n v="648"/>
    <n v="273292"/>
    <s v="Home"/>
    <n v="4210"/>
    <n v="0"/>
    <n v="0"/>
    <s v="Employed"/>
    <s v="Divorced"/>
    <s v="Female"/>
    <s v="Bachelor"/>
    <n v="5"/>
    <n v="1"/>
    <n v="90543"/>
    <x v="3"/>
    <n v="14"/>
    <s v="Kolkata"/>
  </r>
  <r>
    <n v="370"/>
    <n v="50"/>
    <n v="22901"/>
    <n v="684"/>
    <n v="180836"/>
    <s v="Personal"/>
    <n v="3721"/>
    <n v="0"/>
    <n v="0"/>
    <s v="Employed"/>
    <s v="Married"/>
    <s v="Female"/>
    <s v="Bachelor"/>
    <n v="5"/>
    <n v="4"/>
    <n v="86435"/>
    <x v="3"/>
    <n v="14"/>
    <s v="Mumbai"/>
  </r>
  <r>
    <n v="371"/>
    <n v="29"/>
    <n v="67681"/>
    <n v="661"/>
    <n v="273748"/>
    <s v="Car"/>
    <n v="4803"/>
    <n v="0"/>
    <n v="1"/>
    <s v="Employed"/>
    <s v="Single"/>
    <s v="Female"/>
    <s v="PhD"/>
    <n v="0"/>
    <n v="2"/>
    <n v="193969"/>
    <x v="0"/>
    <n v="12"/>
    <s v="Mumbai"/>
  </r>
  <r>
    <n v="372"/>
    <n v="47"/>
    <n v="76600"/>
    <n v="685"/>
    <n v="195187"/>
    <s v="Car"/>
    <n v="5752"/>
    <n v="0"/>
    <n v="1"/>
    <s v="Employed"/>
    <s v="Single"/>
    <s v="Male"/>
    <s v="PhD"/>
    <n v="0"/>
    <n v="2"/>
    <n v="67634"/>
    <x v="1"/>
    <n v="16"/>
    <s v="Ahmedabad"/>
  </r>
  <r>
    <n v="373"/>
    <n v="48"/>
    <n v="50169"/>
    <n v="619"/>
    <n v="232229"/>
    <s v="Medical"/>
    <n v="4515"/>
    <n v="0"/>
    <n v="1"/>
    <s v="Employed"/>
    <s v="Married"/>
    <s v="Female"/>
    <s v="Master"/>
    <n v="3"/>
    <n v="2"/>
    <n v="98349"/>
    <x v="2"/>
    <n v="18"/>
    <s v="Ahmedabad"/>
  </r>
  <r>
    <n v="374"/>
    <n v="62"/>
    <n v="50476"/>
    <n v="646"/>
    <n v="203714"/>
    <s v="Medical"/>
    <n v="5513"/>
    <n v="1"/>
    <n v="0"/>
    <s v="Employed"/>
    <s v="Married"/>
    <s v="Female"/>
    <s v="Master"/>
    <n v="5"/>
    <n v="4"/>
    <n v="100673"/>
    <x v="3"/>
    <n v="8"/>
    <s v="Mumbai"/>
  </r>
  <r>
    <n v="375"/>
    <n v="46"/>
    <n v="42249"/>
    <n v="631"/>
    <n v="220735"/>
    <s v="Car"/>
    <n v="5278"/>
    <n v="0"/>
    <n v="0"/>
    <s v="Employed"/>
    <s v="Married"/>
    <s v="Female"/>
    <s v="Master"/>
    <n v="1"/>
    <n v="4"/>
    <n v="99929"/>
    <x v="0"/>
    <n v="2"/>
    <s v="Mumbai"/>
  </r>
  <r>
    <n v="376"/>
    <n v="38"/>
    <n v="25523"/>
    <n v="586"/>
    <n v="149548"/>
    <s v="Medical"/>
    <n v="8134"/>
    <n v="1"/>
    <n v="0"/>
    <s v="Employed"/>
    <s v="Single"/>
    <s v="Female"/>
    <s v="Master"/>
    <n v="0"/>
    <n v="4"/>
    <n v="47838"/>
    <x v="3"/>
    <n v="11"/>
    <s v="Ahmedabad"/>
  </r>
  <r>
    <n v="377"/>
    <n v="56"/>
    <n v="41568"/>
    <n v="551"/>
    <n v="259117"/>
    <s v="Home"/>
    <n v="4687"/>
    <n v="0"/>
    <n v="0"/>
    <s v="Employed"/>
    <s v="Married"/>
    <s v="Male"/>
    <s v="Bachelor"/>
    <n v="4"/>
    <n v="2"/>
    <n v="114898"/>
    <x v="3"/>
    <n v="1"/>
    <s v="Mumbai"/>
  </r>
  <r>
    <n v="378"/>
    <n v="28"/>
    <n v="74891"/>
    <n v="616"/>
    <n v="181657"/>
    <s v="Personal"/>
    <n v="4833"/>
    <n v="0"/>
    <n v="1"/>
    <s v="Unemployed"/>
    <s v="Married"/>
    <s v="Female"/>
    <s v="PhD"/>
    <n v="1"/>
    <n v="2"/>
    <n v="70889"/>
    <x v="2"/>
    <n v="10"/>
    <s v="Bangalore"/>
  </r>
  <r>
    <n v="379"/>
    <n v="38"/>
    <n v="66185"/>
    <n v="525"/>
    <n v="246283"/>
    <s v="Home"/>
    <n v="6107"/>
    <n v="0"/>
    <n v="0"/>
    <s v="Employed"/>
    <s v="Single"/>
    <s v="Male"/>
    <s v="High School"/>
    <n v="3"/>
    <n v="1"/>
    <n v="143079"/>
    <x v="0"/>
    <n v="18"/>
    <s v="Pune"/>
  </r>
  <r>
    <n v="380"/>
    <n v="40"/>
    <n v="38409"/>
    <n v="593"/>
    <n v="126966"/>
    <s v="Education"/>
    <n v="4948"/>
    <n v="1"/>
    <n v="1"/>
    <s v="Employed"/>
    <s v="Married"/>
    <s v="Male"/>
    <s v="PhD"/>
    <n v="2"/>
    <n v="3"/>
    <n v="56321"/>
    <x v="2"/>
    <n v="16"/>
    <s v="Kolkata"/>
  </r>
  <r>
    <n v="381"/>
    <n v="52"/>
    <n v="41324"/>
    <n v="677"/>
    <n v="162274"/>
    <s v="Car"/>
    <n v="5250"/>
    <n v="1"/>
    <n v="1"/>
    <s v="Employed"/>
    <s v="Divorced"/>
    <s v="Female"/>
    <s v="PhD"/>
    <n v="3"/>
    <n v="4"/>
    <n v="101783"/>
    <x v="2"/>
    <n v="2"/>
    <s v="Kolkata"/>
  </r>
  <r>
    <n v="382"/>
    <n v="49"/>
    <n v="82026"/>
    <n v="659"/>
    <n v="218589"/>
    <s v="Home"/>
    <n v="3243"/>
    <n v="1"/>
    <n v="1"/>
    <s v="Employed"/>
    <s v="Single"/>
    <s v="Male"/>
    <s v="Master"/>
    <n v="1"/>
    <n v="3"/>
    <n v="33516"/>
    <x v="0"/>
    <n v="17"/>
    <s v="Delhi"/>
  </r>
  <r>
    <n v="383"/>
    <n v="38"/>
    <n v="34697"/>
    <n v="651"/>
    <n v="191818"/>
    <s v="Home"/>
    <n v="4878"/>
    <n v="0"/>
    <n v="1"/>
    <s v="Employed"/>
    <s v="Married"/>
    <s v="Male"/>
    <s v="Master"/>
    <n v="2"/>
    <n v="4"/>
    <n v="35368"/>
    <x v="1"/>
    <n v="16"/>
    <s v="Pune"/>
  </r>
  <r>
    <n v="384"/>
    <n v="27"/>
    <n v="39268"/>
    <n v="709"/>
    <n v="222843"/>
    <s v="Medical"/>
    <n v="4294"/>
    <n v="0"/>
    <n v="0"/>
    <s v="Employed"/>
    <s v="Married"/>
    <s v="Male"/>
    <s v="Bachelor"/>
    <n v="3"/>
    <n v="4"/>
    <n v="74819"/>
    <x v="2"/>
    <n v="19"/>
    <s v="Ahmedabad"/>
  </r>
  <r>
    <n v="385"/>
    <n v="21"/>
    <n v="43556"/>
    <n v="613"/>
    <n v="210379"/>
    <s v="Medical"/>
    <n v="4520"/>
    <n v="0"/>
    <n v="0"/>
    <s v="Employed"/>
    <s v="Single"/>
    <s v="Female"/>
    <s v="Master"/>
    <n v="3"/>
    <n v="3"/>
    <n v="79053"/>
    <x v="1"/>
    <n v="5"/>
    <s v="Delhi"/>
  </r>
  <r>
    <n v="386"/>
    <n v="48"/>
    <n v="29629"/>
    <n v="684"/>
    <n v="291397"/>
    <s v="Medical"/>
    <n v="5256"/>
    <n v="0"/>
    <n v="1"/>
    <s v="Employed"/>
    <s v="Single"/>
    <s v="Male"/>
    <s v="Bachelor"/>
    <n v="1"/>
    <n v="3"/>
    <n v="143971"/>
    <x v="3"/>
    <n v="6"/>
    <s v="Hyderabad"/>
  </r>
  <r>
    <n v="387"/>
    <n v="53"/>
    <n v="41937"/>
    <n v="609"/>
    <n v="227017"/>
    <s v="Education"/>
    <n v="4945"/>
    <n v="1"/>
    <n v="0"/>
    <s v="Employed"/>
    <s v="Divorced"/>
    <s v="Male"/>
    <s v="PhD"/>
    <n v="0"/>
    <n v="4"/>
    <n v="98782"/>
    <x v="0"/>
    <n v="17"/>
    <s v="Hyderabad"/>
  </r>
  <r>
    <n v="388"/>
    <n v="24"/>
    <n v="42165"/>
    <n v="663"/>
    <n v="178365"/>
    <s v="Home"/>
    <n v="5772"/>
    <n v="0"/>
    <n v="1"/>
    <s v="Employed"/>
    <s v="Married"/>
    <s v="Female"/>
    <s v="PhD"/>
    <n v="4"/>
    <n v="2"/>
    <n v="138772"/>
    <x v="0"/>
    <n v="16"/>
    <s v="Bangalore"/>
  </r>
  <r>
    <n v="389"/>
    <n v="40"/>
    <n v="36466"/>
    <n v="657"/>
    <n v="180338"/>
    <s v="Personal"/>
    <n v="5953"/>
    <n v="0"/>
    <n v="1"/>
    <s v="Employed"/>
    <s v="Married"/>
    <s v="Male"/>
    <s v="PhD"/>
    <n v="3"/>
    <n v="1"/>
    <n v="88606"/>
    <x v="3"/>
    <n v="16"/>
    <s v="Hyderabad"/>
  </r>
  <r>
    <n v="390"/>
    <n v="56"/>
    <n v="69919"/>
    <n v="660"/>
    <n v="260206"/>
    <s v="Medical"/>
    <n v="4822"/>
    <n v="0"/>
    <n v="1"/>
    <s v="Employed"/>
    <s v="Married"/>
    <s v="Female"/>
    <s v="Bachelor"/>
    <n v="4"/>
    <n v="4"/>
    <n v="118182"/>
    <x v="3"/>
    <n v="7"/>
    <s v="Ahmedabad"/>
  </r>
  <r>
    <n v="391"/>
    <n v="51"/>
    <n v="32497"/>
    <n v="630"/>
    <n v="123582"/>
    <s v="Education"/>
    <n v="5299"/>
    <n v="0"/>
    <n v="1"/>
    <s v="Employed"/>
    <s v="Single"/>
    <s v="Female"/>
    <s v="Bachelor"/>
    <n v="5"/>
    <n v="1"/>
    <n v="78235"/>
    <x v="3"/>
    <n v="16"/>
    <s v="Bangalore"/>
  </r>
  <r>
    <n v="392"/>
    <n v="58"/>
    <n v="47871"/>
    <n v="665"/>
    <n v="227959"/>
    <s v="Education"/>
    <n v="2966"/>
    <n v="0"/>
    <n v="1"/>
    <s v="Employed"/>
    <s v="Single"/>
    <s v="Female"/>
    <s v="Bachelor"/>
    <n v="5"/>
    <n v="2"/>
    <n v="76195"/>
    <x v="2"/>
    <n v="9"/>
    <s v="Pune"/>
  </r>
  <r>
    <n v="393"/>
    <n v="48"/>
    <n v="36844"/>
    <n v="669"/>
    <n v="144210"/>
    <s v="Medical"/>
    <n v="5314"/>
    <n v="0"/>
    <n v="1"/>
    <s v="Employed"/>
    <s v="Single"/>
    <s v="Female"/>
    <s v="Master"/>
    <n v="1"/>
    <n v="2"/>
    <n v="45374"/>
    <x v="2"/>
    <n v="6"/>
    <s v="Bangalore"/>
  </r>
  <r>
    <n v="394"/>
    <n v="23"/>
    <n v="46850"/>
    <n v="578"/>
    <n v="255461"/>
    <s v="Car"/>
    <n v="6053"/>
    <n v="0"/>
    <n v="0"/>
    <s v="Employed"/>
    <s v="Married"/>
    <s v="Female"/>
    <s v="High School"/>
    <n v="1"/>
    <n v="1"/>
    <n v="110072"/>
    <x v="2"/>
    <n v="16"/>
    <s v="Kolkata"/>
  </r>
  <r>
    <n v="395"/>
    <n v="26"/>
    <n v="36148"/>
    <n v="692"/>
    <n v="178388"/>
    <s v="Home"/>
    <n v="4090"/>
    <n v="0"/>
    <n v="1"/>
    <s v="Employed"/>
    <s v="Married"/>
    <s v="Male"/>
    <s v="Master"/>
    <n v="0"/>
    <n v="4"/>
    <n v="107862"/>
    <x v="2"/>
    <n v="9"/>
    <s v="Ahmedabad"/>
  </r>
  <r>
    <n v="396"/>
    <n v="43"/>
    <n v="51138"/>
    <n v="588"/>
    <n v="226311"/>
    <s v="Medical"/>
    <n v="5755"/>
    <n v="1"/>
    <n v="0"/>
    <s v="Employed"/>
    <s v="Single"/>
    <s v="Female"/>
    <s v="High School"/>
    <n v="2"/>
    <n v="1"/>
    <n v="123319"/>
    <x v="2"/>
    <n v="4"/>
    <s v="Mumbai"/>
  </r>
  <r>
    <n v="397"/>
    <n v="27"/>
    <n v="54821"/>
    <n v="606"/>
    <n v="201859"/>
    <s v="Personal"/>
    <n v="4548"/>
    <n v="0"/>
    <n v="1"/>
    <s v="Employed"/>
    <s v="Divorced"/>
    <s v="Male"/>
    <s v="Master"/>
    <n v="4"/>
    <n v="4"/>
    <n v="106447"/>
    <x v="1"/>
    <n v="6"/>
    <s v="Kolkata"/>
  </r>
  <r>
    <n v="398"/>
    <n v="56"/>
    <n v="71032"/>
    <n v="662"/>
    <n v="130665"/>
    <s v="Home"/>
    <n v="4423"/>
    <n v="0"/>
    <n v="1"/>
    <s v="Employed"/>
    <s v="Married"/>
    <s v="Male"/>
    <s v="PhD"/>
    <n v="3"/>
    <n v="3"/>
    <n v="160785"/>
    <x v="1"/>
    <n v="14"/>
    <s v="Delhi"/>
  </r>
  <r>
    <n v="399"/>
    <n v="21"/>
    <n v="41171"/>
    <n v="679"/>
    <n v="232015"/>
    <s v="Education"/>
    <n v="6424"/>
    <n v="0"/>
    <n v="0"/>
    <s v="Employed"/>
    <s v="Divorced"/>
    <s v="Female"/>
    <s v="Bachelor"/>
    <n v="2"/>
    <n v="4"/>
    <n v="105280"/>
    <x v="2"/>
    <n v="3"/>
    <s v="Ahmedabad"/>
  </r>
  <r>
    <n v="400"/>
    <n v="26"/>
    <n v="74267"/>
    <n v="661"/>
    <n v="163956"/>
    <s v="Personal"/>
    <n v="4967"/>
    <n v="0"/>
    <n v="0"/>
    <s v="Employed"/>
    <s v="Single"/>
    <s v="Male"/>
    <s v="Master"/>
    <n v="5"/>
    <n v="3"/>
    <n v="129754"/>
    <x v="0"/>
    <n v="17"/>
    <s v="Kolkata"/>
  </r>
  <r>
    <n v="401"/>
    <n v="44"/>
    <n v="37895"/>
    <n v="666"/>
    <n v="240092"/>
    <s v="Home"/>
    <n v="5866"/>
    <n v="0"/>
    <n v="1"/>
    <s v="Employed"/>
    <s v="Married"/>
    <s v="Male"/>
    <s v="Bachelor"/>
    <n v="5"/>
    <n v="3"/>
    <n v="90276"/>
    <x v="0"/>
    <n v="11"/>
    <s v="Mumbai"/>
  </r>
  <r>
    <n v="402"/>
    <n v="57"/>
    <n v="46429"/>
    <n v="593"/>
    <n v="149900"/>
    <s v="Personal"/>
    <n v="3047"/>
    <n v="0"/>
    <n v="1"/>
    <s v="Employed"/>
    <s v="Divorced"/>
    <s v="Female"/>
    <s v="Master"/>
    <n v="4"/>
    <n v="1"/>
    <n v="72745"/>
    <x v="1"/>
    <n v="8"/>
    <s v="Mumbai"/>
  </r>
  <r>
    <n v="403"/>
    <n v="56"/>
    <n v="76471"/>
    <n v="623"/>
    <n v="212103"/>
    <s v="Education"/>
    <n v="4390"/>
    <n v="0"/>
    <n v="1"/>
    <s v="Employed"/>
    <s v="Married"/>
    <s v="Female"/>
    <s v="PhD"/>
    <n v="4"/>
    <n v="3"/>
    <n v="121530"/>
    <x v="1"/>
    <n v="8"/>
    <s v="Hyderabad"/>
  </r>
  <r>
    <n v="404"/>
    <n v="44"/>
    <n v="93544"/>
    <n v="547"/>
    <n v="201953"/>
    <s v="Medical"/>
    <n v="5711"/>
    <n v="0"/>
    <n v="1"/>
    <s v="Employed"/>
    <s v="Divorced"/>
    <s v="Female"/>
    <s v="Bachelor"/>
    <n v="2"/>
    <n v="1"/>
    <n v="97325"/>
    <x v="0"/>
    <n v="4"/>
    <s v="Pune"/>
  </r>
  <r>
    <n v="405"/>
    <n v="58"/>
    <n v="75289"/>
    <n v="604"/>
    <n v="169870"/>
    <s v="Personal"/>
    <n v="5124"/>
    <n v="0"/>
    <n v="1"/>
    <s v="Employed"/>
    <s v="Married"/>
    <s v="Male"/>
    <s v="PhD"/>
    <n v="2"/>
    <n v="1"/>
    <n v="124961"/>
    <x v="0"/>
    <n v="15"/>
    <s v="Kolkata"/>
  </r>
  <r>
    <n v="406"/>
    <n v="49"/>
    <n v="46646"/>
    <n v="582"/>
    <n v="268987"/>
    <s v="Medical"/>
    <n v="4816"/>
    <n v="0"/>
    <n v="0"/>
    <s v="Unemployed"/>
    <s v="Divorced"/>
    <s v="Male"/>
    <s v="High School"/>
    <n v="0"/>
    <n v="2"/>
    <n v="110588"/>
    <x v="0"/>
    <n v="16"/>
    <s v="Kolkata"/>
  </r>
  <r>
    <n v="407"/>
    <n v="57"/>
    <n v="57723"/>
    <n v="650"/>
    <n v="201677"/>
    <s v="Education"/>
    <n v="5603"/>
    <n v="1"/>
    <n v="1"/>
    <s v="Employed"/>
    <s v="Divorced"/>
    <s v="Male"/>
    <s v="Bachelor"/>
    <n v="3"/>
    <n v="1"/>
    <n v="76209"/>
    <x v="1"/>
    <n v="11"/>
    <s v="Bangalore"/>
  </r>
  <r>
    <n v="408"/>
    <n v="52"/>
    <n v="60239"/>
    <n v="767"/>
    <n v="178917"/>
    <s v="Education"/>
    <n v="4168"/>
    <n v="0"/>
    <n v="1"/>
    <s v="Employed"/>
    <s v="Single"/>
    <s v="Male"/>
    <s v="Master"/>
    <n v="3"/>
    <n v="2"/>
    <n v="132230"/>
    <x v="1"/>
    <n v="7"/>
    <s v="Bangalore"/>
  </r>
  <r>
    <n v="409"/>
    <n v="45"/>
    <n v="55181"/>
    <n v="688"/>
    <n v="214937"/>
    <s v="Personal"/>
    <n v="6217"/>
    <n v="0"/>
    <n v="0"/>
    <s v="Employed"/>
    <s v="Single"/>
    <s v="Female"/>
    <s v="Bachelor"/>
    <n v="3"/>
    <n v="2"/>
    <n v="73864"/>
    <x v="0"/>
    <n v="18"/>
    <s v="Hyderabad"/>
  </r>
  <r>
    <n v="410"/>
    <n v="30"/>
    <n v="34882"/>
    <n v="537"/>
    <n v="127215"/>
    <s v="Personal"/>
    <n v="4787"/>
    <n v="1"/>
    <n v="1"/>
    <s v="Employed"/>
    <s v="Divorced"/>
    <s v="Male"/>
    <s v="High School"/>
    <n v="5"/>
    <n v="1"/>
    <n v="118759"/>
    <x v="1"/>
    <n v="6"/>
    <s v="Hyderabad"/>
  </r>
  <r>
    <n v="411"/>
    <n v="55"/>
    <n v="53518"/>
    <n v="574"/>
    <n v="322584"/>
    <s v="Education"/>
    <n v="4184"/>
    <n v="1"/>
    <n v="1"/>
    <s v="Employed"/>
    <s v="Married"/>
    <s v="Male"/>
    <s v="High School"/>
    <n v="5"/>
    <n v="4"/>
    <n v="138448"/>
    <x v="2"/>
    <n v="4"/>
    <s v="Bangalore"/>
  </r>
  <r>
    <n v="412"/>
    <n v="45"/>
    <n v="42412"/>
    <n v="585"/>
    <n v="145715"/>
    <s v="Personal"/>
    <n v="4249"/>
    <n v="0"/>
    <n v="1"/>
    <s v="Employed"/>
    <s v="Divorced"/>
    <s v="Female"/>
    <s v="Master"/>
    <n v="2"/>
    <n v="4"/>
    <n v="88462"/>
    <x v="0"/>
    <n v="5"/>
    <s v="Ahmedabad"/>
  </r>
  <r>
    <n v="413"/>
    <n v="47"/>
    <n v="35473"/>
    <n v="562"/>
    <n v="227589"/>
    <s v="Personal"/>
    <n v="4918"/>
    <n v="0"/>
    <n v="1"/>
    <s v="Employed"/>
    <s v="Married"/>
    <s v="Male"/>
    <s v="PhD"/>
    <n v="0"/>
    <n v="1"/>
    <n v="134679"/>
    <x v="3"/>
    <n v="3"/>
    <s v="Ahmedabad"/>
  </r>
  <r>
    <n v="414"/>
    <n v="52"/>
    <n v="45329"/>
    <n v="635"/>
    <n v="203055"/>
    <s v="Personal"/>
    <n v="4573"/>
    <n v="0"/>
    <n v="1"/>
    <s v="Employed"/>
    <s v="Married"/>
    <s v="Female"/>
    <s v="Bachelor"/>
    <n v="1"/>
    <n v="3"/>
    <n v="111928"/>
    <x v="0"/>
    <n v="6"/>
    <s v="Ahmedabad"/>
  </r>
  <r>
    <n v="415"/>
    <n v="32"/>
    <n v="54729"/>
    <n v="661"/>
    <n v="259021"/>
    <s v="Personal"/>
    <n v="5526"/>
    <n v="0"/>
    <n v="0"/>
    <s v="Employed"/>
    <s v="Married"/>
    <s v="Male"/>
    <s v="PhD"/>
    <n v="0"/>
    <n v="1"/>
    <n v="125558"/>
    <x v="1"/>
    <n v="14"/>
    <s v="Ahmedabad"/>
  </r>
  <r>
    <n v="416"/>
    <n v="24"/>
    <n v="65020"/>
    <n v="585"/>
    <n v="208896"/>
    <s v="Home"/>
    <n v="4953"/>
    <n v="0"/>
    <n v="1"/>
    <s v="Employed"/>
    <s v="Married"/>
    <s v="Female"/>
    <s v="PhD"/>
    <n v="5"/>
    <n v="3"/>
    <n v="74897"/>
    <x v="3"/>
    <n v="1"/>
    <s v="Hyderabad"/>
  </r>
  <r>
    <n v="417"/>
    <n v="62"/>
    <n v="46191"/>
    <n v="638"/>
    <n v="168085"/>
    <s v="Education"/>
    <n v="4644"/>
    <n v="0"/>
    <n v="0"/>
    <s v="Employed"/>
    <s v="Single"/>
    <s v="Male"/>
    <s v="Master"/>
    <n v="2"/>
    <n v="4"/>
    <n v="106429"/>
    <x v="3"/>
    <n v="14"/>
    <s v="Delhi"/>
  </r>
  <r>
    <n v="418"/>
    <n v="46"/>
    <n v="48820"/>
    <n v="661"/>
    <n v="107101"/>
    <s v="Education"/>
    <n v="5353"/>
    <n v="1"/>
    <n v="1"/>
    <s v="Unemployed"/>
    <s v="Divorced"/>
    <s v="Female"/>
    <s v="Bachelor"/>
    <n v="0"/>
    <n v="3"/>
    <n v="57757"/>
    <x v="0"/>
    <n v="6"/>
    <s v="Delhi"/>
  </r>
  <r>
    <n v="419"/>
    <n v="23"/>
    <n v="62058"/>
    <n v="684"/>
    <n v="110994"/>
    <s v="Car"/>
    <n v="4470"/>
    <n v="0"/>
    <n v="0"/>
    <s v="Employed"/>
    <s v="Married"/>
    <s v="Male"/>
    <s v="High School"/>
    <n v="2"/>
    <n v="1"/>
    <n v="151339"/>
    <x v="2"/>
    <n v="3"/>
    <s v="Bangalore"/>
  </r>
  <r>
    <n v="420"/>
    <n v="37"/>
    <n v="51063"/>
    <n v="657"/>
    <n v="188099"/>
    <s v="Medical"/>
    <n v="5491"/>
    <n v="0"/>
    <n v="1"/>
    <s v="Employed"/>
    <s v="Single"/>
    <s v="Male"/>
    <s v="Master"/>
    <n v="4"/>
    <n v="3"/>
    <n v="39580"/>
    <x v="2"/>
    <n v="17"/>
    <s v="Delhi"/>
  </r>
  <r>
    <n v="421"/>
    <n v="29"/>
    <n v="55723"/>
    <n v="666"/>
    <n v="268517"/>
    <s v="Car"/>
    <n v="5326"/>
    <n v="0"/>
    <n v="0"/>
    <s v="Employed"/>
    <s v="Married"/>
    <s v="Female"/>
    <s v="PhD"/>
    <n v="4"/>
    <n v="2"/>
    <n v="89357"/>
    <x v="1"/>
    <n v="14"/>
    <s v="Ahmedabad"/>
  </r>
  <r>
    <n v="422"/>
    <n v="49"/>
    <n v="51169"/>
    <n v="648"/>
    <n v="116392"/>
    <s v="Personal"/>
    <n v="5285"/>
    <n v="0"/>
    <n v="0"/>
    <s v="Employed"/>
    <s v="Married"/>
    <s v="Female"/>
    <s v="High School"/>
    <n v="1"/>
    <n v="2"/>
    <n v="72048"/>
    <x v="3"/>
    <n v="19"/>
    <s v="Hyderabad"/>
  </r>
  <r>
    <n v="423"/>
    <n v="21"/>
    <n v="53040"/>
    <n v="599"/>
    <n v="292468"/>
    <s v="Personal"/>
    <n v="4642"/>
    <n v="0"/>
    <n v="1"/>
    <s v="Employed"/>
    <s v="Single"/>
    <s v="Female"/>
    <s v="PhD"/>
    <n v="5"/>
    <n v="1"/>
    <n v="120241"/>
    <x v="2"/>
    <n v="7"/>
    <s v="Ahmedabad"/>
  </r>
  <r>
    <n v="424"/>
    <n v="38"/>
    <n v="33814"/>
    <n v="610"/>
    <n v="254346"/>
    <s v="Home"/>
    <n v="4370"/>
    <n v="0"/>
    <n v="0"/>
    <s v="Employed"/>
    <s v="Single"/>
    <s v="Male"/>
    <s v="Bachelor"/>
    <n v="4"/>
    <n v="1"/>
    <n v="157718"/>
    <x v="1"/>
    <n v="11"/>
    <s v="Mumbai"/>
  </r>
  <r>
    <n v="425"/>
    <n v="61"/>
    <n v="51834"/>
    <n v="583"/>
    <n v="132564"/>
    <s v="Home"/>
    <n v="5808"/>
    <n v="1"/>
    <n v="0"/>
    <s v="Employed"/>
    <s v="Married"/>
    <s v="Female"/>
    <s v="PhD"/>
    <n v="1"/>
    <n v="1"/>
    <n v="119647"/>
    <x v="3"/>
    <n v="7"/>
    <s v="Hyderabad"/>
  </r>
  <r>
    <n v="426"/>
    <n v="40"/>
    <n v="71417"/>
    <n v="724"/>
    <n v="145741"/>
    <s v="Home"/>
    <n v="5614"/>
    <n v="1"/>
    <n v="1"/>
    <s v="Employed"/>
    <s v="Divorced"/>
    <s v="Female"/>
    <s v="High School"/>
    <n v="3"/>
    <n v="4"/>
    <n v="188838"/>
    <x v="1"/>
    <n v="13"/>
    <s v="Mumbai"/>
  </r>
  <r>
    <n v="427"/>
    <n v="61"/>
    <n v="52534"/>
    <n v="576"/>
    <n v="150778"/>
    <s v="Home"/>
    <n v="3992"/>
    <n v="0"/>
    <n v="0"/>
    <s v="Employed"/>
    <s v="Single"/>
    <s v="Male"/>
    <s v="Bachelor"/>
    <n v="2"/>
    <n v="4"/>
    <n v="58661"/>
    <x v="2"/>
    <n v="14"/>
    <s v="Mumbai"/>
  </r>
  <r>
    <n v="428"/>
    <n v="54"/>
    <n v="37493"/>
    <n v="697"/>
    <n v="214964"/>
    <s v="Home"/>
    <n v="4567"/>
    <n v="1"/>
    <n v="0"/>
    <s v="Employed"/>
    <s v="Divorced"/>
    <s v="Female"/>
    <s v="Master"/>
    <n v="3"/>
    <n v="4"/>
    <n v="60964"/>
    <x v="1"/>
    <n v="11"/>
    <s v="Kolkata"/>
  </r>
  <r>
    <n v="429"/>
    <n v="48"/>
    <n v="72147"/>
    <n v="577"/>
    <n v="197189"/>
    <s v="Home"/>
    <n v="6339"/>
    <n v="0"/>
    <n v="0"/>
    <s v="Employed"/>
    <s v="Married"/>
    <s v="Female"/>
    <s v="PhD"/>
    <n v="3"/>
    <n v="2"/>
    <n v="73206"/>
    <x v="1"/>
    <n v="8"/>
    <s v="Bangalore"/>
  </r>
  <r>
    <n v="430"/>
    <n v="55"/>
    <n v="60820"/>
    <n v="688"/>
    <n v="195318"/>
    <s v="Home"/>
    <n v="5984"/>
    <n v="0"/>
    <n v="0"/>
    <s v="Employed"/>
    <s v="Married"/>
    <s v="Female"/>
    <s v="Bachelor"/>
    <n v="1"/>
    <n v="3"/>
    <n v="103637"/>
    <x v="2"/>
    <n v="12"/>
    <s v="Mumbai"/>
  </r>
  <r>
    <n v="431"/>
    <n v="36"/>
    <n v="61514"/>
    <n v="698"/>
    <n v="174768"/>
    <s v="Home"/>
    <n v="3829"/>
    <n v="0"/>
    <n v="1"/>
    <s v="Employed"/>
    <s v="Married"/>
    <s v="Male"/>
    <s v="Bachelor"/>
    <n v="2"/>
    <n v="2"/>
    <n v="69192"/>
    <x v="2"/>
    <n v="15"/>
    <s v="Kolkata"/>
  </r>
  <r>
    <n v="432"/>
    <n v="41"/>
    <n v="61107"/>
    <n v="707"/>
    <n v="208909"/>
    <s v="Home"/>
    <n v="5011"/>
    <n v="0"/>
    <n v="1"/>
    <s v="Employed"/>
    <s v="Married"/>
    <s v="Male"/>
    <s v="Master"/>
    <n v="1"/>
    <n v="3"/>
    <n v="77450"/>
    <x v="1"/>
    <n v="10"/>
    <s v="Delhi"/>
  </r>
  <r>
    <n v="433"/>
    <n v="33"/>
    <n v="33104"/>
    <n v="597"/>
    <n v="241856"/>
    <s v="Education"/>
    <n v="5419"/>
    <n v="0"/>
    <n v="1"/>
    <s v="Employed"/>
    <s v="Married"/>
    <s v="Male"/>
    <s v="Master"/>
    <n v="0"/>
    <n v="3"/>
    <n v="118614"/>
    <x v="2"/>
    <n v="2"/>
    <s v="Delhi"/>
  </r>
  <r>
    <n v="434"/>
    <n v="55"/>
    <n v="59717"/>
    <n v="658"/>
    <n v="193590"/>
    <s v="Home"/>
    <n v="5993"/>
    <n v="0"/>
    <n v="0"/>
    <s v="Employed"/>
    <s v="Married"/>
    <s v="Female"/>
    <s v="High School"/>
    <n v="3"/>
    <n v="1"/>
    <n v="62824"/>
    <x v="0"/>
    <n v="13"/>
    <s v="Mumbai"/>
  </r>
  <r>
    <n v="435"/>
    <n v="62"/>
    <n v="70769"/>
    <n v="619"/>
    <n v="166866"/>
    <s v="Medical"/>
    <n v="5127"/>
    <n v="1"/>
    <n v="1"/>
    <s v="Employed"/>
    <s v="Divorced"/>
    <s v="Male"/>
    <s v="Bachelor"/>
    <n v="2"/>
    <n v="1"/>
    <n v="66004"/>
    <x v="0"/>
    <n v="10"/>
    <s v="Bangalore"/>
  </r>
  <r>
    <n v="436"/>
    <n v="52"/>
    <n v="42796"/>
    <n v="605"/>
    <n v="249605"/>
    <s v="Home"/>
    <n v="5483"/>
    <n v="0"/>
    <n v="1"/>
    <s v="Employed"/>
    <s v="Single"/>
    <s v="Male"/>
    <s v="Bachelor"/>
    <n v="3"/>
    <n v="4"/>
    <n v="88043"/>
    <x v="0"/>
    <n v="17"/>
    <s v="Mumbai"/>
  </r>
  <r>
    <n v="437"/>
    <n v="58"/>
    <n v="21070"/>
    <n v="652"/>
    <n v="188932"/>
    <s v="Personal"/>
    <n v="5931"/>
    <n v="0"/>
    <n v="0"/>
    <s v="Employed"/>
    <s v="Married"/>
    <s v="Male"/>
    <s v="High School"/>
    <n v="0"/>
    <n v="1"/>
    <n v="90866"/>
    <x v="3"/>
    <n v="10"/>
    <s v="Kolkata"/>
  </r>
  <r>
    <n v="438"/>
    <n v="26"/>
    <n v="55483"/>
    <n v="690"/>
    <n v="227598"/>
    <s v="Personal"/>
    <n v="6065"/>
    <n v="0"/>
    <n v="0"/>
    <s v="Employed"/>
    <s v="Single"/>
    <s v="Female"/>
    <s v="PhD"/>
    <n v="5"/>
    <n v="2"/>
    <n v="130300"/>
    <x v="0"/>
    <n v="6"/>
    <s v="Hyderabad"/>
  </r>
  <r>
    <n v="439"/>
    <n v="58"/>
    <n v="50491"/>
    <n v="620"/>
    <n v="195005"/>
    <s v="Home"/>
    <n v="4819"/>
    <n v="0"/>
    <n v="0"/>
    <s v="Unemployed"/>
    <s v="Divorced"/>
    <s v="Male"/>
    <s v="Bachelor"/>
    <n v="0"/>
    <n v="2"/>
    <n v="72980"/>
    <x v="0"/>
    <n v="1"/>
    <s v="Hyderabad"/>
  </r>
  <r>
    <n v="440"/>
    <n v="58"/>
    <n v="26785"/>
    <n v="666"/>
    <n v="254252"/>
    <s v="Home"/>
    <n v="5045"/>
    <n v="0"/>
    <n v="0"/>
    <s v="Employed"/>
    <s v="Married"/>
    <s v="Male"/>
    <s v="Bachelor"/>
    <n v="5"/>
    <n v="2"/>
    <n v="78391"/>
    <x v="0"/>
    <n v="17"/>
    <s v="Hyderabad"/>
  </r>
  <r>
    <n v="441"/>
    <n v="33"/>
    <n v="59080"/>
    <n v="604"/>
    <n v="261662"/>
    <s v="Personal"/>
    <n v="4241"/>
    <n v="1"/>
    <n v="0"/>
    <s v="Unemployed"/>
    <s v="Married"/>
    <s v="Male"/>
    <s v="PhD"/>
    <n v="2"/>
    <n v="1"/>
    <n v="117450"/>
    <x v="2"/>
    <n v="1"/>
    <s v="Hyderabad"/>
  </r>
  <r>
    <n v="442"/>
    <n v="59"/>
    <n v="57954"/>
    <n v="597"/>
    <n v="259915"/>
    <s v="Medical"/>
    <n v="4726"/>
    <n v="0"/>
    <n v="0"/>
    <s v="Employed"/>
    <s v="Single"/>
    <s v="Male"/>
    <s v="Master"/>
    <n v="2"/>
    <n v="1"/>
    <n v="124041"/>
    <x v="2"/>
    <n v="5"/>
    <s v="Mumbai"/>
  </r>
  <r>
    <n v="443"/>
    <n v="33"/>
    <n v="28007"/>
    <n v="633"/>
    <n v="172406"/>
    <s v="Car"/>
    <n v="4592"/>
    <n v="0"/>
    <n v="1"/>
    <s v="Employed"/>
    <s v="Single"/>
    <s v="Female"/>
    <s v="Master"/>
    <n v="0"/>
    <n v="3"/>
    <n v="142861"/>
    <x v="2"/>
    <n v="15"/>
    <s v="Ahmedabad"/>
  </r>
  <r>
    <n v="444"/>
    <n v="32"/>
    <n v="78339"/>
    <n v="636"/>
    <n v="171894"/>
    <s v="Education"/>
    <n v="4811"/>
    <n v="0"/>
    <n v="1"/>
    <s v="Unemployed"/>
    <s v="Single"/>
    <s v="Male"/>
    <s v="Master"/>
    <n v="3"/>
    <n v="3"/>
    <n v="114073"/>
    <x v="2"/>
    <n v="1"/>
    <s v="Ahmedabad"/>
  </r>
  <r>
    <n v="445"/>
    <n v="53"/>
    <n v="61266"/>
    <n v="683"/>
    <n v="243686"/>
    <s v="Personal"/>
    <n v="4905"/>
    <n v="0"/>
    <n v="1"/>
    <s v="Employed"/>
    <s v="Married"/>
    <s v="Male"/>
    <s v="High School"/>
    <n v="4"/>
    <n v="1"/>
    <n v="103910"/>
    <x v="2"/>
    <n v="17"/>
    <s v="Pune"/>
  </r>
  <r>
    <n v="446"/>
    <n v="48"/>
    <n v="21646"/>
    <n v="587"/>
    <n v="196771"/>
    <s v="Home"/>
    <n v="5813"/>
    <n v="0"/>
    <n v="1"/>
    <s v="Employed"/>
    <s v="Single"/>
    <s v="Male"/>
    <s v="PhD"/>
    <n v="3"/>
    <n v="2"/>
    <n v="117251"/>
    <x v="0"/>
    <n v="14"/>
    <s v="Hyderabad"/>
  </r>
  <r>
    <n v="447"/>
    <n v="23"/>
    <n v="62282"/>
    <n v="757"/>
    <n v="198289"/>
    <s v="Education"/>
    <n v="5349"/>
    <n v="0"/>
    <n v="1"/>
    <s v="Employed"/>
    <s v="Single"/>
    <s v="Female"/>
    <s v="Master"/>
    <n v="4"/>
    <n v="1"/>
    <n v="91977"/>
    <x v="0"/>
    <n v="13"/>
    <s v="Kolkata"/>
  </r>
  <r>
    <n v="448"/>
    <n v="38"/>
    <n v="61847"/>
    <n v="560"/>
    <n v="165254"/>
    <s v="Home"/>
    <n v="3720"/>
    <n v="0"/>
    <n v="0"/>
    <s v="Employed"/>
    <s v="Divorced"/>
    <s v="Female"/>
    <s v="High School"/>
    <n v="1"/>
    <n v="4"/>
    <n v="91756"/>
    <x v="2"/>
    <n v="11"/>
    <s v="Kolkata"/>
  </r>
  <r>
    <n v="449"/>
    <n v="46"/>
    <n v="71225"/>
    <n v="661"/>
    <n v="270471"/>
    <s v="Car"/>
    <n v="5550"/>
    <n v="0"/>
    <n v="0"/>
    <s v="Employed"/>
    <s v="Married"/>
    <s v="Male"/>
    <s v="PhD"/>
    <n v="2"/>
    <n v="4"/>
    <n v="46776"/>
    <x v="1"/>
    <n v="12"/>
    <s v="Pune"/>
  </r>
  <r>
    <n v="450"/>
    <n v="60"/>
    <n v="40641"/>
    <n v="635"/>
    <n v="252024"/>
    <s v="Car"/>
    <n v="4451"/>
    <n v="0"/>
    <n v="1"/>
    <s v="Employed"/>
    <s v="Married"/>
    <s v="Female"/>
    <s v="Master"/>
    <n v="0"/>
    <n v="2"/>
    <n v="126802"/>
    <x v="2"/>
    <n v="6"/>
    <s v="Pune"/>
  </r>
  <r>
    <n v="451"/>
    <n v="22"/>
    <n v="62499"/>
    <n v="617"/>
    <n v="194050"/>
    <s v="Personal"/>
    <n v="3910"/>
    <n v="0"/>
    <n v="1"/>
    <s v="Employed"/>
    <s v="Married"/>
    <s v="Male"/>
    <s v="Bachelor"/>
    <n v="1"/>
    <n v="4"/>
    <n v="106343"/>
    <x v="0"/>
    <n v="11"/>
    <s v="Bangalore"/>
  </r>
  <r>
    <n v="452"/>
    <n v="24"/>
    <n v="46450"/>
    <n v="641"/>
    <n v="167730"/>
    <s v="Education"/>
    <n v="3857"/>
    <n v="0"/>
    <n v="1"/>
    <s v="Employed"/>
    <s v="Single"/>
    <s v="Female"/>
    <s v="Bachelor"/>
    <n v="3"/>
    <n v="1"/>
    <n v="123311"/>
    <x v="0"/>
    <n v="2"/>
    <s v="Bangalore"/>
  </r>
  <r>
    <n v="453"/>
    <n v="48"/>
    <n v="41652"/>
    <n v="683"/>
    <n v="165516"/>
    <s v="Education"/>
    <n v="5169"/>
    <n v="0"/>
    <n v="1"/>
    <s v="Employed"/>
    <s v="Divorced"/>
    <s v="Female"/>
    <s v="Master"/>
    <n v="4"/>
    <n v="1"/>
    <n v="15525"/>
    <x v="2"/>
    <n v="18"/>
    <s v="Mumbai"/>
  </r>
  <r>
    <n v="454"/>
    <n v="48"/>
    <n v="37024"/>
    <n v="691"/>
    <n v="206661"/>
    <s v="Car"/>
    <n v="6060"/>
    <n v="0"/>
    <n v="0"/>
    <s v="Employed"/>
    <s v="Single"/>
    <s v="Male"/>
    <s v="Master"/>
    <n v="5"/>
    <n v="3"/>
    <n v="98586"/>
    <x v="3"/>
    <n v="12"/>
    <s v="Ahmedabad"/>
  </r>
  <r>
    <n v="455"/>
    <n v="45"/>
    <n v="21452"/>
    <n v="639"/>
    <n v="219338"/>
    <s v="Home"/>
    <n v="4789"/>
    <n v="1"/>
    <n v="0"/>
    <s v="Employed"/>
    <s v="Married"/>
    <s v="Female"/>
    <s v="High School"/>
    <n v="2"/>
    <n v="4"/>
    <n v="74323"/>
    <x v="1"/>
    <n v="15"/>
    <s v="Kolkata"/>
  </r>
  <r>
    <n v="456"/>
    <n v="46"/>
    <n v="58106"/>
    <n v="666"/>
    <n v="156878"/>
    <s v="Personal"/>
    <n v="5937"/>
    <n v="0"/>
    <n v="1"/>
    <s v="Unemployed"/>
    <s v="Single"/>
    <s v="Female"/>
    <s v="Bachelor"/>
    <n v="4"/>
    <n v="4"/>
    <n v="145040"/>
    <x v="2"/>
    <n v="9"/>
    <s v="Kolkata"/>
  </r>
  <r>
    <n v="457"/>
    <n v="22"/>
    <n v="45904"/>
    <n v="583"/>
    <n v="137756"/>
    <s v="Medical"/>
    <n v="5085"/>
    <n v="0"/>
    <n v="1"/>
    <s v="Employed"/>
    <s v="Married"/>
    <s v="Male"/>
    <s v="PhD"/>
    <n v="3"/>
    <n v="4"/>
    <n v="118426"/>
    <x v="0"/>
    <n v="8"/>
    <s v="Mumbai"/>
  </r>
  <r>
    <n v="458"/>
    <n v="62"/>
    <n v="9048"/>
    <n v="640"/>
    <n v="203982"/>
    <s v="Car"/>
    <n v="2844"/>
    <n v="0"/>
    <n v="0"/>
    <s v="Employed"/>
    <s v="Single"/>
    <s v="Male"/>
    <s v="Master"/>
    <n v="3"/>
    <n v="4"/>
    <n v="107027"/>
    <x v="1"/>
    <n v="18"/>
    <s v="Delhi"/>
  </r>
  <r>
    <n v="459"/>
    <n v="54"/>
    <n v="51130"/>
    <n v="669"/>
    <n v="243233"/>
    <s v="Car"/>
    <n v="5612"/>
    <n v="1"/>
    <n v="1"/>
    <s v="Employed"/>
    <s v="Single"/>
    <s v="Female"/>
    <s v="PhD"/>
    <n v="0"/>
    <n v="2"/>
    <n v="87042"/>
    <x v="3"/>
    <n v="16"/>
    <s v="Kolkata"/>
  </r>
  <r>
    <n v="460"/>
    <n v="50"/>
    <n v="67367"/>
    <n v="535"/>
    <n v="203691"/>
    <s v="Personal"/>
    <n v="4457"/>
    <n v="1"/>
    <n v="0"/>
    <s v="Employed"/>
    <s v="Married"/>
    <s v="Female"/>
    <s v="Master"/>
    <n v="1"/>
    <n v="2"/>
    <n v="111916"/>
    <x v="1"/>
    <n v="10"/>
    <s v="Kolkata"/>
  </r>
  <r>
    <n v="461"/>
    <n v="41"/>
    <n v="30395"/>
    <n v="654"/>
    <n v="187531"/>
    <s v="Home"/>
    <n v="4189"/>
    <n v="0"/>
    <n v="1"/>
    <s v="Employed"/>
    <s v="Single"/>
    <s v="Female"/>
    <s v="Bachelor"/>
    <n v="2"/>
    <n v="1"/>
    <n v="72154"/>
    <x v="2"/>
    <n v="12"/>
    <s v="Hyderabad"/>
  </r>
  <r>
    <n v="462"/>
    <n v="64"/>
    <n v="39311"/>
    <n v="641"/>
    <n v="143499"/>
    <s v="Education"/>
    <n v="5617"/>
    <n v="0"/>
    <n v="0"/>
    <s v="Employed"/>
    <s v="Married"/>
    <s v="Female"/>
    <s v="Master"/>
    <n v="0"/>
    <n v="4"/>
    <n v="97008"/>
    <x v="0"/>
    <n v="12"/>
    <s v="Delhi"/>
  </r>
  <r>
    <n v="463"/>
    <n v="57"/>
    <n v="56613"/>
    <n v="713"/>
    <n v="168300"/>
    <s v="Car"/>
    <n v="5133"/>
    <n v="0"/>
    <n v="1"/>
    <s v="Unemployed"/>
    <s v="Single"/>
    <s v="Male"/>
    <s v="PhD"/>
    <n v="4"/>
    <n v="3"/>
    <n v="82649"/>
    <x v="0"/>
    <n v="10"/>
    <s v="Delhi"/>
  </r>
  <r>
    <n v="464"/>
    <n v="64"/>
    <n v="11616"/>
    <n v="658"/>
    <n v="243920"/>
    <s v="Personal"/>
    <n v="4932"/>
    <n v="0"/>
    <n v="1"/>
    <s v="Employed"/>
    <s v="Single"/>
    <s v="Female"/>
    <s v="Bachelor"/>
    <n v="1"/>
    <n v="1"/>
    <n v="167994"/>
    <x v="0"/>
    <n v="14"/>
    <s v="Pune"/>
  </r>
  <r>
    <n v="465"/>
    <n v="43"/>
    <n v="41994"/>
    <n v="673"/>
    <n v="137339"/>
    <s v="Personal"/>
    <n v="5097"/>
    <n v="0"/>
    <n v="1"/>
    <s v="Employed"/>
    <s v="Single"/>
    <s v="Male"/>
    <s v="Master"/>
    <n v="2"/>
    <n v="1"/>
    <n v="144098"/>
    <x v="1"/>
    <n v="4"/>
    <s v="Kolkata"/>
  </r>
  <r>
    <n v="466"/>
    <n v="53"/>
    <n v="55199"/>
    <n v="636"/>
    <n v="288636"/>
    <s v="Personal"/>
    <n v="4152"/>
    <n v="0"/>
    <n v="1"/>
    <s v="Employed"/>
    <s v="Married"/>
    <s v="Male"/>
    <s v="Bachelor"/>
    <n v="4"/>
    <n v="2"/>
    <n v="131891"/>
    <x v="2"/>
    <n v="15"/>
    <s v="Bangalore"/>
  </r>
  <r>
    <n v="467"/>
    <n v="22"/>
    <n v="41583"/>
    <n v="681"/>
    <n v="204253"/>
    <s v="Education"/>
    <n v="6769"/>
    <n v="0"/>
    <n v="1"/>
    <s v="Employed"/>
    <s v="Single"/>
    <s v="Male"/>
    <s v="High School"/>
    <n v="2"/>
    <n v="1"/>
    <n v="55290"/>
    <x v="2"/>
    <n v="9"/>
    <s v="Kolkata"/>
  </r>
  <r>
    <n v="468"/>
    <n v="47"/>
    <n v="30529"/>
    <n v="678"/>
    <n v="120683"/>
    <s v="Car"/>
    <n v="5172"/>
    <n v="0"/>
    <n v="1"/>
    <s v="Employed"/>
    <s v="Single"/>
    <s v="Female"/>
    <s v="PhD"/>
    <n v="2"/>
    <n v="3"/>
    <n v="125924"/>
    <x v="1"/>
    <n v="7"/>
    <s v="Ahmedabad"/>
  </r>
  <r>
    <n v="469"/>
    <n v="42"/>
    <n v="31248"/>
    <n v="584"/>
    <n v="225161"/>
    <s v="Personal"/>
    <n v="5158"/>
    <n v="1"/>
    <n v="1"/>
    <s v="Employed"/>
    <s v="Divorced"/>
    <s v="Female"/>
    <s v="Master"/>
    <n v="5"/>
    <n v="4"/>
    <n v="105630"/>
    <x v="1"/>
    <n v="7"/>
    <s v="Pune"/>
  </r>
  <r>
    <n v="470"/>
    <n v="54"/>
    <n v="25818"/>
    <n v="665"/>
    <n v="222511"/>
    <s v="Education"/>
    <n v="4912"/>
    <n v="1"/>
    <n v="0"/>
    <s v="Employed"/>
    <s v="Divorced"/>
    <s v="Male"/>
    <s v="Master"/>
    <n v="5"/>
    <n v="1"/>
    <n v="136703"/>
    <x v="3"/>
    <n v="9"/>
    <s v="Pune"/>
  </r>
  <r>
    <n v="471"/>
    <n v="36"/>
    <n v="40504"/>
    <n v="709"/>
    <n v="178119"/>
    <s v="Home"/>
    <n v="3383"/>
    <n v="0"/>
    <n v="0"/>
    <s v="Unemployed"/>
    <s v="Married"/>
    <s v="Male"/>
    <s v="Master"/>
    <n v="1"/>
    <n v="3"/>
    <n v="109671"/>
    <x v="0"/>
    <n v="10"/>
    <s v="Hyderabad"/>
  </r>
  <r>
    <n v="472"/>
    <n v="40"/>
    <n v="65849"/>
    <n v="699"/>
    <n v="246965"/>
    <s v="Medical"/>
    <n v="4325"/>
    <n v="0"/>
    <n v="0"/>
    <s v="Employed"/>
    <s v="Married"/>
    <s v="Male"/>
    <s v="PhD"/>
    <n v="5"/>
    <n v="2"/>
    <n v="99798"/>
    <x v="1"/>
    <n v="13"/>
    <s v="Mumbai"/>
  </r>
  <r>
    <n v="473"/>
    <n v="46"/>
    <n v="85428"/>
    <n v="651"/>
    <n v="169007"/>
    <s v="Car"/>
    <n v="3776"/>
    <n v="0"/>
    <n v="1"/>
    <s v="Employed"/>
    <s v="Married"/>
    <s v="Male"/>
    <s v="High School"/>
    <n v="4"/>
    <n v="2"/>
    <n v="107013"/>
    <x v="0"/>
    <n v="6"/>
    <s v="Hyderabad"/>
  </r>
  <r>
    <n v="474"/>
    <n v="36"/>
    <n v="50542"/>
    <n v="666"/>
    <n v="231599"/>
    <s v="Education"/>
    <n v="3680"/>
    <n v="0"/>
    <n v="1"/>
    <s v="Employed"/>
    <s v="Married"/>
    <s v="Male"/>
    <s v="PhD"/>
    <n v="5"/>
    <n v="4"/>
    <n v="45831"/>
    <x v="3"/>
    <n v="4"/>
    <s v="Mumbai"/>
  </r>
  <r>
    <n v="475"/>
    <n v="26"/>
    <n v="61523"/>
    <n v="695"/>
    <n v="198260"/>
    <s v="Medical"/>
    <n v="3458"/>
    <n v="0"/>
    <n v="0"/>
    <s v="Employed"/>
    <s v="Single"/>
    <s v="Female"/>
    <s v="Master"/>
    <n v="0"/>
    <n v="1"/>
    <n v="76977"/>
    <x v="2"/>
    <n v="17"/>
    <s v="Mumbai"/>
  </r>
  <r>
    <n v="476"/>
    <n v="64"/>
    <n v="35887"/>
    <n v="593"/>
    <n v="185820"/>
    <s v="Medical"/>
    <n v="4364"/>
    <n v="0"/>
    <n v="1"/>
    <s v="Employed"/>
    <s v="Single"/>
    <s v="Female"/>
    <s v="PhD"/>
    <n v="0"/>
    <n v="3"/>
    <n v="111200"/>
    <x v="0"/>
    <n v="14"/>
    <s v="Ahmedabad"/>
  </r>
  <r>
    <n v="477"/>
    <n v="43"/>
    <n v="18625"/>
    <n v="673"/>
    <n v="267149"/>
    <s v="Education"/>
    <n v="5020"/>
    <n v="0"/>
    <n v="1"/>
    <s v="Employed"/>
    <s v="Married"/>
    <s v="Female"/>
    <s v="Master"/>
    <n v="0"/>
    <n v="2"/>
    <n v="134181"/>
    <x v="1"/>
    <n v="3"/>
    <s v="Delhi"/>
  </r>
  <r>
    <n v="478"/>
    <n v="62"/>
    <n v="77774"/>
    <n v="551"/>
    <n v="249177"/>
    <s v="Education"/>
    <n v="3577"/>
    <n v="0"/>
    <n v="1"/>
    <s v="Employed"/>
    <s v="Married"/>
    <s v="Female"/>
    <s v="PhD"/>
    <n v="2"/>
    <n v="3"/>
    <n v="83485"/>
    <x v="1"/>
    <n v="1"/>
    <s v="Mumbai"/>
  </r>
  <r>
    <n v="479"/>
    <n v="57"/>
    <n v="41073"/>
    <n v="693"/>
    <n v="144626"/>
    <s v="Education"/>
    <n v="5699"/>
    <n v="0"/>
    <n v="1"/>
    <s v="Employed"/>
    <s v="Divorced"/>
    <s v="Male"/>
    <s v="Bachelor"/>
    <n v="3"/>
    <n v="2"/>
    <n v="98775"/>
    <x v="3"/>
    <n v="18"/>
    <s v="Ahmedabad"/>
  </r>
  <r>
    <n v="480"/>
    <n v="28"/>
    <n v="60780"/>
    <n v="630"/>
    <n v="219015"/>
    <s v="Personal"/>
    <n v="5297"/>
    <n v="0"/>
    <n v="0"/>
    <s v="Employed"/>
    <s v="Married"/>
    <s v="Male"/>
    <s v="PhD"/>
    <n v="1"/>
    <n v="2"/>
    <n v="51970"/>
    <x v="0"/>
    <n v="2"/>
    <s v="Delhi"/>
  </r>
  <r>
    <n v="481"/>
    <n v="26"/>
    <n v="52376"/>
    <n v="645"/>
    <n v="294672"/>
    <s v="Home"/>
    <n v="4768"/>
    <n v="0"/>
    <n v="0"/>
    <s v="Unemployed"/>
    <s v="Divorced"/>
    <s v="Female"/>
    <s v="Master"/>
    <n v="0"/>
    <n v="4"/>
    <n v="143779"/>
    <x v="2"/>
    <n v="8"/>
    <s v="Pune"/>
  </r>
  <r>
    <n v="482"/>
    <n v="57"/>
    <n v="64918"/>
    <n v="622"/>
    <n v="268444"/>
    <s v="Personal"/>
    <n v="7162"/>
    <n v="1"/>
    <n v="1"/>
    <s v="Employed"/>
    <s v="Married"/>
    <s v="Male"/>
    <s v="Master"/>
    <n v="1"/>
    <n v="3"/>
    <n v="133412"/>
    <x v="2"/>
    <n v="16"/>
    <s v="Pune"/>
  </r>
  <r>
    <n v="483"/>
    <n v="42"/>
    <n v="64311"/>
    <n v="647"/>
    <n v="154531"/>
    <s v="Medical"/>
    <n v="4759"/>
    <n v="0"/>
    <n v="0"/>
    <s v="Employed"/>
    <s v="Married"/>
    <s v="Male"/>
    <s v="PhD"/>
    <n v="5"/>
    <n v="3"/>
    <n v="119563"/>
    <x v="1"/>
    <n v="4"/>
    <s v="Delhi"/>
  </r>
  <r>
    <n v="484"/>
    <n v="26"/>
    <n v="54165"/>
    <n v="662"/>
    <n v="279798"/>
    <s v="Medical"/>
    <n v="5798"/>
    <n v="0"/>
    <n v="1"/>
    <s v="Employed"/>
    <s v="Single"/>
    <s v="Male"/>
    <s v="PhD"/>
    <n v="2"/>
    <n v="3"/>
    <n v="112204"/>
    <x v="3"/>
    <n v="19"/>
    <s v="Hyderabad"/>
  </r>
  <r>
    <n v="485"/>
    <n v="52"/>
    <n v="55816"/>
    <n v="687"/>
    <n v="246501"/>
    <s v="Medical"/>
    <n v="5209"/>
    <n v="0"/>
    <n v="1"/>
    <s v="Employed"/>
    <s v="Married"/>
    <s v="Female"/>
    <s v="Bachelor"/>
    <n v="1"/>
    <n v="2"/>
    <n v="146576"/>
    <x v="1"/>
    <n v="10"/>
    <s v="Hyderabad"/>
  </r>
  <r>
    <n v="486"/>
    <n v="37"/>
    <n v="68188"/>
    <n v="714"/>
    <n v="147571"/>
    <s v="Education"/>
    <n v="6438"/>
    <n v="0"/>
    <n v="1"/>
    <s v="Employed"/>
    <s v="Divorced"/>
    <s v="Female"/>
    <s v="High School"/>
    <n v="0"/>
    <n v="4"/>
    <n v="75849"/>
    <x v="1"/>
    <n v="17"/>
    <s v="Kolkata"/>
  </r>
  <r>
    <n v="487"/>
    <n v="58"/>
    <n v="43854"/>
    <n v="652"/>
    <n v="210383"/>
    <s v="Car"/>
    <n v="6084"/>
    <n v="1"/>
    <n v="1"/>
    <s v="Employed"/>
    <s v="Single"/>
    <s v="Female"/>
    <s v="High School"/>
    <n v="0"/>
    <n v="3"/>
    <n v="72605"/>
    <x v="1"/>
    <n v="17"/>
    <s v="Hyderabad"/>
  </r>
  <r>
    <n v="488"/>
    <n v="37"/>
    <n v="73334"/>
    <n v="566"/>
    <n v="223883"/>
    <s v="Personal"/>
    <n v="4699"/>
    <n v="0"/>
    <n v="1"/>
    <s v="Employed"/>
    <s v="Divorced"/>
    <s v="Female"/>
    <s v="Bachelor"/>
    <n v="2"/>
    <n v="1"/>
    <n v="131845"/>
    <x v="1"/>
    <n v="7"/>
    <s v="Kolkata"/>
  </r>
  <r>
    <n v="489"/>
    <n v="57"/>
    <n v="39382"/>
    <n v="715"/>
    <n v="146153"/>
    <s v="Car"/>
    <n v="4736"/>
    <n v="1"/>
    <n v="0"/>
    <s v="Employed"/>
    <s v="Married"/>
    <s v="Female"/>
    <s v="High School"/>
    <n v="2"/>
    <n v="3"/>
    <n v="129829"/>
    <x v="3"/>
    <n v="9"/>
    <s v="Kolkata"/>
  </r>
  <r>
    <n v="490"/>
    <n v="43"/>
    <n v="51148"/>
    <n v="576"/>
    <n v="235304"/>
    <s v="Home"/>
    <n v="3658"/>
    <n v="1"/>
    <n v="1"/>
    <s v="Employed"/>
    <s v="Single"/>
    <s v="Female"/>
    <s v="High School"/>
    <n v="4"/>
    <n v="2"/>
    <n v="64195"/>
    <x v="1"/>
    <n v="7"/>
    <s v="Bangalore"/>
  </r>
  <r>
    <n v="491"/>
    <n v="33"/>
    <n v="59437"/>
    <n v="628"/>
    <n v="321487"/>
    <s v="Home"/>
    <n v="5115"/>
    <n v="1"/>
    <n v="1"/>
    <s v="Employed"/>
    <s v="Divorced"/>
    <s v="Male"/>
    <s v="Master"/>
    <n v="2"/>
    <n v="4"/>
    <n v="84059"/>
    <x v="0"/>
    <n v="3"/>
    <s v="Delhi"/>
  </r>
  <r>
    <n v="492"/>
    <n v="52"/>
    <n v="25563"/>
    <n v="625"/>
    <n v="268261"/>
    <s v="Personal"/>
    <n v="5654"/>
    <n v="0"/>
    <n v="0"/>
    <s v="Employed"/>
    <s v="Married"/>
    <s v="Female"/>
    <s v="Master"/>
    <n v="3"/>
    <n v="3"/>
    <n v="150672"/>
    <x v="1"/>
    <n v="12"/>
    <s v="Bangalore"/>
  </r>
  <r>
    <n v="493"/>
    <n v="42"/>
    <n v="70727"/>
    <n v="650"/>
    <n v="208099"/>
    <s v="Medical"/>
    <n v="4938"/>
    <n v="0"/>
    <n v="1"/>
    <s v="Employed"/>
    <s v="Divorced"/>
    <s v="Male"/>
    <s v="Master"/>
    <n v="3"/>
    <n v="3"/>
    <n v="112350"/>
    <x v="1"/>
    <n v="4"/>
    <s v="Hyderabad"/>
  </r>
  <r>
    <n v="494"/>
    <n v="27"/>
    <n v="57138"/>
    <n v="586"/>
    <n v="185931"/>
    <s v="Home"/>
    <n v="6400"/>
    <n v="0"/>
    <n v="0"/>
    <s v="Employed"/>
    <s v="Married"/>
    <s v="Female"/>
    <s v="PhD"/>
    <n v="0"/>
    <n v="3"/>
    <n v="123614"/>
    <x v="2"/>
    <n v="17"/>
    <s v="Ahmedabad"/>
  </r>
  <r>
    <n v="495"/>
    <n v="42"/>
    <n v="99514"/>
    <n v="584"/>
    <n v="216419"/>
    <s v="Car"/>
    <n v="5145"/>
    <n v="0"/>
    <n v="0"/>
    <s v="Employed"/>
    <s v="Divorced"/>
    <s v="Female"/>
    <s v="PhD"/>
    <n v="5"/>
    <n v="1"/>
    <n v="65228"/>
    <x v="2"/>
    <n v="3"/>
    <s v="Hyderabad"/>
  </r>
  <r>
    <n v="496"/>
    <n v="41"/>
    <n v="81210"/>
    <n v="648"/>
    <n v="151239"/>
    <s v="Car"/>
    <n v="6247"/>
    <n v="0"/>
    <n v="1"/>
    <s v="Employed"/>
    <s v="Married"/>
    <s v="Male"/>
    <s v="High School"/>
    <n v="2"/>
    <n v="2"/>
    <n v="119699"/>
    <x v="3"/>
    <n v="11"/>
    <s v="Mumbai"/>
  </r>
  <r>
    <n v="497"/>
    <n v="26"/>
    <n v="49836"/>
    <n v="610"/>
    <n v="176122"/>
    <s v="Education"/>
    <n v="4836"/>
    <n v="0"/>
    <n v="1"/>
    <s v="Employed"/>
    <s v="Divorced"/>
    <s v="Female"/>
    <s v="PhD"/>
    <n v="3"/>
    <n v="1"/>
    <n v="57413"/>
    <x v="3"/>
    <n v="8"/>
    <s v="Ahmedabad"/>
  </r>
  <r>
    <n v="498"/>
    <n v="34"/>
    <n v="76783"/>
    <n v="717"/>
    <n v="101911"/>
    <s v="Medical"/>
    <n v="3840"/>
    <n v="0"/>
    <n v="1"/>
    <s v="Employed"/>
    <s v="Single"/>
    <s v="Male"/>
    <s v="Master"/>
    <n v="3"/>
    <n v="1"/>
    <n v="40605"/>
    <x v="0"/>
    <n v="2"/>
    <s v="Kolkata"/>
  </r>
  <r>
    <n v="499"/>
    <n v="36"/>
    <n v="62710"/>
    <n v="622"/>
    <n v="221727"/>
    <s v="Education"/>
    <n v="4375"/>
    <n v="1"/>
    <n v="1"/>
    <s v="Employed"/>
    <s v="Married"/>
    <s v="Female"/>
    <s v="PhD"/>
    <n v="4"/>
    <n v="2"/>
    <n v="121804"/>
    <x v="1"/>
    <n v="14"/>
    <s v="Kolkata"/>
  </r>
  <r>
    <n v="500"/>
    <n v="23"/>
    <n v="53466"/>
    <n v="598"/>
    <n v="183124"/>
    <s v="Personal"/>
    <n v="4967"/>
    <n v="0"/>
    <n v="1"/>
    <s v="Employed"/>
    <s v="Married"/>
    <s v="Male"/>
    <s v="High School"/>
    <n v="5"/>
    <n v="2"/>
    <n v="143033"/>
    <x v="2"/>
    <n v="4"/>
    <s v="Ahmedabad"/>
  </r>
  <r>
    <n v="501"/>
    <n v="29"/>
    <n v="25109"/>
    <n v="733"/>
    <n v="230902"/>
    <s v="Home"/>
    <n v="4250"/>
    <n v="0"/>
    <n v="1"/>
    <s v="Employed"/>
    <s v="Divorced"/>
    <s v="Female"/>
    <s v="Master"/>
    <n v="5"/>
    <n v="3"/>
    <n v="92386"/>
    <x v="0"/>
    <n v="16"/>
    <s v="Kolkata"/>
  </r>
  <r>
    <n v="502"/>
    <n v="41"/>
    <n v="28646"/>
    <n v="673"/>
    <n v="205988"/>
    <s v="Education"/>
    <n v="3344"/>
    <n v="0"/>
    <n v="0"/>
    <s v="Employed"/>
    <s v="Married"/>
    <s v="Male"/>
    <s v="High School"/>
    <n v="2"/>
    <n v="2"/>
    <n v="83603"/>
    <x v="0"/>
    <n v="14"/>
    <s v="Delhi"/>
  </r>
  <r>
    <n v="503"/>
    <n v="50"/>
    <n v="50065"/>
    <n v="785"/>
    <n v="149459"/>
    <s v="Education"/>
    <n v="2997"/>
    <n v="0"/>
    <n v="0"/>
    <s v="Employed"/>
    <s v="Single"/>
    <s v="Female"/>
    <s v="PhD"/>
    <n v="4"/>
    <n v="3"/>
    <n v="151325"/>
    <x v="3"/>
    <n v="7"/>
    <s v="Bangalore"/>
  </r>
  <r>
    <n v="504"/>
    <n v="50"/>
    <n v="42569"/>
    <n v="553"/>
    <n v="210024"/>
    <s v="Personal"/>
    <n v="6013"/>
    <n v="0"/>
    <n v="0"/>
    <s v="Employed"/>
    <s v="Divorced"/>
    <s v="Male"/>
    <s v="Bachelor"/>
    <n v="5"/>
    <n v="1"/>
    <n v="94156"/>
    <x v="2"/>
    <n v="10"/>
    <s v="Mumbai"/>
  </r>
  <r>
    <n v="505"/>
    <n v="62"/>
    <n v="53377"/>
    <n v="660"/>
    <n v="164326"/>
    <s v="Car"/>
    <n v="5385"/>
    <n v="0"/>
    <n v="0"/>
    <s v="Employed"/>
    <s v="Divorced"/>
    <s v="Female"/>
    <s v="Bachelor"/>
    <n v="5"/>
    <n v="3"/>
    <n v="98026"/>
    <x v="1"/>
    <n v="12"/>
    <s v="Ahmedabad"/>
  </r>
  <r>
    <n v="506"/>
    <n v="62"/>
    <n v="70585"/>
    <n v="674"/>
    <n v="282771"/>
    <s v="Car"/>
    <n v="5275"/>
    <n v="0"/>
    <n v="1"/>
    <s v="Employed"/>
    <s v="Divorced"/>
    <s v="Female"/>
    <s v="Master"/>
    <n v="1"/>
    <n v="2"/>
    <n v="150818"/>
    <x v="3"/>
    <n v="8"/>
    <s v="Bangalore"/>
  </r>
  <r>
    <n v="507"/>
    <n v="52"/>
    <n v="62974"/>
    <n v="651"/>
    <n v="157825"/>
    <s v="Personal"/>
    <n v="5168"/>
    <n v="0"/>
    <n v="1"/>
    <s v="Employed"/>
    <s v="Single"/>
    <s v="Female"/>
    <s v="High School"/>
    <n v="4"/>
    <n v="3"/>
    <n v="89392"/>
    <x v="0"/>
    <n v="11"/>
    <s v="Bangalore"/>
  </r>
  <r>
    <n v="508"/>
    <n v="43"/>
    <n v="39555"/>
    <n v="631"/>
    <n v="176496"/>
    <s v="Car"/>
    <n v="4452"/>
    <n v="0"/>
    <n v="0"/>
    <s v="Employed"/>
    <s v="Single"/>
    <s v="Female"/>
    <s v="Bachelor"/>
    <n v="5"/>
    <n v="1"/>
    <n v="80379"/>
    <x v="0"/>
    <n v="13"/>
    <s v="Mumbai"/>
  </r>
  <r>
    <n v="509"/>
    <n v="23"/>
    <n v="63874"/>
    <n v="712"/>
    <n v="149320"/>
    <s v="Personal"/>
    <n v="5794"/>
    <n v="0"/>
    <n v="1"/>
    <s v="Employed"/>
    <s v="Married"/>
    <s v="Female"/>
    <s v="Bachelor"/>
    <n v="1"/>
    <n v="2"/>
    <n v="124465"/>
    <x v="2"/>
    <n v="12"/>
    <s v="Mumbai"/>
  </r>
  <r>
    <n v="510"/>
    <n v="21"/>
    <n v="36289"/>
    <n v="673"/>
    <n v="144988"/>
    <s v="Car"/>
    <n v="3260"/>
    <n v="0"/>
    <n v="1"/>
    <s v="Employed"/>
    <s v="Divorced"/>
    <s v="Female"/>
    <s v="Master"/>
    <n v="1"/>
    <n v="2"/>
    <n v="78644"/>
    <x v="2"/>
    <n v="7"/>
    <s v="Hyderabad"/>
  </r>
  <r>
    <n v="511"/>
    <n v="23"/>
    <n v="32866"/>
    <n v="565"/>
    <n v="201503"/>
    <s v="Personal"/>
    <n v="2915"/>
    <n v="0"/>
    <n v="0"/>
    <s v="Employed"/>
    <s v="Single"/>
    <s v="Male"/>
    <s v="Master"/>
    <n v="5"/>
    <n v="4"/>
    <n v="95661"/>
    <x v="1"/>
    <n v="12"/>
    <s v="Kolkata"/>
  </r>
  <r>
    <n v="512"/>
    <n v="57"/>
    <n v="55724"/>
    <n v="606"/>
    <n v="137725"/>
    <s v="Car"/>
    <n v="4798"/>
    <n v="0"/>
    <n v="1"/>
    <s v="Employed"/>
    <s v="Married"/>
    <s v="Male"/>
    <s v="High School"/>
    <n v="2"/>
    <n v="3"/>
    <n v="60425"/>
    <x v="2"/>
    <n v="10"/>
    <s v="Kolkata"/>
  </r>
  <r>
    <n v="513"/>
    <n v="27"/>
    <n v="37782"/>
    <n v="591"/>
    <n v="190605"/>
    <s v="Education"/>
    <n v="5129"/>
    <n v="0"/>
    <n v="0"/>
    <s v="Employed"/>
    <s v="Single"/>
    <s v="Male"/>
    <s v="Bachelor"/>
    <n v="1"/>
    <n v="3"/>
    <n v="105561"/>
    <x v="2"/>
    <n v="7"/>
    <s v="Hyderabad"/>
  </r>
  <r>
    <n v="514"/>
    <n v="23"/>
    <n v="40372"/>
    <n v="643"/>
    <n v="221501"/>
    <s v="Education"/>
    <n v="4115"/>
    <n v="1"/>
    <n v="1"/>
    <s v="Employed"/>
    <s v="Single"/>
    <s v="Male"/>
    <s v="High School"/>
    <n v="1"/>
    <n v="3"/>
    <n v="102042"/>
    <x v="3"/>
    <n v="19"/>
    <s v="Ahmedabad"/>
  </r>
  <r>
    <n v="515"/>
    <n v="56"/>
    <n v="64909"/>
    <n v="697"/>
    <n v="178817"/>
    <s v="Car"/>
    <n v="3406"/>
    <n v="1"/>
    <n v="1"/>
    <s v="Employed"/>
    <s v="Single"/>
    <s v="Male"/>
    <s v="High School"/>
    <n v="4"/>
    <n v="1"/>
    <n v="129040"/>
    <x v="3"/>
    <n v="7"/>
    <s v="Ahmedabad"/>
  </r>
  <r>
    <n v="516"/>
    <n v="23"/>
    <n v="59864"/>
    <n v="631"/>
    <n v="89853"/>
    <s v="Personal"/>
    <n v="5590"/>
    <n v="0"/>
    <n v="1"/>
    <s v="Employed"/>
    <s v="Married"/>
    <s v="Male"/>
    <s v="Master"/>
    <n v="2"/>
    <n v="1"/>
    <n v="125717"/>
    <x v="1"/>
    <n v="18"/>
    <s v="Ahmedabad"/>
  </r>
  <r>
    <n v="517"/>
    <n v="24"/>
    <n v="44422"/>
    <n v="637"/>
    <n v="266698"/>
    <s v="Education"/>
    <n v="4588"/>
    <n v="0"/>
    <n v="1"/>
    <s v="Employed"/>
    <s v="Single"/>
    <s v="Female"/>
    <s v="High School"/>
    <n v="2"/>
    <n v="2"/>
    <n v="116545"/>
    <x v="3"/>
    <n v="12"/>
    <s v="Hyderabad"/>
  </r>
  <r>
    <n v="518"/>
    <n v="51"/>
    <n v="25623"/>
    <n v="601"/>
    <n v="213329"/>
    <s v="Home"/>
    <n v="5694"/>
    <n v="0"/>
    <n v="1"/>
    <s v="Unemployed"/>
    <s v="Single"/>
    <s v="Female"/>
    <s v="PhD"/>
    <n v="1"/>
    <n v="2"/>
    <n v="111827"/>
    <x v="1"/>
    <n v="4"/>
    <s v="Ahmedabad"/>
  </r>
  <r>
    <n v="519"/>
    <n v="22"/>
    <n v="38972"/>
    <n v="688"/>
    <n v="213928"/>
    <s v="Car"/>
    <n v="6305"/>
    <n v="1"/>
    <n v="1"/>
    <s v="Employed"/>
    <s v="Single"/>
    <s v="Female"/>
    <s v="High School"/>
    <n v="4"/>
    <n v="1"/>
    <n v="97802"/>
    <x v="3"/>
    <n v="1"/>
    <s v="Ahmedabad"/>
  </r>
  <r>
    <n v="520"/>
    <n v="34"/>
    <n v="79131"/>
    <n v="711"/>
    <n v="188396"/>
    <s v="Home"/>
    <n v="3396"/>
    <n v="0"/>
    <n v="0"/>
    <s v="Employed"/>
    <s v="Divorced"/>
    <s v="Male"/>
    <s v="Bachelor"/>
    <n v="4"/>
    <n v="3"/>
    <n v="118286"/>
    <x v="0"/>
    <n v="5"/>
    <s v="Hyderabad"/>
  </r>
  <r>
    <n v="521"/>
    <n v="57"/>
    <n v="64498"/>
    <n v="648"/>
    <n v="240544"/>
    <s v="Home"/>
    <n v="5213"/>
    <n v="0"/>
    <n v="0"/>
    <s v="Employed"/>
    <s v="Single"/>
    <s v="Female"/>
    <s v="High School"/>
    <n v="4"/>
    <n v="3"/>
    <n v="66630"/>
    <x v="3"/>
    <n v="10"/>
    <s v="Hyderabad"/>
  </r>
  <r>
    <n v="522"/>
    <n v="51"/>
    <n v="71353"/>
    <n v="729"/>
    <n v="246899"/>
    <s v="Medical"/>
    <n v="5249"/>
    <n v="1"/>
    <n v="1"/>
    <s v="Employed"/>
    <s v="Divorced"/>
    <s v="Male"/>
    <s v="PhD"/>
    <n v="4"/>
    <n v="1"/>
    <n v="29531"/>
    <x v="1"/>
    <n v="7"/>
    <s v="Ahmedabad"/>
  </r>
  <r>
    <n v="523"/>
    <n v="22"/>
    <n v="53840"/>
    <n v="622"/>
    <n v="251898"/>
    <s v="Home"/>
    <n v="5744"/>
    <n v="0"/>
    <n v="0"/>
    <s v="Employed"/>
    <s v="Single"/>
    <s v="Male"/>
    <s v="PhD"/>
    <n v="0"/>
    <n v="3"/>
    <n v="134857"/>
    <x v="3"/>
    <n v="7"/>
    <s v="Ahmedabad"/>
  </r>
  <r>
    <n v="524"/>
    <n v="51"/>
    <n v="44734"/>
    <n v="580"/>
    <n v="213436"/>
    <s v="Home"/>
    <n v="4466"/>
    <n v="0"/>
    <n v="0"/>
    <s v="Employed"/>
    <s v="Divorced"/>
    <s v="Male"/>
    <s v="Bachelor"/>
    <n v="5"/>
    <n v="1"/>
    <n v="120224"/>
    <x v="2"/>
    <n v="13"/>
    <s v="Bangalore"/>
  </r>
  <r>
    <n v="525"/>
    <n v="63"/>
    <n v="63577"/>
    <n v="690"/>
    <n v="131201"/>
    <s v="Medical"/>
    <n v="5055"/>
    <n v="0"/>
    <n v="1"/>
    <s v="Employed"/>
    <s v="Single"/>
    <s v="Female"/>
    <s v="Bachelor"/>
    <n v="1"/>
    <n v="3"/>
    <n v="96190"/>
    <x v="0"/>
    <n v="14"/>
    <s v="Delhi"/>
  </r>
  <r>
    <n v="526"/>
    <n v="42"/>
    <n v="69227"/>
    <n v="645"/>
    <n v="220258"/>
    <s v="Medical"/>
    <n v="5733"/>
    <n v="0"/>
    <n v="1"/>
    <s v="Unemployed"/>
    <s v="Divorced"/>
    <s v="Female"/>
    <s v="High School"/>
    <n v="1"/>
    <n v="3"/>
    <n v="132236"/>
    <x v="3"/>
    <n v="5"/>
    <s v="Hyderabad"/>
  </r>
  <r>
    <n v="527"/>
    <n v="30"/>
    <n v="42803"/>
    <n v="620"/>
    <n v="213371"/>
    <s v="Medical"/>
    <n v="5437"/>
    <n v="1"/>
    <n v="1"/>
    <s v="Employed"/>
    <s v="Divorced"/>
    <s v="Male"/>
    <s v="PhD"/>
    <n v="1"/>
    <n v="4"/>
    <n v="78055"/>
    <x v="0"/>
    <n v="2"/>
    <s v="Delhi"/>
  </r>
  <r>
    <n v="528"/>
    <n v="50"/>
    <n v="39301"/>
    <n v="653"/>
    <n v="172567"/>
    <s v="Personal"/>
    <n v="6558"/>
    <n v="0"/>
    <n v="1"/>
    <s v="Employed"/>
    <s v="Divorced"/>
    <s v="Female"/>
    <s v="PhD"/>
    <n v="2"/>
    <n v="2"/>
    <n v="78835"/>
    <x v="0"/>
    <n v="14"/>
    <s v="Kolkata"/>
  </r>
  <r>
    <n v="529"/>
    <n v="53"/>
    <n v="27181"/>
    <n v="570"/>
    <n v="159907"/>
    <s v="Medical"/>
    <n v="4131"/>
    <n v="0"/>
    <n v="1"/>
    <s v="Employed"/>
    <s v="Single"/>
    <s v="Female"/>
    <s v="High School"/>
    <n v="2"/>
    <n v="3"/>
    <n v="74675"/>
    <x v="0"/>
    <n v="8"/>
    <s v="Hyderabad"/>
  </r>
  <r>
    <n v="530"/>
    <n v="39"/>
    <n v="38923"/>
    <n v="562"/>
    <n v="227151"/>
    <s v="Personal"/>
    <n v="5207"/>
    <n v="0"/>
    <n v="1"/>
    <s v="Employed"/>
    <s v="Married"/>
    <s v="Male"/>
    <s v="Bachelor"/>
    <n v="4"/>
    <n v="3"/>
    <n v="117028"/>
    <x v="0"/>
    <n v="2"/>
    <s v="Pune"/>
  </r>
  <r>
    <n v="531"/>
    <n v="45"/>
    <n v="60033"/>
    <n v="654"/>
    <n v="196208"/>
    <s v="Car"/>
    <n v="4913"/>
    <n v="0"/>
    <n v="1"/>
    <s v="Employed"/>
    <s v="Divorced"/>
    <s v="Female"/>
    <s v="PhD"/>
    <n v="5"/>
    <n v="1"/>
    <n v="52511"/>
    <x v="2"/>
    <n v="8"/>
    <s v="Kolkata"/>
  </r>
  <r>
    <n v="532"/>
    <n v="21"/>
    <n v="41056"/>
    <n v="671"/>
    <n v="180493"/>
    <s v="Personal"/>
    <n v="4793"/>
    <n v="0"/>
    <n v="1"/>
    <s v="Employed"/>
    <s v="Divorced"/>
    <s v="Female"/>
    <s v="High School"/>
    <n v="2"/>
    <n v="4"/>
    <n v="76991"/>
    <x v="2"/>
    <n v="5"/>
    <s v="Kolkata"/>
  </r>
  <r>
    <n v="533"/>
    <n v="52"/>
    <n v="63975"/>
    <n v="719"/>
    <n v="283620"/>
    <s v="Car"/>
    <n v="5588"/>
    <n v="0"/>
    <n v="1"/>
    <s v="Employed"/>
    <s v="Divorced"/>
    <s v="Male"/>
    <s v="Bachelor"/>
    <n v="3"/>
    <n v="4"/>
    <n v="108691"/>
    <x v="1"/>
    <n v="12"/>
    <s v="Bangalore"/>
  </r>
  <r>
    <n v="534"/>
    <n v="45"/>
    <n v="79507"/>
    <n v="694"/>
    <n v="233577"/>
    <s v="Medical"/>
    <n v="5115"/>
    <n v="0"/>
    <n v="1"/>
    <s v="Unemployed"/>
    <s v="Divorced"/>
    <s v="Male"/>
    <s v="High School"/>
    <n v="1"/>
    <n v="1"/>
    <n v="63875"/>
    <x v="1"/>
    <n v="7"/>
    <s v="Kolkata"/>
  </r>
  <r>
    <n v="535"/>
    <n v="61"/>
    <n v="50372"/>
    <n v="681"/>
    <n v="221726"/>
    <s v="Medical"/>
    <n v="3934"/>
    <n v="0"/>
    <n v="1"/>
    <s v="Employed"/>
    <s v="Divorced"/>
    <s v="Female"/>
    <s v="Bachelor"/>
    <n v="1"/>
    <n v="1"/>
    <n v="80190"/>
    <x v="1"/>
    <n v="13"/>
    <s v="Delhi"/>
  </r>
  <r>
    <n v="536"/>
    <n v="37"/>
    <n v="49755"/>
    <n v="713"/>
    <n v="260921"/>
    <s v="Car"/>
    <n v="5952"/>
    <n v="0"/>
    <n v="1"/>
    <s v="Employed"/>
    <s v="Married"/>
    <s v="Female"/>
    <s v="Bachelor"/>
    <n v="0"/>
    <n v="1"/>
    <n v="33652"/>
    <x v="1"/>
    <n v="15"/>
    <s v="Bangalore"/>
  </r>
  <r>
    <n v="537"/>
    <n v="34"/>
    <n v="58229"/>
    <n v="674"/>
    <n v="216518"/>
    <s v="Education"/>
    <n v="5590"/>
    <n v="0"/>
    <n v="0"/>
    <s v="Employed"/>
    <s v="Single"/>
    <s v="Female"/>
    <s v="PhD"/>
    <n v="0"/>
    <n v="3"/>
    <n v="118174"/>
    <x v="0"/>
    <n v="10"/>
    <s v="Mumbai"/>
  </r>
  <r>
    <n v="538"/>
    <n v="33"/>
    <n v="41383"/>
    <n v="632"/>
    <n v="164794"/>
    <s v="Personal"/>
    <n v="6474"/>
    <n v="0"/>
    <n v="0"/>
    <s v="Employed"/>
    <s v="Married"/>
    <s v="Male"/>
    <s v="Master"/>
    <n v="3"/>
    <n v="1"/>
    <n v="79364"/>
    <x v="0"/>
    <n v="4"/>
    <s v="Kolkata"/>
  </r>
  <r>
    <n v="539"/>
    <n v="58"/>
    <n v="40290"/>
    <n v="695"/>
    <n v="180520"/>
    <s v="Home"/>
    <n v="5727"/>
    <n v="0"/>
    <n v="1"/>
    <s v="Employed"/>
    <s v="Single"/>
    <s v="Male"/>
    <s v="PhD"/>
    <n v="0"/>
    <n v="2"/>
    <n v="67021"/>
    <x v="0"/>
    <n v="16"/>
    <s v="Delhi"/>
  </r>
  <r>
    <n v="540"/>
    <n v="59"/>
    <n v="40737"/>
    <n v="693"/>
    <n v="236597"/>
    <s v="Medical"/>
    <n v="4786"/>
    <n v="0"/>
    <n v="1"/>
    <s v="Employed"/>
    <s v="Married"/>
    <s v="Male"/>
    <s v="High School"/>
    <n v="5"/>
    <n v="1"/>
    <n v="61149"/>
    <x v="2"/>
    <n v="7"/>
    <s v="Delhi"/>
  </r>
  <r>
    <n v="541"/>
    <n v="22"/>
    <n v="32816"/>
    <n v="649"/>
    <n v="231241"/>
    <s v="Personal"/>
    <n v="4794"/>
    <n v="0"/>
    <n v="1"/>
    <s v="Employed"/>
    <s v="Single"/>
    <s v="Female"/>
    <s v="Bachelor"/>
    <n v="4"/>
    <n v="3"/>
    <n v="87453"/>
    <x v="2"/>
    <n v="13"/>
    <s v="Pune"/>
  </r>
  <r>
    <n v="542"/>
    <n v="52"/>
    <n v="63496"/>
    <n v="590"/>
    <n v="222315"/>
    <s v="Personal"/>
    <n v="6035"/>
    <n v="0"/>
    <n v="0"/>
    <s v="Employed"/>
    <s v="Divorced"/>
    <s v="Female"/>
    <s v="PhD"/>
    <n v="4"/>
    <n v="2"/>
    <n v="52595"/>
    <x v="0"/>
    <n v="4"/>
    <s v="Delhi"/>
  </r>
  <r>
    <n v="543"/>
    <n v="52"/>
    <n v="42551"/>
    <n v="560"/>
    <n v="143114"/>
    <s v="Medical"/>
    <n v="4232"/>
    <n v="0"/>
    <n v="1"/>
    <s v="Employed"/>
    <s v="Single"/>
    <s v="Male"/>
    <s v="Bachelor"/>
    <n v="1"/>
    <n v="3"/>
    <n v="158271"/>
    <x v="0"/>
    <n v="12"/>
    <s v="Mumbai"/>
  </r>
  <r>
    <n v="544"/>
    <n v="60"/>
    <n v="66670"/>
    <n v="692"/>
    <n v="240667"/>
    <s v="Car"/>
    <n v="4095"/>
    <n v="0"/>
    <n v="1"/>
    <s v="Employed"/>
    <s v="Single"/>
    <s v="Male"/>
    <s v="PhD"/>
    <n v="4"/>
    <n v="2"/>
    <n v="28457"/>
    <x v="0"/>
    <n v="2"/>
    <s v="Kolkata"/>
  </r>
  <r>
    <n v="545"/>
    <n v="26"/>
    <n v="57939"/>
    <n v="673"/>
    <n v="196749"/>
    <s v="Medical"/>
    <n v="5220"/>
    <n v="0"/>
    <n v="1"/>
    <s v="Employed"/>
    <s v="Divorced"/>
    <s v="Male"/>
    <s v="High School"/>
    <n v="0"/>
    <n v="2"/>
    <n v="86481"/>
    <x v="0"/>
    <n v="5"/>
    <s v="Mumbai"/>
  </r>
  <r>
    <n v="546"/>
    <n v="45"/>
    <n v="49658"/>
    <n v="680"/>
    <n v="229997"/>
    <s v="Personal"/>
    <n v="3505"/>
    <n v="0"/>
    <n v="0"/>
    <s v="Employed"/>
    <s v="Divorced"/>
    <s v="Female"/>
    <s v="High School"/>
    <n v="3"/>
    <n v="2"/>
    <n v="103207"/>
    <x v="2"/>
    <n v="8"/>
    <s v="Kolkata"/>
  </r>
  <r>
    <n v="547"/>
    <n v="23"/>
    <n v="62144"/>
    <n v="693"/>
    <n v="158491"/>
    <s v="Education"/>
    <n v="5348"/>
    <n v="0"/>
    <n v="0"/>
    <s v="Employed"/>
    <s v="Single"/>
    <s v="Female"/>
    <s v="High School"/>
    <n v="5"/>
    <n v="3"/>
    <n v="76738"/>
    <x v="3"/>
    <n v="4"/>
    <s v="Bangalore"/>
  </r>
  <r>
    <n v="548"/>
    <n v="38"/>
    <n v="35848"/>
    <n v="605"/>
    <n v="298301"/>
    <s v="Car"/>
    <n v="5469"/>
    <n v="0"/>
    <n v="1"/>
    <s v="Employed"/>
    <s v="Single"/>
    <s v="Female"/>
    <s v="PhD"/>
    <n v="4"/>
    <n v="2"/>
    <n v="106363"/>
    <x v="1"/>
    <n v="2"/>
    <s v="Mumbai"/>
  </r>
  <r>
    <n v="549"/>
    <n v="58"/>
    <n v="38293"/>
    <n v="556"/>
    <n v="212374"/>
    <s v="Medical"/>
    <n v="4753"/>
    <n v="0"/>
    <n v="1"/>
    <s v="Employed"/>
    <s v="Divorced"/>
    <s v="Female"/>
    <s v="Master"/>
    <n v="1"/>
    <n v="4"/>
    <n v="76011"/>
    <x v="1"/>
    <n v="6"/>
    <s v="Hyderabad"/>
  </r>
  <r>
    <n v="550"/>
    <n v="63"/>
    <n v="60703"/>
    <n v="675"/>
    <n v="179122"/>
    <s v="Home"/>
    <n v="6408"/>
    <n v="1"/>
    <n v="1"/>
    <s v="Employed"/>
    <s v="Married"/>
    <s v="Male"/>
    <s v="High School"/>
    <n v="1"/>
    <n v="4"/>
    <n v="145902"/>
    <x v="3"/>
    <n v="3"/>
    <s v="Ahmedabad"/>
  </r>
  <r>
    <n v="551"/>
    <n v="23"/>
    <n v="17064"/>
    <n v="709"/>
    <n v="232309"/>
    <s v="Medical"/>
    <n v="6127"/>
    <n v="0"/>
    <n v="1"/>
    <s v="Employed"/>
    <s v="Divorced"/>
    <s v="Female"/>
    <s v="PhD"/>
    <n v="5"/>
    <n v="3"/>
    <n v="66433"/>
    <x v="2"/>
    <n v="14"/>
    <s v="Delhi"/>
  </r>
  <r>
    <n v="552"/>
    <n v="25"/>
    <n v="50219"/>
    <n v="667"/>
    <n v="242902"/>
    <s v="Personal"/>
    <n v="4221"/>
    <n v="0"/>
    <n v="1"/>
    <s v="Employed"/>
    <s v="Single"/>
    <s v="Female"/>
    <s v="Master"/>
    <n v="0"/>
    <n v="4"/>
    <n v="29463"/>
    <x v="2"/>
    <n v="10"/>
    <s v="Kolkata"/>
  </r>
  <r>
    <n v="553"/>
    <n v="44"/>
    <n v="58857"/>
    <n v="575"/>
    <n v="231703"/>
    <s v="Personal"/>
    <n v="5655"/>
    <n v="1"/>
    <n v="1"/>
    <s v="Employed"/>
    <s v="Single"/>
    <s v="Male"/>
    <s v="PhD"/>
    <n v="4"/>
    <n v="2"/>
    <n v="61045"/>
    <x v="3"/>
    <n v="11"/>
    <s v="Bangalore"/>
  </r>
  <r>
    <n v="554"/>
    <n v="54"/>
    <n v="69663"/>
    <n v="662"/>
    <n v="150259"/>
    <s v="Home"/>
    <n v="5984"/>
    <n v="0"/>
    <n v="1"/>
    <s v="Employed"/>
    <s v="Single"/>
    <s v="Male"/>
    <s v="PhD"/>
    <n v="0"/>
    <n v="1"/>
    <n v="111594"/>
    <x v="1"/>
    <n v="5"/>
    <s v="Bangalore"/>
  </r>
  <r>
    <n v="555"/>
    <n v="59"/>
    <n v="72732"/>
    <n v="593"/>
    <n v="257133"/>
    <s v="Car"/>
    <n v="5082"/>
    <n v="0"/>
    <n v="1"/>
    <s v="Employed"/>
    <s v="Divorced"/>
    <s v="Male"/>
    <s v="High School"/>
    <n v="1"/>
    <n v="1"/>
    <n v="96462"/>
    <x v="1"/>
    <n v="16"/>
    <s v="Kolkata"/>
  </r>
  <r>
    <n v="556"/>
    <n v="44"/>
    <n v="48045"/>
    <n v="572"/>
    <n v="182756"/>
    <s v="Personal"/>
    <n v="4568"/>
    <n v="0"/>
    <n v="0"/>
    <s v="Employed"/>
    <s v="Divorced"/>
    <s v="Female"/>
    <s v="Master"/>
    <n v="3"/>
    <n v="2"/>
    <n v="122563"/>
    <x v="3"/>
    <n v="9"/>
    <s v="Bangalore"/>
  </r>
  <r>
    <n v="557"/>
    <n v="56"/>
    <n v="61553"/>
    <n v="649"/>
    <n v="199195"/>
    <s v="Car"/>
    <n v="3891"/>
    <n v="1"/>
    <n v="1"/>
    <s v="Employed"/>
    <s v="Married"/>
    <s v="Male"/>
    <s v="PhD"/>
    <n v="4"/>
    <n v="4"/>
    <n v="115052"/>
    <x v="3"/>
    <n v="16"/>
    <s v="Bangalore"/>
  </r>
  <r>
    <n v="558"/>
    <n v="48"/>
    <n v="37934"/>
    <n v="658"/>
    <n v="89562"/>
    <s v="Car"/>
    <n v="4441"/>
    <n v="0"/>
    <n v="1"/>
    <s v="Employed"/>
    <s v="Single"/>
    <s v="Female"/>
    <s v="PhD"/>
    <n v="3"/>
    <n v="2"/>
    <n v="80911"/>
    <x v="0"/>
    <n v="9"/>
    <s v="Delhi"/>
  </r>
  <r>
    <n v="559"/>
    <n v="54"/>
    <n v="43347"/>
    <n v="645"/>
    <n v="176797"/>
    <s v="Medical"/>
    <n v="3913"/>
    <n v="0"/>
    <n v="0"/>
    <s v="Employed"/>
    <s v="Single"/>
    <s v="Male"/>
    <s v="PhD"/>
    <n v="5"/>
    <n v="1"/>
    <n v="85327"/>
    <x v="3"/>
    <n v="17"/>
    <s v="Bangalore"/>
  </r>
  <r>
    <n v="560"/>
    <n v="36"/>
    <n v="70514"/>
    <n v="671"/>
    <n v="176482"/>
    <s v="Car"/>
    <n v="5912"/>
    <n v="0"/>
    <n v="1"/>
    <s v="Employed"/>
    <s v="Divorced"/>
    <s v="Female"/>
    <s v="PhD"/>
    <n v="4"/>
    <n v="1"/>
    <n v="88440"/>
    <x v="3"/>
    <n v="12"/>
    <s v="Delhi"/>
  </r>
  <r>
    <n v="561"/>
    <n v="56"/>
    <n v="49401"/>
    <n v="610"/>
    <n v="222530"/>
    <s v="Personal"/>
    <n v="4744"/>
    <n v="1"/>
    <n v="1"/>
    <s v="Employed"/>
    <s v="Single"/>
    <s v="Female"/>
    <s v="High School"/>
    <n v="1"/>
    <n v="3"/>
    <n v="156530"/>
    <x v="1"/>
    <n v="15"/>
    <s v="Bangalore"/>
  </r>
  <r>
    <n v="562"/>
    <n v="27"/>
    <n v="52395"/>
    <n v="654"/>
    <n v="173750"/>
    <s v="Personal"/>
    <n v="5521"/>
    <n v="0"/>
    <n v="1"/>
    <s v="Employed"/>
    <s v="Married"/>
    <s v="Male"/>
    <s v="PhD"/>
    <n v="4"/>
    <n v="1"/>
    <n v="120724"/>
    <x v="0"/>
    <n v="10"/>
    <s v="Bangalore"/>
  </r>
  <r>
    <n v="563"/>
    <n v="38"/>
    <n v="34502"/>
    <n v="625"/>
    <n v="118919"/>
    <s v="Education"/>
    <n v="6260"/>
    <n v="0"/>
    <n v="1"/>
    <s v="Employed"/>
    <s v="Divorced"/>
    <s v="Male"/>
    <s v="Master"/>
    <n v="1"/>
    <n v="3"/>
    <n v="156750"/>
    <x v="0"/>
    <n v="4"/>
    <s v="Ahmedabad"/>
  </r>
  <r>
    <n v="564"/>
    <n v="26"/>
    <n v="56338"/>
    <n v="637"/>
    <n v="212192"/>
    <s v="Car"/>
    <n v="5212"/>
    <n v="0"/>
    <n v="0"/>
    <s v="Employed"/>
    <s v="Single"/>
    <s v="Female"/>
    <s v="Bachelor"/>
    <n v="2"/>
    <n v="4"/>
    <n v="125223"/>
    <x v="1"/>
    <n v="17"/>
    <s v="Kolkata"/>
  </r>
  <r>
    <n v="565"/>
    <n v="48"/>
    <n v="61310"/>
    <n v="663"/>
    <n v="187478"/>
    <s v="Education"/>
    <n v="6177"/>
    <n v="0"/>
    <n v="1"/>
    <s v="Employed"/>
    <s v="Divorced"/>
    <s v="Male"/>
    <s v="Master"/>
    <n v="1"/>
    <n v="2"/>
    <n v="98092"/>
    <x v="1"/>
    <n v="18"/>
    <s v="Hyderabad"/>
  </r>
  <r>
    <n v="566"/>
    <n v="59"/>
    <n v="60845"/>
    <n v="702"/>
    <n v="163572"/>
    <s v="Medical"/>
    <n v="4649"/>
    <n v="1"/>
    <n v="0"/>
    <s v="Employed"/>
    <s v="Divorced"/>
    <s v="Female"/>
    <s v="PhD"/>
    <n v="1"/>
    <n v="3"/>
    <n v="69419"/>
    <x v="2"/>
    <n v="18"/>
    <s v="Mumbai"/>
  </r>
  <r>
    <n v="567"/>
    <n v="54"/>
    <n v="31829"/>
    <n v="664"/>
    <n v="204376"/>
    <s v="Education"/>
    <n v="5386"/>
    <n v="0"/>
    <n v="1"/>
    <s v="Employed"/>
    <s v="Married"/>
    <s v="Male"/>
    <s v="PhD"/>
    <n v="5"/>
    <n v="2"/>
    <n v="106045"/>
    <x v="0"/>
    <n v="10"/>
    <s v="Mumbai"/>
  </r>
  <r>
    <n v="568"/>
    <n v="61"/>
    <n v="64999"/>
    <n v="681"/>
    <n v="111012"/>
    <s v="Car"/>
    <n v="5205"/>
    <n v="1"/>
    <n v="0"/>
    <s v="Employed"/>
    <s v="Divorced"/>
    <s v="Female"/>
    <s v="Master"/>
    <n v="4"/>
    <n v="3"/>
    <n v="98173"/>
    <x v="3"/>
    <n v="11"/>
    <s v="Mumbai"/>
  </r>
  <r>
    <n v="569"/>
    <n v="49"/>
    <n v="35028"/>
    <n v="650"/>
    <n v="231022"/>
    <s v="Personal"/>
    <n v="4298"/>
    <n v="0"/>
    <n v="1"/>
    <s v="Employed"/>
    <s v="Single"/>
    <s v="Female"/>
    <s v="Bachelor"/>
    <n v="3"/>
    <n v="4"/>
    <n v="97190"/>
    <x v="0"/>
    <n v="1"/>
    <s v="Hyderabad"/>
  </r>
  <r>
    <n v="570"/>
    <n v="24"/>
    <n v="49603"/>
    <n v="674"/>
    <n v="190859"/>
    <s v="Medical"/>
    <n v="4690"/>
    <n v="0"/>
    <n v="1"/>
    <s v="Employed"/>
    <s v="Married"/>
    <s v="Male"/>
    <s v="High School"/>
    <n v="1"/>
    <n v="4"/>
    <n v="93727"/>
    <x v="2"/>
    <n v="10"/>
    <s v="Delhi"/>
  </r>
  <r>
    <n v="571"/>
    <n v="34"/>
    <n v="25728"/>
    <n v="701"/>
    <n v="186634"/>
    <s v="Car"/>
    <n v="6415"/>
    <n v="0"/>
    <n v="0"/>
    <s v="Employed"/>
    <s v="Divorced"/>
    <s v="Female"/>
    <s v="Bachelor"/>
    <n v="4"/>
    <n v="3"/>
    <n v="38426"/>
    <x v="3"/>
    <n v="3"/>
    <s v="Mumbai"/>
  </r>
  <r>
    <n v="572"/>
    <n v="25"/>
    <n v="47307"/>
    <n v="743"/>
    <n v="247640"/>
    <s v="Medical"/>
    <n v="4655"/>
    <n v="0"/>
    <n v="1"/>
    <s v="Employed"/>
    <s v="Single"/>
    <s v="Female"/>
    <s v="Bachelor"/>
    <n v="1"/>
    <n v="3"/>
    <n v="137825"/>
    <x v="2"/>
    <n v="6"/>
    <s v="Mumbai"/>
  </r>
  <r>
    <n v="573"/>
    <n v="45"/>
    <n v="34946"/>
    <n v="710"/>
    <n v="173208"/>
    <s v="Home"/>
    <n v="3337"/>
    <n v="0"/>
    <n v="1"/>
    <s v="Employed"/>
    <s v="Divorced"/>
    <s v="Female"/>
    <s v="Bachelor"/>
    <n v="0"/>
    <n v="4"/>
    <n v="98486"/>
    <x v="1"/>
    <n v="17"/>
    <s v="Mumbai"/>
  </r>
  <r>
    <n v="574"/>
    <n v="59"/>
    <n v="43267"/>
    <n v="647"/>
    <n v="212932"/>
    <s v="Car"/>
    <n v="4653"/>
    <n v="0"/>
    <n v="0"/>
    <s v="Employed"/>
    <s v="Divorced"/>
    <s v="Female"/>
    <s v="Master"/>
    <n v="0"/>
    <n v="2"/>
    <n v="57572"/>
    <x v="2"/>
    <n v="12"/>
    <s v="Kolkata"/>
  </r>
  <r>
    <n v="575"/>
    <n v="28"/>
    <n v="50898"/>
    <n v="707"/>
    <n v="193524"/>
    <s v="Home"/>
    <n v="4247"/>
    <n v="0"/>
    <n v="0"/>
    <s v="Employed"/>
    <s v="Married"/>
    <s v="Male"/>
    <s v="Bachelor"/>
    <n v="0"/>
    <n v="4"/>
    <n v="114452"/>
    <x v="1"/>
    <n v="11"/>
    <s v="Delhi"/>
  </r>
  <r>
    <n v="576"/>
    <n v="35"/>
    <n v="62408"/>
    <n v="677"/>
    <n v="360797"/>
    <s v="Education"/>
    <n v="5455"/>
    <n v="0"/>
    <n v="1"/>
    <s v="Employed"/>
    <s v="Married"/>
    <s v="Female"/>
    <s v="High School"/>
    <n v="0"/>
    <n v="2"/>
    <n v="74324"/>
    <x v="2"/>
    <n v="17"/>
    <s v="Hyderabad"/>
  </r>
  <r>
    <n v="577"/>
    <n v="39"/>
    <n v="61893"/>
    <n v="619"/>
    <n v="224419"/>
    <s v="Car"/>
    <n v="5614"/>
    <n v="0"/>
    <n v="0"/>
    <s v="Employed"/>
    <s v="Married"/>
    <s v="Female"/>
    <s v="PhD"/>
    <n v="3"/>
    <n v="3"/>
    <n v="116864"/>
    <x v="1"/>
    <n v="3"/>
    <s v="Hyderabad"/>
  </r>
  <r>
    <n v="578"/>
    <n v="31"/>
    <n v="14940"/>
    <n v="678"/>
    <n v="142927"/>
    <s v="Home"/>
    <n v="5358"/>
    <n v="0"/>
    <n v="1"/>
    <s v="Employed"/>
    <s v="Married"/>
    <s v="Male"/>
    <s v="Master"/>
    <n v="5"/>
    <n v="2"/>
    <n v="126449"/>
    <x v="0"/>
    <n v="9"/>
    <s v="Pune"/>
  </r>
  <r>
    <n v="579"/>
    <n v="40"/>
    <n v="60174"/>
    <n v="593"/>
    <n v="287610"/>
    <s v="Personal"/>
    <n v="4590"/>
    <n v="0"/>
    <n v="0"/>
    <s v="Unemployed"/>
    <s v="Single"/>
    <s v="Male"/>
    <s v="Master"/>
    <n v="1"/>
    <n v="3"/>
    <n v="130589"/>
    <x v="1"/>
    <n v="18"/>
    <s v="Pune"/>
  </r>
  <r>
    <n v="580"/>
    <n v="56"/>
    <n v="53094"/>
    <n v="678"/>
    <n v="252149"/>
    <s v="Education"/>
    <n v="5059"/>
    <n v="0"/>
    <n v="1"/>
    <s v="Employed"/>
    <s v="Divorced"/>
    <s v="Female"/>
    <s v="Bachelor"/>
    <n v="0"/>
    <n v="2"/>
    <n v="95172"/>
    <x v="0"/>
    <n v="6"/>
    <s v="Delhi"/>
  </r>
  <r>
    <n v="581"/>
    <n v="38"/>
    <n v="41596"/>
    <n v="737"/>
    <n v="202248"/>
    <s v="Car"/>
    <n v="4684"/>
    <n v="0"/>
    <n v="0"/>
    <s v="Employed"/>
    <s v="Married"/>
    <s v="Female"/>
    <s v="PhD"/>
    <n v="4"/>
    <n v="3"/>
    <n v="87586"/>
    <x v="1"/>
    <n v="3"/>
    <s v="Kolkata"/>
  </r>
  <r>
    <n v="582"/>
    <n v="34"/>
    <n v="36793"/>
    <n v="691"/>
    <n v="178133"/>
    <s v="Car"/>
    <n v="3553"/>
    <n v="0"/>
    <n v="0"/>
    <s v="Employed"/>
    <s v="Single"/>
    <s v="Female"/>
    <s v="PhD"/>
    <n v="0"/>
    <n v="1"/>
    <n v="81233"/>
    <x v="2"/>
    <n v="6"/>
    <s v="Ahmedabad"/>
  </r>
  <r>
    <n v="583"/>
    <n v="58"/>
    <n v="49063"/>
    <n v="709"/>
    <n v="133681"/>
    <s v="Personal"/>
    <n v="4887"/>
    <n v="0"/>
    <n v="0"/>
    <s v="Unemployed"/>
    <s v="Married"/>
    <s v="Male"/>
    <s v="PhD"/>
    <n v="2"/>
    <n v="1"/>
    <n v="78323"/>
    <x v="2"/>
    <n v="11"/>
    <s v="Bangalore"/>
  </r>
  <r>
    <n v="584"/>
    <n v="45"/>
    <n v="53458"/>
    <n v="631"/>
    <n v="221526"/>
    <s v="Personal"/>
    <n v="7636"/>
    <n v="0"/>
    <n v="1"/>
    <s v="Employed"/>
    <s v="Divorced"/>
    <s v="Female"/>
    <s v="Master"/>
    <n v="2"/>
    <n v="4"/>
    <n v="99483"/>
    <x v="2"/>
    <n v="11"/>
    <s v="Delhi"/>
  </r>
  <r>
    <n v="585"/>
    <n v="36"/>
    <n v="55668"/>
    <n v="674"/>
    <n v="166242"/>
    <s v="Home"/>
    <n v="3970"/>
    <n v="1"/>
    <n v="1"/>
    <s v="Unemployed"/>
    <s v="Married"/>
    <s v="Female"/>
    <s v="High School"/>
    <n v="5"/>
    <n v="4"/>
    <n v="93719"/>
    <x v="1"/>
    <n v="7"/>
    <s v="Bangalore"/>
  </r>
  <r>
    <n v="586"/>
    <n v="38"/>
    <n v="47040"/>
    <n v="684"/>
    <n v="156001"/>
    <s v="Home"/>
    <n v="3145"/>
    <n v="0"/>
    <n v="0"/>
    <s v="Employed"/>
    <s v="Divorced"/>
    <s v="Male"/>
    <s v="PhD"/>
    <n v="3"/>
    <n v="3"/>
    <n v="75240"/>
    <x v="1"/>
    <n v="13"/>
    <s v="Hyderabad"/>
  </r>
  <r>
    <n v="587"/>
    <n v="21"/>
    <n v="12136"/>
    <n v="634"/>
    <n v="238770"/>
    <s v="Home"/>
    <n v="6423"/>
    <n v="0"/>
    <n v="1"/>
    <s v="Employed"/>
    <s v="Divorced"/>
    <s v="Female"/>
    <s v="Master"/>
    <n v="2"/>
    <n v="2"/>
    <n v="65686"/>
    <x v="2"/>
    <n v="13"/>
    <s v="Bangalore"/>
  </r>
  <r>
    <n v="588"/>
    <n v="60"/>
    <n v="42570"/>
    <n v="684"/>
    <n v="277245"/>
    <s v="Medical"/>
    <n v="5448"/>
    <n v="0"/>
    <n v="1"/>
    <s v="Employed"/>
    <s v="Single"/>
    <s v="Male"/>
    <s v="Bachelor"/>
    <n v="4"/>
    <n v="3"/>
    <n v="96737"/>
    <x v="0"/>
    <n v="7"/>
    <s v="Pune"/>
  </r>
  <r>
    <n v="589"/>
    <n v="21"/>
    <n v="32244"/>
    <n v="672"/>
    <n v="176186"/>
    <s v="Education"/>
    <n v="5297"/>
    <n v="0"/>
    <n v="0"/>
    <s v="Employed"/>
    <s v="Married"/>
    <s v="Female"/>
    <s v="PhD"/>
    <n v="0"/>
    <n v="1"/>
    <n v="86974"/>
    <x v="1"/>
    <n v="14"/>
    <s v="Mumbai"/>
  </r>
  <r>
    <n v="590"/>
    <n v="21"/>
    <n v="80828"/>
    <n v="684"/>
    <n v="240294"/>
    <s v="Car"/>
    <n v="4641"/>
    <n v="0"/>
    <n v="0"/>
    <s v="Employed"/>
    <s v="Married"/>
    <s v="Male"/>
    <s v="Bachelor"/>
    <n v="2"/>
    <n v="1"/>
    <n v="65758"/>
    <x v="0"/>
    <n v="2"/>
    <s v="Bangalore"/>
  </r>
  <r>
    <n v="591"/>
    <n v="41"/>
    <n v="50889"/>
    <n v="598"/>
    <n v="210610"/>
    <s v="Education"/>
    <n v="5226"/>
    <n v="0"/>
    <n v="0"/>
    <s v="Employed"/>
    <s v="Divorced"/>
    <s v="Female"/>
    <s v="PhD"/>
    <n v="2"/>
    <n v="3"/>
    <n v="124917"/>
    <x v="1"/>
    <n v="3"/>
    <s v="Pune"/>
  </r>
  <r>
    <n v="592"/>
    <n v="45"/>
    <n v="61116"/>
    <n v="713"/>
    <n v="217941"/>
    <s v="Personal"/>
    <n v="5051"/>
    <n v="0"/>
    <n v="0"/>
    <s v="Employed"/>
    <s v="Married"/>
    <s v="Female"/>
    <s v="Bachelor"/>
    <n v="3"/>
    <n v="1"/>
    <n v="153162"/>
    <x v="2"/>
    <n v="4"/>
    <s v="Bangalore"/>
  </r>
  <r>
    <n v="593"/>
    <n v="47"/>
    <n v="59526"/>
    <n v="672"/>
    <n v="159068"/>
    <s v="Education"/>
    <n v="6310"/>
    <n v="0"/>
    <n v="1"/>
    <s v="Employed"/>
    <s v="Divorced"/>
    <s v="Male"/>
    <s v="Master"/>
    <n v="2"/>
    <n v="4"/>
    <n v="128877"/>
    <x v="0"/>
    <n v="8"/>
    <s v="Hyderabad"/>
  </r>
  <r>
    <n v="594"/>
    <n v="30"/>
    <n v="54654"/>
    <n v="644"/>
    <n v="189382"/>
    <s v="Education"/>
    <n v="5916"/>
    <n v="0"/>
    <n v="1"/>
    <s v="Employed"/>
    <s v="Single"/>
    <s v="Male"/>
    <s v="Bachelor"/>
    <n v="0"/>
    <n v="3"/>
    <n v="78394"/>
    <x v="3"/>
    <n v="1"/>
    <s v="Kolkata"/>
  </r>
  <r>
    <n v="595"/>
    <n v="32"/>
    <n v="43756"/>
    <n v="645"/>
    <n v="145168"/>
    <s v="Home"/>
    <n v="5602"/>
    <n v="0"/>
    <n v="1"/>
    <s v="Employed"/>
    <s v="Married"/>
    <s v="Female"/>
    <s v="Master"/>
    <n v="5"/>
    <n v="4"/>
    <n v="98493"/>
    <x v="1"/>
    <n v="9"/>
    <s v="Kolkata"/>
  </r>
  <r>
    <n v="596"/>
    <n v="48"/>
    <n v="41842"/>
    <n v="648"/>
    <n v="138870"/>
    <s v="Personal"/>
    <n v="4317"/>
    <n v="0"/>
    <n v="1"/>
    <s v="Employed"/>
    <s v="Divorced"/>
    <s v="Male"/>
    <s v="Bachelor"/>
    <n v="5"/>
    <n v="4"/>
    <n v="146212"/>
    <x v="0"/>
    <n v="17"/>
    <s v="Ahmedabad"/>
  </r>
  <r>
    <n v="597"/>
    <n v="52"/>
    <n v="19691"/>
    <n v="608"/>
    <n v="225913"/>
    <s v="Education"/>
    <n v="5228"/>
    <n v="1"/>
    <n v="0"/>
    <s v="Employed"/>
    <s v="Married"/>
    <s v="Male"/>
    <s v="Bachelor"/>
    <n v="5"/>
    <n v="4"/>
    <n v="64789"/>
    <x v="2"/>
    <n v="18"/>
    <s v="Bangalore"/>
  </r>
  <r>
    <n v="598"/>
    <n v="53"/>
    <n v="52132"/>
    <n v="709"/>
    <n v="173785"/>
    <s v="Car"/>
    <n v="4384"/>
    <n v="0"/>
    <n v="0"/>
    <s v="Employed"/>
    <s v="Married"/>
    <s v="Male"/>
    <s v="Bachelor"/>
    <n v="1"/>
    <n v="1"/>
    <n v="123477"/>
    <x v="0"/>
    <n v="7"/>
    <s v="Kolkata"/>
  </r>
  <r>
    <n v="599"/>
    <n v="28"/>
    <n v="54505"/>
    <n v="698"/>
    <n v="154245"/>
    <s v="Home"/>
    <n v="6228"/>
    <n v="0"/>
    <n v="1"/>
    <s v="Employed"/>
    <s v="Single"/>
    <s v="Female"/>
    <s v="PhD"/>
    <n v="0"/>
    <n v="2"/>
    <n v="56557"/>
    <x v="3"/>
    <n v="3"/>
    <s v="Hyderabad"/>
  </r>
  <r>
    <n v="600"/>
    <n v="62"/>
    <n v="49282"/>
    <n v="701"/>
    <n v="139524"/>
    <s v="Education"/>
    <n v="4285"/>
    <n v="1"/>
    <n v="1"/>
    <s v="Employed"/>
    <s v="Divorced"/>
    <s v="Female"/>
    <s v="High School"/>
    <n v="2"/>
    <n v="2"/>
    <n v="150521"/>
    <x v="3"/>
    <n v="16"/>
    <s v="Mumbai"/>
  </r>
  <r>
    <n v="601"/>
    <n v="46"/>
    <n v="52151"/>
    <n v="725"/>
    <n v="124313"/>
    <s v="Personal"/>
    <n v="4865"/>
    <n v="0"/>
    <n v="0"/>
    <s v="Employed"/>
    <s v="Single"/>
    <s v="Male"/>
    <s v="High School"/>
    <n v="2"/>
    <n v="2"/>
    <n v="87090"/>
    <x v="0"/>
    <n v="8"/>
    <s v="Bangalore"/>
  </r>
  <r>
    <n v="602"/>
    <n v="62"/>
    <n v="31903"/>
    <n v="659"/>
    <n v="102179"/>
    <s v="Car"/>
    <n v="3913"/>
    <n v="0"/>
    <n v="0"/>
    <s v="Employed"/>
    <s v="Single"/>
    <s v="Male"/>
    <s v="PhD"/>
    <n v="2"/>
    <n v="4"/>
    <n v="166871"/>
    <x v="3"/>
    <n v="5"/>
    <s v="Bangalore"/>
  </r>
  <r>
    <n v="603"/>
    <n v="61"/>
    <n v="45589"/>
    <n v="567"/>
    <n v="205547"/>
    <s v="Personal"/>
    <n v="4501"/>
    <n v="0"/>
    <n v="1"/>
    <s v="Employed"/>
    <s v="Single"/>
    <s v="Male"/>
    <s v="Bachelor"/>
    <n v="3"/>
    <n v="3"/>
    <n v="151841"/>
    <x v="1"/>
    <n v="17"/>
    <s v="Mumbai"/>
  </r>
  <r>
    <n v="604"/>
    <n v="22"/>
    <n v="40252"/>
    <n v="681"/>
    <n v="68628"/>
    <s v="Personal"/>
    <n v="4490"/>
    <n v="1"/>
    <n v="1"/>
    <s v="Employed"/>
    <s v="Divorced"/>
    <s v="Female"/>
    <s v="Bachelor"/>
    <n v="4"/>
    <n v="4"/>
    <n v="96807"/>
    <x v="3"/>
    <n v="19"/>
    <s v="Pune"/>
  </r>
  <r>
    <n v="605"/>
    <n v="55"/>
    <n v="59975"/>
    <n v="679"/>
    <n v="223565"/>
    <s v="Personal"/>
    <n v="4847"/>
    <n v="0"/>
    <n v="1"/>
    <s v="Employed"/>
    <s v="Divorced"/>
    <s v="Male"/>
    <s v="PhD"/>
    <n v="0"/>
    <n v="4"/>
    <n v="78417"/>
    <x v="0"/>
    <n v="18"/>
    <s v="Kolkata"/>
  </r>
  <r>
    <n v="606"/>
    <n v="54"/>
    <n v="50614"/>
    <n v="727"/>
    <n v="223213"/>
    <s v="Medical"/>
    <n v="4100"/>
    <n v="0"/>
    <n v="0"/>
    <s v="Unemployed"/>
    <s v="Married"/>
    <s v="Male"/>
    <s v="Master"/>
    <n v="5"/>
    <n v="3"/>
    <n v="105843"/>
    <x v="0"/>
    <n v="5"/>
    <s v="Pune"/>
  </r>
  <r>
    <n v="607"/>
    <n v="26"/>
    <n v="40402"/>
    <n v="704"/>
    <n v="195043"/>
    <s v="Car"/>
    <n v="6215"/>
    <n v="1"/>
    <n v="0"/>
    <s v="Employed"/>
    <s v="Divorced"/>
    <s v="Female"/>
    <s v="Master"/>
    <n v="2"/>
    <n v="2"/>
    <n v="94595"/>
    <x v="1"/>
    <n v="7"/>
    <s v="Pune"/>
  </r>
  <r>
    <n v="608"/>
    <n v="51"/>
    <n v="47600"/>
    <n v="656"/>
    <n v="203706"/>
    <s v="Personal"/>
    <n v="4812"/>
    <n v="0"/>
    <n v="1"/>
    <s v="Employed"/>
    <s v="Single"/>
    <s v="Male"/>
    <s v="PhD"/>
    <n v="1"/>
    <n v="2"/>
    <n v="87952"/>
    <x v="1"/>
    <n v="18"/>
    <s v="Delhi"/>
  </r>
  <r>
    <n v="609"/>
    <n v="43"/>
    <n v="34407"/>
    <n v="642"/>
    <n v="185731"/>
    <s v="Medical"/>
    <n v="4466"/>
    <n v="0"/>
    <n v="0"/>
    <s v="Employed"/>
    <s v="Divorced"/>
    <s v="Female"/>
    <s v="High School"/>
    <n v="3"/>
    <n v="2"/>
    <n v="50256"/>
    <x v="0"/>
    <n v="13"/>
    <s v="Ahmedabad"/>
  </r>
  <r>
    <n v="610"/>
    <n v="32"/>
    <n v="45077"/>
    <n v="700"/>
    <n v="211259"/>
    <s v="Home"/>
    <n v="5769"/>
    <n v="0"/>
    <n v="1"/>
    <s v="Employed"/>
    <s v="Married"/>
    <s v="Female"/>
    <s v="Master"/>
    <n v="4"/>
    <n v="4"/>
    <n v="84563"/>
    <x v="2"/>
    <n v="11"/>
    <s v="Mumbai"/>
  </r>
  <r>
    <n v="611"/>
    <n v="48"/>
    <n v="58740"/>
    <n v="517"/>
    <n v="210678"/>
    <s v="Medical"/>
    <n v="7162"/>
    <n v="0"/>
    <n v="1"/>
    <s v="Employed"/>
    <s v="Single"/>
    <s v="Male"/>
    <s v="PhD"/>
    <n v="2"/>
    <n v="4"/>
    <n v="66685"/>
    <x v="1"/>
    <n v="5"/>
    <s v="Kolkata"/>
  </r>
  <r>
    <n v="612"/>
    <n v="35"/>
    <n v="30015"/>
    <n v="662"/>
    <n v="265075"/>
    <s v="Home"/>
    <n v="4595"/>
    <n v="1"/>
    <n v="0"/>
    <s v="Employed"/>
    <s v="Married"/>
    <s v="Female"/>
    <s v="Master"/>
    <n v="5"/>
    <n v="1"/>
    <n v="116549"/>
    <x v="2"/>
    <n v="15"/>
    <s v="Pune"/>
  </r>
  <r>
    <n v="613"/>
    <n v="39"/>
    <n v="49082"/>
    <n v="697"/>
    <n v="276641"/>
    <s v="Medical"/>
    <n v="4754"/>
    <n v="0"/>
    <n v="1"/>
    <s v="Employed"/>
    <s v="Divorced"/>
    <s v="Female"/>
    <s v="PhD"/>
    <n v="0"/>
    <n v="2"/>
    <n v="129732"/>
    <x v="3"/>
    <n v="7"/>
    <s v="Mumbai"/>
  </r>
  <r>
    <n v="614"/>
    <n v="32"/>
    <n v="38750"/>
    <n v="643"/>
    <n v="275109"/>
    <s v="Personal"/>
    <n v="4261"/>
    <n v="0"/>
    <n v="0"/>
    <s v="Employed"/>
    <s v="Married"/>
    <s v="Female"/>
    <s v="Master"/>
    <n v="1"/>
    <n v="4"/>
    <n v="122220"/>
    <x v="3"/>
    <n v="5"/>
    <s v="Mumbai"/>
  </r>
  <r>
    <n v="615"/>
    <n v="22"/>
    <n v="30026"/>
    <n v="630"/>
    <n v="160113"/>
    <s v="Medical"/>
    <n v="5662"/>
    <n v="1"/>
    <n v="1"/>
    <s v="Employed"/>
    <s v="Married"/>
    <s v="Female"/>
    <s v="Master"/>
    <n v="5"/>
    <n v="1"/>
    <n v="110271"/>
    <x v="1"/>
    <n v="7"/>
    <s v="Delhi"/>
  </r>
  <r>
    <n v="616"/>
    <n v="31"/>
    <n v="77979"/>
    <n v="664"/>
    <n v="237886"/>
    <s v="Medical"/>
    <n v="5955"/>
    <n v="0"/>
    <n v="1"/>
    <s v="Employed"/>
    <s v="Divorced"/>
    <s v="Male"/>
    <s v="PhD"/>
    <n v="3"/>
    <n v="4"/>
    <n v="74412"/>
    <x v="1"/>
    <n v="17"/>
    <s v="Mumbai"/>
  </r>
  <r>
    <n v="617"/>
    <n v="64"/>
    <n v="68806"/>
    <n v="717"/>
    <n v="225303"/>
    <s v="Personal"/>
    <n v="4953"/>
    <n v="0"/>
    <n v="0"/>
    <s v="Employed"/>
    <s v="Married"/>
    <s v="Female"/>
    <s v="High School"/>
    <n v="0"/>
    <n v="4"/>
    <n v="106162"/>
    <x v="0"/>
    <n v="9"/>
    <s v="Delhi"/>
  </r>
  <r>
    <n v="618"/>
    <n v="57"/>
    <n v="41029"/>
    <n v="672"/>
    <n v="167552"/>
    <s v="Home"/>
    <n v="4561"/>
    <n v="0"/>
    <n v="1"/>
    <s v="Employed"/>
    <s v="Divorced"/>
    <s v="Male"/>
    <s v="High School"/>
    <n v="0"/>
    <n v="2"/>
    <n v="123782"/>
    <x v="3"/>
    <n v="6"/>
    <s v="Ahmedabad"/>
  </r>
  <r>
    <n v="619"/>
    <n v="58"/>
    <n v="45653"/>
    <n v="616"/>
    <n v="155682"/>
    <s v="Personal"/>
    <n v="5533"/>
    <n v="0"/>
    <n v="0"/>
    <s v="Employed"/>
    <s v="Single"/>
    <s v="Female"/>
    <s v="Master"/>
    <n v="3"/>
    <n v="3"/>
    <n v="82412"/>
    <x v="1"/>
    <n v="9"/>
    <s v="Delhi"/>
  </r>
  <r>
    <n v="620"/>
    <n v="45"/>
    <n v="19666"/>
    <n v="710"/>
    <n v="181164"/>
    <s v="Car"/>
    <n v="5739"/>
    <n v="0"/>
    <n v="0"/>
    <s v="Employed"/>
    <s v="Married"/>
    <s v="Female"/>
    <s v="Master"/>
    <n v="0"/>
    <n v="4"/>
    <n v="103569"/>
    <x v="0"/>
    <n v="17"/>
    <s v="Ahmedabad"/>
  </r>
  <r>
    <n v="621"/>
    <n v="63"/>
    <n v="26112"/>
    <n v="720"/>
    <n v="146955"/>
    <s v="Medical"/>
    <n v="6554"/>
    <n v="1"/>
    <n v="0"/>
    <s v="Employed"/>
    <s v="Single"/>
    <s v="Male"/>
    <s v="High School"/>
    <n v="1"/>
    <n v="4"/>
    <n v="95636"/>
    <x v="2"/>
    <n v="2"/>
    <s v="Ahmedabad"/>
  </r>
  <r>
    <n v="622"/>
    <n v="41"/>
    <n v="33079"/>
    <n v="609"/>
    <n v="130535"/>
    <s v="Car"/>
    <n v="4417"/>
    <n v="0"/>
    <n v="0"/>
    <s v="Employed"/>
    <s v="Divorced"/>
    <s v="Female"/>
    <s v="PhD"/>
    <n v="1"/>
    <n v="4"/>
    <n v="149871"/>
    <x v="0"/>
    <n v="13"/>
    <s v="Ahmedabad"/>
  </r>
  <r>
    <n v="623"/>
    <n v="62"/>
    <n v="49496"/>
    <n v="789"/>
    <n v="224869"/>
    <s v="Personal"/>
    <n v="5852"/>
    <n v="1"/>
    <n v="1"/>
    <s v="Employed"/>
    <s v="Divorced"/>
    <s v="Male"/>
    <s v="Bachelor"/>
    <n v="0"/>
    <n v="2"/>
    <n v="125546"/>
    <x v="3"/>
    <n v="17"/>
    <s v="Hyderabad"/>
  </r>
  <r>
    <n v="624"/>
    <n v="56"/>
    <n v="48279"/>
    <n v="649"/>
    <n v="201636"/>
    <s v="Personal"/>
    <n v="5105"/>
    <n v="0"/>
    <n v="0"/>
    <s v="Employed"/>
    <s v="Married"/>
    <s v="Female"/>
    <s v="Master"/>
    <n v="2"/>
    <n v="4"/>
    <n v="118274"/>
    <x v="0"/>
    <n v="6"/>
    <s v="Ahmedabad"/>
  </r>
  <r>
    <n v="625"/>
    <n v="29"/>
    <n v="54975"/>
    <n v="697"/>
    <n v="201379"/>
    <s v="Education"/>
    <n v="3265"/>
    <n v="1"/>
    <n v="1"/>
    <s v="Employed"/>
    <s v="Married"/>
    <s v="Female"/>
    <s v="Bachelor"/>
    <n v="0"/>
    <n v="1"/>
    <n v="48499"/>
    <x v="0"/>
    <n v="19"/>
    <s v="Delhi"/>
  </r>
  <r>
    <n v="626"/>
    <n v="32"/>
    <n v="60179"/>
    <n v="686"/>
    <n v="246334"/>
    <s v="Car"/>
    <n v="6522"/>
    <n v="1"/>
    <n v="1"/>
    <s v="Employed"/>
    <s v="Divorced"/>
    <s v="Male"/>
    <s v="Master"/>
    <n v="2"/>
    <n v="2"/>
    <n v="105185"/>
    <x v="1"/>
    <n v="6"/>
    <s v="Hyderabad"/>
  </r>
  <r>
    <n v="627"/>
    <n v="30"/>
    <n v="54170"/>
    <n v="615"/>
    <n v="190206"/>
    <s v="Education"/>
    <n v="5297"/>
    <n v="0"/>
    <n v="0"/>
    <s v="Employed"/>
    <s v="Divorced"/>
    <s v="Female"/>
    <s v="High School"/>
    <n v="0"/>
    <n v="1"/>
    <n v="95349"/>
    <x v="0"/>
    <n v="2"/>
    <s v="Kolkata"/>
  </r>
  <r>
    <n v="628"/>
    <n v="25"/>
    <n v="33778"/>
    <n v="627"/>
    <n v="241518"/>
    <s v="Car"/>
    <n v="5606"/>
    <n v="1"/>
    <n v="0"/>
    <s v="Employed"/>
    <s v="Single"/>
    <s v="Female"/>
    <s v="PhD"/>
    <n v="5"/>
    <n v="2"/>
    <n v="95090"/>
    <x v="3"/>
    <n v="13"/>
    <s v="Kolkata"/>
  </r>
  <r>
    <n v="629"/>
    <n v="53"/>
    <n v="54860"/>
    <n v="653"/>
    <n v="163051"/>
    <s v="Education"/>
    <n v="5946"/>
    <n v="0"/>
    <n v="0"/>
    <s v="Employed"/>
    <s v="Single"/>
    <s v="Male"/>
    <s v="Master"/>
    <n v="4"/>
    <n v="4"/>
    <n v="53097"/>
    <x v="0"/>
    <n v="10"/>
    <s v="Mumbai"/>
  </r>
  <r>
    <n v="630"/>
    <n v="25"/>
    <n v="59530"/>
    <n v="556"/>
    <n v="162739"/>
    <s v="Education"/>
    <n v="5596"/>
    <n v="0"/>
    <n v="0"/>
    <s v="Employed"/>
    <s v="Married"/>
    <s v="Female"/>
    <s v="Bachelor"/>
    <n v="1"/>
    <n v="4"/>
    <n v="67366"/>
    <x v="0"/>
    <n v="9"/>
    <s v="Kolkata"/>
  </r>
  <r>
    <n v="631"/>
    <n v="36"/>
    <n v="43590"/>
    <n v="691"/>
    <n v="200699"/>
    <s v="Car"/>
    <n v="4033"/>
    <n v="0"/>
    <n v="0"/>
    <s v="Employed"/>
    <s v="Married"/>
    <s v="Female"/>
    <s v="High School"/>
    <n v="0"/>
    <n v="1"/>
    <n v="97959"/>
    <x v="3"/>
    <n v="13"/>
    <s v="Mumbai"/>
  </r>
  <r>
    <n v="632"/>
    <n v="57"/>
    <n v="22303"/>
    <n v="555"/>
    <n v="306065"/>
    <s v="Personal"/>
    <n v="5674"/>
    <n v="0"/>
    <n v="1"/>
    <s v="Employed"/>
    <s v="Married"/>
    <s v="Female"/>
    <s v="Master"/>
    <n v="1"/>
    <n v="1"/>
    <n v="133430"/>
    <x v="2"/>
    <n v="7"/>
    <s v="Bangalore"/>
  </r>
  <r>
    <n v="633"/>
    <n v="57"/>
    <n v="67761"/>
    <n v="650"/>
    <n v="264270"/>
    <s v="Home"/>
    <n v="5496"/>
    <n v="0"/>
    <n v="0"/>
    <s v="Employed"/>
    <s v="Married"/>
    <s v="Female"/>
    <s v="PhD"/>
    <n v="3"/>
    <n v="2"/>
    <n v="82284"/>
    <x v="2"/>
    <n v="18"/>
    <s v="Ahmedabad"/>
  </r>
  <r>
    <n v="634"/>
    <n v="49"/>
    <n v="51324"/>
    <n v="616"/>
    <n v="254901"/>
    <s v="Personal"/>
    <n v="3330"/>
    <n v="0"/>
    <n v="1"/>
    <s v="Employed"/>
    <s v="Married"/>
    <s v="Female"/>
    <s v="Master"/>
    <n v="4"/>
    <n v="2"/>
    <n v="88001"/>
    <x v="3"/>
    <n v="14"/>
    <s v="Kolkata"/>
  </r>
  <r>
    <n v="635"/>
    <n v="38"/>
    <n v="8407"/>
    <n v="678"/>
    <n v="131402"/>
    <s v="Home"/>
    <n v="6666"/>
    <n v="0"/>
    <n v="0"/>
    <s v="Employed"/>
    <s v="Married"/>
    <s v="Male"/>
    <s v="PhD"/>
    <n v="2"/>
    <n v="3"/>
    <n v="153432"/>
    <x v="2"/>
    <n v="4"/>
    <s v="Bangalore"/>
  </r>
  <r>
    <n v="636"/>
    <n v="49"/>
    <n v="81053"/>
    <n v="539"/>
    <n v="207255"/>
    <s v="Car"/>
    <n v="4622"/>
    <n v="0"/>
    <n v="0"/>
    <s v="Employed"/>
    <s v="Married"/>
    <s v="Male"/>
    <s v="PhD"/>
    <n v="3"/>
    <n v="3"/>
    <n v="91095"/>
    <x v="0"/>
    <n v="8"/>
    <s v="Ahmedabad"/>
  </r>
  <r>
    <n v="637"/>
    <n v="26"/>
    <n v="42818"/>
    <n v="566"/>
    <n v="241055"/>
    <s v="Medical"/>
    <n v="5995"/>
    <n v="0"/>
    <n v="0"/>
    <s v="Employed"/>
    <s v="Married"/>
    <s v="Female"/>
    <s v="High School"/>
    <n v="4"/>
    <n v="3"/>
    <n v="96136"/>
    <x v="1"/>
    <n v="12"/>
    <s v="Kolkata"/>
  </r>
  <r>
    <n v="638"/>
    <n v="38"/>
    <n v="86585"/>
    <n v="620"/>
    <n v="304266"/>
    <s v="Personal"/>
    <n v="4663"/>
    <n v="1"/>
    <n v="0"/>
    <s v="Unemployed"/>
    <s v="Single"/>
    <s v="Female"/>
    <s v="Master"/>
    <n v="3"/>
    <n v="4"/>
    <n v="96542"/>
    <x v="3"/>
    <n v="8"/>
    <s v="Ahmedabad"/>
  </r>
  <r>
    <n v="639"/>
    <n v="52"/>
    <n v="55660"/>
    <n v="675"/>
    <n v="115813"/>
    <s v="Education"/>
    <n v="4466"/>
    <n v="0"/>
    <n v="0"/>
    <s v="Employed"/>
    <s v="Divorced"/>
    <s v="Female"/>
    <s v="PhD"/>
    <n v="1"/>
    <n v="1"/>
    <n v="59634"/>
    <x v="0"/>
    <n v="16"/>
    <s v="Kolkata"/>
  </r>
  <r>
    <n v="640"/>
    <n v="62"/>
    <n v="46959"/>
    <n v="661"/>
    <n v="236547"/>
    <s v="Personal"/>
    <n v="4921"/>
    <n v="0"/>
    <n v="1"/>
    <s v="Employed"/>
    <s v="Divorced"/>
    <s v="Male"/>
    <s v="High School"/>
    <n v="5"/>
    <n v="1"/>
    <n v="117153"/>
    <x v="1"/>
    <n v="1"/>
    <s v="Pune"/>
  </r>
  <r>
    <n v="641"/>
    <n v="51"/>
    <n v="52753"/>
    <n v="702"/>
    <n v="253218"/>
    <s v="Car"/>
    <n v="7121"/>
    <n v="0"/>
    <n v="1"/>
    <s v="Employed"/>
    <s v="Married"/>
    <s v="Female"/>
    <s v="Master"/>
    <n v="4"/>
    <n v="3"/>
    <n v="80413"/>
    <x v="0"/>
    <n v="10"/>
    <s v="Delhi"/>
  </r>
  <r>
    <n v="642"/>
    <n v="31"/>
    <n v="39360"/>
    <n v="655"/>
    <n v="222587"/>
    <s v="Medical"/>
    <n v="7012"/>
    <n v="1"/>
    <n v="0"/>
    <s v="Employed"/>
    <s v="Divorced"/>
    <s v="Female"/>
    <s v="PhD"/>
    <n v="3"/>
    <n v="3"/>
    <n v="99097"/>
    <x v="3"/>
    <n v="7"/>
    <s v="Delhi"/>
  </r>
  <r>
    <n v="643"/>
    <n v="46"/>
    <n v="50919"/>
    <n v="649"/>
    <n v="132484"/>
    <s v="Medical"/>
    <n v="4465"/>
    <n v="0"/>
    <n v="1"/>
    <s v="Employed"/>
    <s v="Married"/>
    <s v="Female"/>
    <s v="High School"/>
    <n v="2"/>
    <n v="2"/>
    <n v="113331"/>
    <x v="0"/>
    <n v="14"/>
    <s v="Mumbai"/>
  </r>
  <r>
    <n v="644"/>
    <n v="48"/>
    <n v="80159"/>
    <n v="596"/>
    <n v="212662"/>
    <s v="Personal"/>
    <n v="6247"/>
    <n v="0"/>
    <n v="0"/>
    <s v="Unemployed"/>
    <s v="Single"/>
    <s v="Female"/>
    <s v="Master"/>
    <n v="4"/>
    <n v="3"/>
    <n v="158276"/>
    <x v="3"/>
    <n v="17"/>
    <s v="Hyderabad"/>
  </r>
  <r>
    <n v="645"/>
    <n v="47"/>
    <n v="36520"/>
    <n v="638"/>
    <n v="221441"/>
    <s v="Personal"/>
    <n v="5023"/>
    <n v="0"/>
    <n v="0"/>
    <s v="Employed"/>
    <s v="Married"/>
    <s v="Male"/>
    <s v="PhD"/>
    <n v="4"/>
    <n v="1"/>
    <n v="60466"/>
    <x v="0"/>
    <n v="19"/>
    <s v="Mumbai"/>
  </r>
  <r>
    <n v="646"/>
    <n v="39"/>
    <n v="58000"/>
    <n v="649"/>
    <n v="208889"/>
    <s v="Personal"/>
    <n v="7018"/>
    <n v="0"/>
    <n v="1"/>
    <s v="Employed"/>
    <s v="Single"/>
    <s v="Female"/>
    <s v="High School"/>
    <n v="3"/>
    <n v="2"/>
    <n v="125949"/>
    <x v="1"/>
    <n v="5"/>
    <s v="Ahmedabad"/>
  </r>
  <r>
    <n v="647"/>
    <n v="47"/>
    <n v="39203"/>
    <n v="547"/>
    <n v="165751"/>
    <s v="Car"/>
    <n v="6152"/>
    <n v="0"/>
    <n v="1"/>
    <s v="Employed"/>
    <s v="Single"/>
    <s v="Female"/>
    <s v="High School"/>
    <n v="5"/>
    <n v="3"/>
    <n v="126061"/>
    <x v="1"/>
    <n v="19"/>
    <s v="Pune"/>
  </r>
  <r>
    <n v="648"/>
    <n v="40"/>
    <n v="47478"/>
    <n v="605"/>
    <n v="159557"/>
    <s v="Home"/>
    <n v="5279"/>
    <n v="0"/>
    <n v="1"/>
    <s v="Employed"/>
    <s v="Single"/>
    <s v="Female"/>
    <s v="Master"/>
    <n v="0"/>
    <n v="4"/>
    <n v="80853"/>
    <x v="1"/>
    <n v="3"/>
    <s v="Hyderabad"/>
  </r>
  <r>
    <n v="649"/>
    <n v="23"/>
    <n v="79649"/>
    <n v="673"/>
    <n v="222808"/>
    <s v="Home"/>
    <n v="5081"/>
    <n v="0"/>
    <n v="0"/>
    <s v="Employed"/>
    <s v="Married"/>
    <s v="Female"/>
    <s v="High School"/>
    <n v="2"/>
    <n v="3"/>
    <n v="117985"/>
    <x v="2"/>
    <n v="1"/>
    <s v="Bangalore"/>
  </r>
  <r>
    <n v="650"/>
    <n v="36"/>
    <n v="57896"/>
    <n v="658"/>
    <n v="166181"/>
    <s v="Education"/>
    <n v="5608"/>
    <n v="1"/>
    <n v="1"/>
    <s v="Employed"/>
    <s v="Single"/>
    <s v="Female"/>
    <s v="Master"/>
    <n v="2"/>
    <n v="4"/>
    <n v="149303"/>
    <x v="0"/>
    <n v="8"/>
    <s v="Ahmedabad"/>
  </r>
  <r>
    <n v="651"/>
    <n v="59"/>
    <n v="61185"/>
    <n v="637"/>
    <n v="167322"/>
    <s v="Car"/>
    <n v="5483"/>
    <n v="0"/>
    <n v="1"/>
    <s v="Employed"/>
    <s v="Married"/>
    <s v="Female"/>
    <s v="Master"/>
    <n v="3"/>
    <n v="3"/>
    <n v="77050"/>
    <x v="0"/>
    <n v="9"/>
    <s v="Delhi"/>
  </r>
  <r>
    <n v="652"/>
    <n v="64"/>
    <n v="51062"/>
    <n v="619"/>
    <n v="193017"/>
    <s v="Medical"/>
    <n v="3897"/>
    <n v="0"/>
    <n v="1"/>
    <s v="Employed"/>
    <s v="Single"/>
    <s v="Female"/>
    <s v="PhD"/>
    <n v="5"/>
    <n v="2"/>
    <n v="107244"/>
    <x v="1"/>
    <n v="5"/>
    <s v="Mumbai"/>
  </r>
  <r>
    <n v="653"/>
    <n v="49"/>
    <n v="90432"/>
    <n v="562"/>
    <n v="207988"/>
    <s v="Education"/>
    <n v="5207"/>
    <n v="0"/>
    <n v="1"/>
    <s v="Employed"/>
    <s v="Single"/>
    <s v="Male"/>
    <s v="Master"/>
    <n v="1"/>
    <n v="4"/>
    <n v="112144"/>
    <x v="3"/>
    <n v="1"/>
    <s v="Mumbai"/>
  </r>
  <r>
    <n v="654"/>
    <n v="35"/>
    <n v="35755"/>
    <n v="541"/>
    <n v="251936"/>
    <s v="Medical"/>
    <n v="4348"/>
    <n v="0"/>
    <n v="1"/>
    <s v="Employed"/>
    <s v="Divorced"/>
    <s v="Female"/>
    <s v="High School"/>
    <n v="1"/>
    <n v="4"/>
    <n v="116025"/>
    <x v="2"/>
    <n v="17"/>
    <s v="Bangalore"/>
  </r>
  <r>
    <n v="655"/>
    <n v="50"/>
    <n v="26309"/>
    <n v="634"/>
    <n v="140197"/>
    <s v="Medical"/>
    <n v="4470"/>
    <n v="0"/>
    <n v="1"/>
    <s v="Employed"/>
    <s v="Married"/>
    <s v="Male"/>
    <s v="Master"/>
    <n v="0"/>
    <n v="2"/>
    <n v="123078"/>
    <x v="0"/>
    <n v="14"/>
    <s v="Mumbai"/>
  </r>
  <r>
    <n v="656"/>
    <n v="60"/>
    <n v="75290"/>
    <n v="724"/>
    <n v="135256"/>
    <s v="Personal"/>
    <n v="6114"/>
    <n v="0"/>
    <n v="1"/>
    <s v="Employed"/>
    <s v="Divorced"/>
    <s v="Male"/>
    <s v="PhD"/>
    <n v="0"/>
    <n v="4"/>
    <n v="104989"/>
    <x v="0"/>
    <n v="17"/>
    <s v="Mumbai"/>
  </r>
  <r>
    <n v="657"/>
    <n v="21"/>
    <n v="44276"/>
    <n v="651"/>
    <n v="180895"/>
    <s v="Medical"/>
    <n v="5203"/>
    <n v="0"/>
    <n v="0"/>
    <s v="Employed"/>
    <s v="Single"/>
    <s v="Female"/>
    <s v="High School"/>
    <n v="3"/>
    <n v="2"/>
    <n v="115403"/>
    <x v="2"/>
    <n v="9"/>
    <s v="Kolkata"/>
  </r>
  <r>
    <n v="658"/>
    <n v="49"/>
    <n v="56153"/>
    <n v="701"/>
    <n v="109990"/>
    <s v="Medical"/>
    <n v="4545"/>
    <n v="0"/>
    <n v="1"/>
    <s v="Employed"/>
    <s v="Divorced"/>
    <s v="Female"/>
    <s v="PhD"/>
    <n v="5"/>
    <n v="3"/>
    <n v="72655"/>
    <x v="2"/>
    <n v="3"/>
    <s v="Hyderabad"/>
  </r>
  <r>
    <n v="659"/>
    <n v="50"/>
    <n v="75745"/>
    <n v="591"/>
    <n v="229327"/>
    <s v="Car"/>
    <n v="3788"/>
    <n v="0"/>
    <n v="0"/>
    <s v="Employed"/>
    <s v="Single"/>
    <s v="Female"/>
    <s v="Bachelor"/>
    <n v="1"/>
    <n v="2"/>
    <n v="104920"/>
    <x v="1"/>
    <n v="3"/>
    <s v="Ahmedabad"/>
  </r>
  <r>
    <n v="660"/>
    <n v="60"/>
    <n v="56353"/>
    <n v="664"/>
    <n v="100321"/>
    <s v="Personal"/>
    <n v="4223"/>
    <n v="0"/>
    <n v="1"/>
    <s v="Employed"/>
    <s v="Divorced"/>
    <s v="Male"/>
    <s v="PhD"/>
    <n v="2"/>
    <n v="2"/>
    <n v="85709"/>
    <x v="2"/>
    <n v="13"/>
    <s v="Hyderabad"/>
  </r>
  <r>
    <n v="661"/>
    <n v="52"/>
    <n v="83462"/>
    <n v="614"/>
    <n v="235368"/>
    <s v="Personal"/>
    <n v="4940"/>
    <n v="0"/>
    <n v="1"/>
    <s v="Unemployed"/>
    <s v="Divorced"/>
    <s v="Male"/>
    <s v="Bachelor"/>
    <n v="5"/>
    <n v="2"/>
    <n v="63105"/>
    <x v="1"/>
    <n v="5"/>
    <s v="Hyderabad"/>
  </r>
  <r>
    <n v="662"/>
    <n v="30"/>
    <n v="52042"/>
    <n v="612"/>
    <n v="255450"/>
    <s v="Education"/>
    <n v="6685"/>
    <n v="0"/>
    <n v="1"/>
    <s v="Employed"/>
    <s v="Married"/>
    <s v="Male"/>
    <s v="Bachelor"/>
    <n v="1"/>
    <n v="2"/>
    <n v="84725"/>
    <x v="2"/>
    <n v="6"/>
    <s v="Mumbai"/>
  </r>
  <r>
    <n v="663"/>
    <n v="47"/>
    <n v="39378"/>
    <n v="687"/>
    <n v="212985"/>
    <s v="Personal"/>
    <n v="3950"/>
    <n v="0"/>
    <n v="1"/>
    <s v="Employed"/>
    <s v="Married"/>
    <s v="Female"/>
    <s v="Master"/>
    <n v="5"/>
    <n v="1"/>
    <n v="108083"/>
    <x v="2"/>
    <n v="14"/>
    <s v="Kolkata"/>
  </r>
  <r>
    <n v="664"/>
    <n v="28"/>
    <n v="14697"/>
    <n v="643"/>
    <n v="107134"/>
    <s v="Home"/>
    <n v="5294"/>
    <n v="0"/>
    <n v="1"/>
    <s v="Employed"/>
    <s v="Divorced"/>
    <s v="Female"/>
    <s v="High School"/>
    <n v="3"/>
    <n v="4"/>
    <n v="113073"/>
    <x v="0"/>
    <n v="6"/>
    <s v="Ahmedabad"/>
  </r>
  <r>
    <n v="665"/>
    <n v="56"/>
    <n v="54508"/>
    <n v="580"/>
    <n v="205306"/>
    <s v="Car"/>
    <n v="5407"/>
    <n v="0"/>
    <n v="0"/>
    <s v="Employed"/>
    <s v="Divorced"/>
    <s v="Male"/>
    <s v="Master"/>
    <n v="1"/>
    <n v="3"/>
    <n v="61946"/>
    <x v="1"/>
    <n v="17"/>
    <s v="Mumbai"/>
  </r>
  <r>
    <n v="666"/>
    <n v="62"/>
    <n v="16453"/>
    <n v="654"/>
    <n v="160162"/>
    <s v="Education"/>
    <n v="6222"/>
    <n v="0"/>
    <n v="1"/>
    <s v="Employed"/>
    <s v="Married"/>
    <s v="Male"/>
    <s v="High School"/>
    <n v="4"/>
    <n v="2"/>
    <n v="71869"/>
    <x v="2"/>
    <n v="9"/>
    <s v="Pune"/>
  </r>
  <r>
    <n v="667"/>
    <n v="55"/>
    <n v="54869"/>
    <n v="614"/>
    <n v="139899"/>
    <s v="Home"/>
    <n v="5124"/>
    <n v="0"/>
    <n v="1"/>
    <s v="Employed"/>
    <s v="Single"/>
    <s v="Female"/>
    <s v="PhD"/>
    <n v="3"/>
    <n v="1"/>
    <n v="121739"/>
    <x v="2"/>
    <n v="4"/>
    <s v="Kolkata"/>
  </r>
  <r>
    <n v="668"/>
    <n v="56"/>
    <n v="71893"/>
    <n v="577"/>
    <n v="228971"/>
    <s v="Medical"/>
    <n v="5407"/>
    <n v="0"/>
    <n v="0"/>
    <s v="Employed"/>
    <s v="Single"/>
    <s v="Male"/>
    <s v="Bachelor"/>
    <n v="4"/>
    <n v="1"/>
    <n v="115244"/>
    <x v="0"/>
    <n v="15"/>
    <s v="Pune"/>
  </r>
  <r>
    <n v="669"/>
    <n v="56"/>
    <n v="49744"/>
    <n v="600"/>
    <n v="238343"/>
    <s v="Home"/>
    <n v="6182"/>
    <n v="0"/>
    <n v="0"/>
    <s v="Employed"/>
    <s v="Single"/>
    <s v="Male"/>
    <s v="Bachelor"/>
    <n v="5"/>
    <n v="3"/>
    <n v="126613"/>
    <x v="3"/>
    <n v="18"/>
    <s v="Kolkata"/>
  </r>
  <r>
    <n v="670"/>
    <n v="45"/>
    <n v="52851"/>
    <n v="752"/>
    <n v="264284"/>
    <s v="Education"/>
    <n v="4222"/>
    <n v="0"/>
    <n v="1"/>
    <s v="Employed"/>
    <s v="Single"/>
    <s v="Male"/>
    <s v="Bachelor"/>
    <n v="3"/>
    <n v="4"/>
    <n v="141034"/>
    <x v="0"/>
    <n v="15"/>
    <s v="Mumbai"/>
  </r>
  <r>
    <n v="671"/>
    <n v="40"/>
    <n v="63734"/>
    <n v="710"/>
    <n v="185760"/>
    <s v="Personal"/>
    <n v="5791"/>
    <n v="0"/>
    <n v="0"/>
    <s v="Employed"/>
    <s v="Divorced"/>
    <s v="Male"/>
    <s v="PhD"/>
    <n v="2"/>
    <n v="3"/>
    <n v="116136"/>
    <x v="1"/>
    <n v="18"/>
    <s v="Hyderabad"/>
  </r>
  <r>
    <n v="672"/>
    <n v="37"/>
    <n v="60043"/>
    <n v="549"/>
    <n v="208597"/>
    <s v="Car"/>
    <n v="3606"/>
    <n v="0"/>
    <n v="0"/>
    <s v="Employed"/>
    <s v="Single"/>
    <s v="Male"/>
    <s v="PhD"/>
    <n v="3"/>
    <n v="2"/>
    <n v="87555"/>
    <x v="3"/>
    <n v="7"/>
    <s v="Pune"/>
  </r>
  <r>
    <n v="673"/>
    <n v="43"/>
    <n v="67407"/>
    <n v="640"/>
    <n v="283267"/>
    <s v="Education"/>
    <n v="5064"/>
    <n v="0"/>
    <n v="0"/>
    <s v="Employed"/>
    <s v="Divorced"/>
    <s v="Male"/>
    <s v="Master"/>
    <n v="3"/>
    <n v="4"/>
    <n v="103445"/>
    <x v="2"/>
    <n v="15"/>
    <s v="Delhi"/>
  </r>
  <r>
    <n v="674"/>
    <n v="45"/>
    <n v="49712"/>
    <n v="644"/>
    <n v="304764"/>
    <s v="Home"/>
    <n v="4762"/>
    <n v="1"/>
    <n v="0"/>
    <s v="Employed"/>
    <s v="Divorced"/>
    <s v="Male"/>
    <s v="Master"/>
    <n v="3"/>
    <n v="4"/>
    <n v="149796"/>
    <x v="1"/>
    <n v="5"/>
    <s v="Pune"/>
  </r>
  <r>
    <n v="675"/>
    <n v="51"/>
    <n v="16232"/>
    <n v="636"/>
    <n v="254018"/>
    <s v="Home"/>
    <n v="4277"/>
    <n v="0"/>
    <n v="1"/>
    <s v="Employed"/>
    <s v="Single"/>
    <s v="Female"/>
    <s v="High School"/>
    <n v="3"/>
    <n v="3"/>
    <n v="182933"/>
    <x v="3"/>
    <n v="11"/>
    <s v="Delhi"/>
  </r>
  <r>
    <n v="676"/>
    <n v="26"/>
    <n v="67640"/>
    <n v="616"/>
    <n v="182502"/>
    <s v="Education"/>
    <n v="5972"/>
    <n v="0"/>
    <n v="1"/>
    <s v="Employed"/>
    <s v="Single"/>
    <s v="Male"/>
    <s v="High School"/>
    <n v="0"/>
    <n v="3"/>
    <n v="113892"/>
    <x v="1"/>
    <n v="14"/>
    <s v="Kolkata"/>
  </r>
  <r>
    <n v="677"/>
    <n v="55"/>
    <n v="46417"/>
    <n v="687"/>
    <n v="200362"/>
    <s v="Education"/>
    <n v="6028"/>
    <n v="0"/>
    <n v="1"/>
    <s v="Employed"/>
    <s v="Single"/>
    <s v="Female"/>
    <s v="Bachelor"/>
    <n v="4"/>
    <n v="4"/>
    <n v="116066"/>
    <x v="0"/>
    <n v="8"/>
    <s v="Hyderabad"/>
  </r>
  <r>
    <n v="678"/>
    <n v="24"/>
    <n v="36820"/>
    <n v="697"/>
    <n v="191090"/>
    <s v="Education"/>
    <n v="6069"/>
    <n v="0"/>
    <n v="0"/>
    <s v="Employed"/>
    <s v="Married"/>
    <s v="Female"/>
    <s v="PhD"/>
    <n v="3"/>
    <n v="3"/>
    <n v="121771"/>
    <x v="3"/>
    <n v="4"/>
    <s v="Hyderabad"/>
  </r>
  <r>
    <n v="679"/>
    <n v="60"/>
    <n v="55039"/>
    <n v="702"/>
    <n v="235281"/>
    <s v="Personal"/>
    <n v="5379"/>
    <n v="0"/>
    <n v="1"/>
    <s v="Employed"/>
    <s v="Divorced"/>
    <s v="Male"/>
    <s v="PhD"/>
    <n v="3"/>
    <n v="4"/>
    <n v="100713"/>
    <x v="3"/>
    <n v="10"/>
    <s v="Mumbai"/>
  </r>
  <r>
    <n v="680"/>
    <n v="40"/>
    <n v="52798"/>
    <n v="666"/>
    <n v="159017"/>
    <s v="Education"/>
    <n v="3767"/>
    <n v="0"/>
    <n v="1"/>
    <s v="Employed"/>
    <s v="Single"/>
    <s v="Female"/>
    <s v="Master"/>
    <n v="5"/>
    <n v="3"/>
    <n v="134915"/>
    <x v="3"/>
    <n v="7"/>
    <s v="Ahmedabad"/>
  </r>
  <r>
    <n v="681"/>
    <n v="61"/>
    <n v="38758"/>
    <n v="680"/>
    <n v="216066"/>
    <s v="Medical"/>
    <n v="4671"/>
    <n v="1"/>
    <n v="1"/>
    <s v="Employed"/>
    <s v="Married"/>
    <s v="Male"/>
    <s v="Master"/>
    <n v="0"/>
    <n v="4"/>
    <n v="130241"/>
    <x v="2"/>
    <n v="1"/>
    <s v="Pune"/>
  </r>
  <r>
    <n v="682"/>
    <n v="21"/>
    <n v="30716"/>
    <n v="632"/>
    <n v="216318"/>
    <s v="Car"/>
    <n v="6005"/>
    <n v="0"/>
    <n v="1"/>
    <s v="Employed"/>
    <s v="Divorced"/>
    <s v="Female"/>
    <s v="High School"/>
    <n v="1"/>
    <n v="2"/>
    <n v="110631"/>
    <x v="0"/>
    <n v="12"/>
    <s v="Mumbai"/>
  </r>
  <r>
    <n v="683"/>
    <n v="46"/>
    <n v="57026"/>
    <n v="571"/>
    <n v="219187"/>
    <s v="Car"/>
    <n v="5992"/>
    <n v="0"/>
    <n v="0"/>
    <s v="Employed"/>
    <s v="Divorced"/>
    <s v="Female"/>
    <s v="High School"/>
    <n v="5"/>
    <n v="1"/>
    <n v="90459"/>
    <x v="3"/>
    <n v="13"/>
    <s v="Mumbai"/>
  </r>
  <r>
    <n v="684"/>
    <n v="54"/>
    <n v="37251"/>
    <n v="569"/>
    <n v="148880"/>
    <s v="Medical"/>
    <n v="6196"/>
    <n v="0"/>
    <n v="1"/>
    <s v="Employed"/>
    <s v="Divorced"/>
    <s v="Male"/>
    <s v="Master"/>
    <n v="5"/>
    <n v="3"/>
    <n v="54379"/>
    <x v="1"/>
    <n v="16"/>
    <s v="Bangalore"/>
  </r>
  <r>
    <n v="685"/>
    <n v="30"/>
    <n v="51715"/>
    <n v="607"/>
    <n v="212360"/>
    <s v="Home"/>
    <n v="5314"/>
    <n v="1"/>
    <n v="1"/>
    <s v="Employed"/>
    <s v="Single"/>
    <s v="Female"/>
    <s v="Master"/>
    <n v="0"/>
    <n v="4"/>
    <n v="121972"/>
    <x v="2"/>
    <n v="14"/>
    <s v="Mumbai"/>
  </r>
  <r>
    <n v="686"/>
    <n v="43"/>
    <n v="55601"/>
    <n v="639"/>
    <n v="288464"/>
    <s v="Home"/>
    <n v="4818"/>
    <n v="0"/>
    <n v="1"/>
    <s v="Employed"/>
    <s v="Single"/>
    <s v="Male"/>
    <s v="PhD"/>
    <n v="0"/>
    <n v="1"/>
    <n v="106385"/>
    <x v="0"/>
    <n v="13"/>
    <s v="Ahmedabad"/>
  </r>
  <r>
    <n v="687"/>
    <n v="44"/>
    <n v="64522"/>
    <n v="585"/>
    <n v="177152"/>
    <s v="Home"/>
    <n v="3034"/>
    <n v="0"/>
    <n v="1"/>
    <s v="Employed"/>
    <s v="Divorced"/>
    <s v="Female"/>
    <s v="High School"/>
    <n v="0"/>
    <n v="1"/>
    <n v="77866"/>
    <x v="0"/>
    <n v="5"/>
    <s v="Mumbai"/>
  </r>
  <r>
    <n v="688"/>
    <n v="33"/>
    <n v="81786"/>
    <n v="593"/>
    <n v="212986"/>
    <s v="Home"/>
    <n v="5862"/>
    <n v="0"/>
    <n v="0"/>
    <s v="Employed"/>
    <s v="Divorced"/>
    <s v="Male"/>
    <s v="Master"/>
    <n v="5"/>
    <n v="1"/>
    <n v="66102"/>
    <x v="0"/>
    <n v="14"/>
    <s v="Hyderabad"/>
  </r>
  <r>
    <n v="689"/>
    <n v="49"/>
    <n v="53558"/>
    <n v="631"/>
    <n v="107898"/>
    <s v="Personal"/>
    <n v="4900"/>
    <n v="0"/>
    <n v="1"/>
    <s v="Employed"/>
    <s v="Married"/>
    <s v="Male"/>
    <s v="Master"/>
    <n v="5"/>
    <n v="3"/>
    <n v="119842"/>
    <x v="0"/>
    <n v="13"/>
    <s v="Ahmedabad"/>
  </r>
  <r>
    <n v="690"/>
    <n v="47"/>
    <n v="43619"/>
    <n v="693"/>
    <n v="212644"/>
    <s v="Medical"/>
    <n v="3746"/>
    <n v="0"/>
    <n v="1"/>
    <s v="Employed"/>
    <s v="Married"/>
    <s v="Female"/>
    <s v="Bachelor"/>
    <n v="3"/>
    <n v="3"/>
    <n v="51962"/>
    <x v="2"/>
    <n v="14"/>
    <s v="Pune"/>
  </r>
  <r>
    <n v="691"/>
    <n v="51"/>
    <n v="74876"/>
    <n v="666"/>
    <n v="210828"/>
    <s v="Car"/>
    <n v="5762"/>
    <n v="0"/>
    <n v="0"/>
    <s v="Employed"/>
    <s v="Divorced"/>
    <s v="Male"/>
    <s v="Master"/>
    <n v="0"/>
    <n v="2"/>
    <n v="108989"/>
    <x v="0"/>
    <n v="12"/>
    <s v="Hyderabad"/>
  </r>
  <r>
    <n v="692"/>
    <n v="63"/>
    <n v="65721"/>
    <n v="606"/>
    <n v="205823"/>
    <s v="Medical"/>
    <n v="6419"/>
    <n v="0"/>
    <n v="1"/>
    <s v="Unemployed"/>
    <s v="Married"/>
    <s v="Male"/>
    <s v="Master"/>
    <n v="0"/>
    <n v="3"/>
    <n v="125306"/>
    <x v="1"/>
    <n v="15"/>
    <s v="Kolkata"/>
  </r>
  <r>
    <n v="693"/>
    <n v="30"/>
    <n v="52525"/>
    <n v="652"/>
    <n v="236518"/>
    <s v="Car"/>
    <n v="5867"/>
    <n v="0"/>
    <n v="0"/>
    <s v="Employed"/>
    <s v="Divorced"/>
    <s v="Female"/>
    <s v="PhD"/>
    <n v="5"/>
    <n v="3"/>
    <n v="116496"/>
    <x v="1"/>
    <n v="19"/>
    <s v="Bangalore"/>
  </r>
  <r>
    <n v="694"/>
    <n v="51"/>
    <n v="53547"/>
    <n v="583"/>
    <n v="186048"/>
    <s v="Home"/>
    <n v="5674"/>
    <n v="1"/>
    <n v="0"/>
    <s v="Employed"/>
    <s v="Married"/>
    <s v="Male"/>
    <s v="Master"/>
    <n v="5"/>
    <n v="3"/>
    <n v="88277"/>
    <x v="1"/>
    <n v="11"/>
    <s v="Bangalore"/>
  </r>
  <r>
    <n v="695"/>
    <n v="59"/>
    <n v="50403"/>
    <n v="606"/>
    <n v="258820"/>
    <s v="Personal"/>
    <n v="5933"/>
    <n v="1"/>
    <n v="0"/>
    <s v="Employed"/>
    <s v="Divorced"/>
    <s v="Female"/>
    <s v="High School"/>
    <n v="0"/>
    <n v="1"/>
    <n v="62518"/>
    <x v="3"/>
    <n v="15"/>
    <s v="Ahmedabad"/>
  </r>
  <r>
    <n v="696"/>
    <n v="30"/>
    <n v="52433"/>
    <n v="567"/>
    <n v="155843"/>
    <s v="Education"/>
    <n v="2269"/>
    <n v="0"/>
    <n v="0"/>
    <s v="Employed"/>
    <s v="Single"/>
    <s v="Female"/>
    <s v="Bachelor"/>
    <n v="3"/>
    <n v="2"/>
    <n v="117610"/>
    <x v="0"/>
    <n v="12"/>
    <s v="Pune"/>
  </r>
  <r>
    <n v="697"/>
    <n v="44"/>
    <n v="48472"/>
    <n v="671"/>
    <n v="272164"/>
    <s v="Education"/>
    <n v="6721"/>
    <n v="0"/>
    <n v="0"/>
    <s v="Employed"/>
    <s v="Divorced"/>
    <s v="Female"/>
    <s v="PhD"/>
    <n v="2"/>
    <n v="1"/>
    <n v="136015"/>
    <x v="1"/>
    <n v="19"/>
    <s v="Kolkata"/>
  </r>
  <r>
    <n v="698"/>
    <n v="53"/>
    <n v="35377"/>
    <n v="635"/>
    <n v="210632"/>
    <s v="Home"/>
    <n v="4208"/>
    <n v="0"/>
    <n v="1"/>
    <s v="Unemployed"/>
    <s v="Single"/>
    <s v="Male"/>
    <s v="High School"/>
    <n v="2"/>
    <n v="2"/>
    <n v="82817"/>
    <x v="0"/>
    <n v="16"/>
    <s v="Delhi"/>
  </r>
  <r>
    <n v="699"/>
    <n v="34"/>
    <n v="50133"/>
    <n v="642"/>
    <n v="196417"/>
    <s v="Home"/>
    <n v="4296"/>
    <n v="0"/>
    <n v="0"/>
    <s v="Employed"/>
    <s v="Divorced"/>
    <s v="Female"/>
    <s v="Bachelor"/>
    <n v="1"/>
    <n v="3"/>
    <n v="115207"/>
    <x v="2"/>
    <n v="4"/>
    <s v="Kolkata"/>
  </r>
  <r>
    <n v="700"/>
    <n v="55"/>
    <n v="76359"/>
    <n v="690"/>
    <n v="128409"/>
    <s v="Medical"/>
    <n v="4528"/>
    <n v="0"/>
    <n v="1"/>
    <s v="Employed"/>
    <s v="Single"/>
    <s v="Male"/>
    <s v="Bachelor"/>
    <n v="3"/>
    <n v="4"/>
    <n v="147445"/>
    <x v="1"/>
    <n v="18"/>
    <s v="Delhi"/>
  </r>
  <r>
    <n v="701"/>
    <n v="54"/>
    <n v="37759"/>
    <n v="600"/>
    <n v="144515"/>
    <s v="Personal"/>
    <n v="4643"/>
    <n v="0"/>
    <n v="1"/>
    <s v="Employed"/>
    <s v="Married"/>
    <s v="Female"/>
    <s v="Master"/>
    <n v="5"/>
    <n v="3"/>
    <n v="110165"/>
    <x v="3"/>
    <n v="9"/>
    <s v="Ahmedabad"/>
  </r>
  <r>
    <n v="702"/>
    <n v="37"/>
    <n v="45930"/>
    <n v="673"/>
    <n v="217541"/>
    <s v="Personal"/>
    <n v="6500"/>
    <n v="0"/>
    <n v="0"/>
    <s v="Employed"/>
    <s v="Single"/>
    <s v="Female"/>
    <s v="Bachelor"/>
    <n v="0"/>
    <n v="1"/>
    <n v="88093"/>
    <x v="3"/>
    <n v="16"/>
    <s v="Ahmedabad"/>
  </r>
  <r>
    <n v="703"/>
    <n v="41"/>
    <n v="36621"/>
    <n v="749"/>
    <n v="164159"/>
    <s v="Medical"/>
    <n v="5543"/>
    <n v="0"/>
    <n v="1"/>
    <s v="Unemployed"/>
    <s v="Married"/>
    <s v="Female"/>
    <s v="Bachelor"/>
    <n v="0"/>
    <n v="1"/>
    <n v="131225"/>
    <x v="2"/>
    <n v="7"/>
    <s v="Kolkata"/>
  </r>
  <r>
    <n v="704"/>
    <n v="52"/>
    <n v="67359"/>
    <n v="600"/>
    <n v="249752"/>
    <s v="Personal"/>
    <n v="4321"/>
    <n v="0"/>
    <n v="1"/>
    <s v="Unemployed"/>
    <s v="Divorced"/>
    <s v="Male"/>
    <s v="Master"/>
    <n v="0"/>
    <n v="1"/>
    <n v="77873"/>
    <x v="1"/>
    <n v="19"/>
    <s v="Kolkata"/>
  </r>
  <r>
    <n v="705"/>
    <n v="23"/>
    <n v="62445"/>
    <n v="571"/>
    <n v="214371"/>
    <s v="Personal"/>
    <n v="4472"/>
    <n v="0"/>
    <n v="1"/>
    <s v="Employed"/>
    <s v="Married"/>
    <s v="Female"/>
    <s v="PhD"/>
    <n v="2"/>
    <n v="2"/>
    <n v="61054"/>
    <x v="2"/>
    <n v="11"/>
    <s v="Hyderabad"/>
  </r>
  <r>
    <n v="706"/>
    <n v="35"/>
    <n v="30825"/>
    <n v="587"/>
    <n v="128749"/>
    <s v="Education"/>
    <n v="7494"/>
    <n v="0"/>
    <n v="1"/>
    <s v="Employed"/>
    <s v="Married"/>
    <s v="Male"/>
    <s v="Master"/>
    <n v="5"/>
    <n v="1"/>
    <n v="124369"/>
    <x v="3"/>
    <n v="17"/>
    <s v="Bangalore"/>
  </r>
  <r>
    <n v="707"/>
    <n v="28"/>
    <n v="19723"/>
    <n v="669"/>
    <n v="238054"/>
    <s v="Personal"/>
    <n v="5353"/>
    <n v="0"/>
    <n v="1"/>
    <s v="Employed"/>
    <s v="Married"/>
    <s v="Male"/>
    <s v="PhD"/>
    <n v="0"/>
    <n v="4"/>
    <n v="87815"/>
    <x v="3"/>
    <n v="5"/>
    <s v="Ahmedabad"/>
  </r>
  <r>
    <n v="708"/>
    <n v="52"/>
    <n v="62985"/>
    <n v="737"/>
    <n v="191879"/>
    <s v="Home"/>
    <n v="4568"/>
    <n v="1"/>
    <n v="1"/>
    <s v="Employed"/>
    <s v="Divorced"/>
    <s v="Male"/>
    <s v="Bachelor"/>
    <n v="0"/>
    <n v="4"/>
    <n v="90504"/>
    <x v="0"/>
    <n v="12"/>
    <s v="Mumbai"/>
  </r>
  <r>
    <n v="709"/>
    <n v="58"/>
    <n v="29910"/>
    <n v="735"/>
    <n v="197712"/>
    <s v="Education"/>
    <n v="3378"/>
    <n v="0"/>
    <n v="0"/>
    <s v="Employed"/>
    <s v="Single"/>
    <s v="Male"/>
    <s v="High School"/>
    <n v="2"/>
    <n v="3"/>
    <n v="81191"/>
    <x v="2"/>
    <n v="19"/>
    <s v="Hyderabad"/>
  </r>
  <r>
    <n v="710"/>
    <n v="46"/>
    <n v="62423"/>
    <n v="692"/>
    <n v="252229"/>
    <s v="Home"/>
    <n v="3324"/>
    <n v="0"/>
    <n v="1"/>
    <s v="Employed"/>
    <s v="Married"/>
    <s v="Male"/>
    <s v="PhD"/>
    <n v="0"/>
    <n v="2"/>
    <n v="85815"/>
    <x v="3"/>
    <n v="2"/>
    <s v="Bangalore"/>
  </r>
  <r>
    <n v="711"/>
    <n v="50"/>
    <n v="40428"/>
    <n v="693"/>
    <n v="130285"/>
    <s v="Home"/>
    <n v="3883"/>
    <n v="0"/>
    <n v="1"/>
    <s v="Employed"/>
    <s v="Divorced"/>
    <s v="Female"/>
    <s v="PhD"/>
    <n v="1"/>
    <n v="2"/>
    <n v="142091"/>
    <x v="1"/>
    <n v="1"/>
    <s v="Hyderabad"/>
  </r>
  <r>
    <n v="712"/>
    <n v="29"/>
    <n v="60424"/>
    <n v="673"/>
    <n v="143768"/>
    <s v="Medical"/>
    <n v="5095"/>
    <n v="0"/>
    <n v="1"/>
    <s v="Employed"/>
    <s v="Married"/>
    <s v="Male"/>
    <s v="PhD"/>
    <n v="5"/>
    <n v="3"/>
    <n v="149874"/>
    <x v="1"/>
    <n v="4"/>
    <s v="Bangalore"/>
  </r>
  <r>
    <n v="713"/>
    <n v="52"/>
    <n v="56661"/>
    <n v="686"/>
    <n v="216278"/>
    <s v="Personal"/>
    <n v="6109"/>
    <n v="0"/>
    <n v="0"/>
    <s v="Employed"/>
    <s v="Single"/>
    <s v="Female"/>
    <s v="PhD"/>
    <n v="4"/>
    <n v="1"/>
    <n v="153849"/>
    <x v="3"/>
    <n v="11"/>
    <s v="Mumbai"/>
  </r>
  <r>
    <n v="714"/>
    <n v="31"/>
    <n v="41953"/>
    <n v="665"/>
    <n v="115061"/>
    <s v="Personal"/>
    <n v="5616"/>
    <n v="0"/>
    <n v="1"/>
    <s v="Employed"/>
    <s v="Married"/>
    <s v="Female"/>
    <s v="Bachelor"/>
    <n v="1"/>
    <n v="1"/>
    <n v="132703"/>
    <x v="2"/>
    <n v="18"/>
    <s v="Bangalore"/>
  </r>
  <r>
    <n v="715"/>
    <n v="42"/>
    <n v="36815"/>
    <n v="610"/>
    <n v="169642"/>
    <s v="Personal"/>
    <n v="6174"/>
    <n v="0"/>
    <n v="0"/>
    <s v="Employed"/>
    <s v="Married"/>
    <s v="Male"/>
    <s v="High School"/>
    <n v="3"/>
    <n v="3"/>
    <n v="113988"/>
    <x v="2"/>
    <n v="16"/>
    <s v="Hyderabad"/>
  </r>
  <r>
    <n v="716"/>
    <n v="54"/>
    <n v="58636"/>
    <n v="735"/>
    <n v="248922"/>
    <s v="Personal"/>
    <n v="5565"/>
    <n v="1"/>
    <n v="1"/>
    <s v="Employed"/>
    <s v="Married"/>
    <s v="Female"/>
    <s v="PhD"/>
    <n v="1"/>
    <n v="3"/>
    <n v="57031"/>
    <x v="1"/>
    <n v="10"/>
    <s v="Kolkata"/>
  </r>
  <r>
    <n v="717"/>
    <n v="61"/>
    <n v="39611"/>
    <n v="716"/>
    <n v="194563"/>
    <s v="Education"/>
    <n v="3774"/>
    <n v="1"/>
    <n v="1"/>
    <s v="Employed"/>
    <s v="Single"/>
    <s v="Female"/>
    <s v="High School"/>
    <n v="1"/>
    <n v="3"/>
    <n v="94374"/>
    <x v="3"/>
    <n v="12"/>
    <s v="Bangalore"/>
  </r>
  <r>
    <n v="718"/>
    <n v="38"/>
    <n v="66634"/>
    <n v="611"/>
    <n v="131278"/>
    <s v="Car"/>
    <n v="5424"/>
    <n v="0"/>
    <n v="1"/>
    <s v="Employed"/>
    <s v="Single"/>
    <s v="Male"/>
    <s v="Bachelor"/>
    <n v="2"/>
    <n v="3"/>
    <n v="164702"/>
    <x v="1"/>
    <n v="2"/>
    <s v="Hyderabad"/>
  </r>
  <r>
    <n v="719"/>
    <n v="39"/>
    <n v="37514"/>
    <n v="682"/>
    <n v="209454"/>
    <s v="Home"/>
    <n v="5467"/>
    <n v="0"/>
    <n v="1"/>
    <s v="Employed"/>
    <s v="Divorced"/>
    <s v="Male"/>
    <s v="PhD"/>
    <n v="3"/>
    <n v="2"/>
    <n v="86931"/>
    <x v="2"/>
    <n v="1"/>
    <s v="Ahmedabad"/>
  </r>
  <r>
    <n v="720"/>
    <n v="38"/>
    <n v="55255"/>
    <n v="723"/>
    <n v="179755"/>
    <s v="Car"/>
    <n v="4879"/>
    <n v="0"/>
    <n v="1"/>
    <s v="Employed"/>
    <s v="Married"/>
    <s v="Female"/>
    <s v="High School"/>
    <n v="5"/>
    <n v="2"/>
    <n v="145424"/>
    <x v="3"/>
    <n v="10"/>
    <s v="Mumbai"/>
  </r>
  <r>
    <n v="721"/>
    <n v="57"/>
    <n v="44146"/>
    <n v="670"/>
    <n v="164885"/>
    <s v="Car"/>
    <n v="4694"/>
    <n v="0"/>
    <n v="1"/>
    <s v="Unemployed"/>
    <s v="Married"/>
    <s v="Male"/>
    <s v="PhD"/>
    <n v="5"/>
    <n v="1"/>
    <n v="101651"/>
    <x v="1"/>
    <n v="10"/>
    <s v="Hyderabad"/>
  </r>
  <r>
    <n v="722"/>
    <n v="38"/>
    <n v="50085"/>
    <n v="639"/>
    <n v="377822"/>
    <s v="Car"/>
    <n v="4851"/>
    <n v="0"/>
    <n v="1"/>
    <s v="Employed"/>
    <s v="Married"/>
    <s v="Male"/>
    <s v="PhD"/>
    <n v="1"/>
    <n v="2"/>
    <n v="19655"/>
    <x v="3"/>
    <n v="10"/>
    <s v="Delhi"/>
  </r>
  <r>
    <n v="723"/>
    <n v="32"/>
    <n v="39492"/>
    <n v="721"/>
    <n v="228741"/>
    <s v="Education"/>
    <n v="3453"/>
    <n v="0"/>
    <n v="1"/>
    <s v="Employed"/>
    <s v="Married"/>
    <s v="Female"/>
    <s v="Bachelor"/>
    <n v="4"/>
    <n v="2"/>
    <n v="119214"/>
    <x v="0"/>
    <n v="2"/>
    <s v="Delhi"/>
  </r>
  <r>
    <n v="724"/>
    <n v="24"/>
    <n v="47320"/>
    <n v="662"/>
    <n v="185826"/>
    <s v="Car"/>
    <n v="3667"/>
    <n v="0"/>
    <n v="1"/>
    <s v="Employed"/>
    <s v="Single"/>
    <s v="Male"/>
    <s v="PhD"/>
    <n v="1"/>
    <n v="2"/>
    <n v="137987"/>
    <x v="1"/>
    <n v="3"/>
    <s v="Pune"/>
  </r>
  <r>
    <n v="725"/>
    <n v="63"/>
    <n v="11573"/>
    <n v="618"/>
    <n v="244915"/>
    <s v="Education"/>
    <n v="7541"/>
    <n v="0"/>
    <n v="0"/>
    <s v="Employed"/>
    <s v="Single"/>
    <s v="Male"/>
    <s v="High School"/>
    <n v="0"/>
    <n v="3"/>
    <n v="98530"/>
    <x v="1"/>
    <n v="1"/>
    <s v="Pune"/>
  </r>
  <r>
    <n v="726"/>
    <n v="47"/>
    <n v="37806"/>
    <n v="592"/>
    <n v="185450"/>
    <s v="Medical"/>
    <n v="3748"/>
    <n v="0"/>
    <n v="0"/>
    <s v="Employed"/>
    <s v="Married"/>
    <s v="Male"/>
    <s v="High School"/>
    <n v="2"/>
    <n v="2"/>
    <n v="136991"/>
    <x v="0"/>
    <n v="18"/>
    <s v="Bangalore"/>
  </r>
  <r>
    <n v="727"/>
    <n v="25"/>
    <n v="41185"/>
    <n v="503"/>
    <n v="174093"/>
    <s v="Medical"/>
    <n v="3233"/>
    <n v="0"/>
    <n v="1"/>
    <s v="Unemployed"/>
    <s v="Married"/>
    <s v="Male"/>
    <s v="Bachelor"/>
    <n v="0"/>
    <n v="1"/>
    <n v="49965"/>
    <x v="2"/>
    <n v="11"/>
    <s v="Ahmedabad"/>
  </r>
  <r>
    <n v="728"/>
    <n v="26"/>
    <n v="48921"/>
    <n v="748"/>
    <n v="214972"/>
    <s v="Medical"/>
    <n v="4279"/>
    <n v="0"/>
    <n v="0"/>
    <s v="Employed"/>
    <s v="Married"/>
    <s v="Male"/>
    <s v="Master"/>
    <n v="3"/>
    <n v="2"/>
    <n v="58433"/>
    <x v="1"/>
    <n v="12"/>
    <s v="Ahmedabad"/>
  </r>
  <r>
    <n v="729"/>
    <n v="33"/>
    <n v="69397"/>
    <n v="608"/>
    <n v="225434"/>
    <s v="Education"/>
    <n v="5459"/>
    <n v="0"/>
    <n v="1"/>
    <s v="Employed"/>
    <s v="Married"/>
    <s v="Male"/>
    <s v="Master"/>
    <n v="3"/>
    <n v="3"/>
    <n v="106145"/>
    <x v="1"/>
    <n v="1"/>
    <s v="Delhi"/>
  </r>
  <r>
    <n v="730"/>
    <n v="43"/>
    <n v="39534"/>
    <n v="698"/>
    <n v="246287"/>
    <s v="Education"/>
    <n v="5561"/>
    <n v="0"/>
    <n v="0"/>
    <s v="Employed"/>
    <s v="Divorced"/>
    <s v="Female"/>
    <s v="Bachelor"/>
    <n v="2"/>
    <n v="2"/>
    <n v="114313"/>
    <x v="2"/>
    <n v="6"/>
    <s v="Bangalore"/>
  </r>
  <r>
    <n v="731"/>
    <n v="62"/>
    <n v="71209"/>
    <n v="603"/>
    <n v="271183"/>
    <s v="Home"/>
    <n v="3976"/>
    <n v="0"/>
    <n v="1"/>
    <s v="Employed"/>
    <s v="Divorced"/>
    <s v="Male"/>
    <s v="Bachelor"/>
    <n v="1"/>
    <n v="4"/>
    <n v="140697"/>
    <x v="3"/>
    <n v="16"/>
    <s v="Ahmedabad"/>
  </r>
  <r>
    <n v="732"/>
    <n v="45"/>
    <n v="37078"/>
    <n v="658"/>
    <n v="259375"/>
    <s v="Car"/>
    <n v="5096"/>
    <n v="0"/>
    <n v="0"/>
    <s v="Employed"/>
    <s v="Married"/>
    <s v="Female"/>
    <s v="Master"/>
    <n v="3"/>
    <n v="1"/>
    <n v="119167"/>
    <x v="0"/>
    <n v="3"/>
    <s v="Ahmedabad"/>
  </r>
  <r>
    <n v="733"/>
    <n v="24"/>
    <n v="33378"/>
    <n v="672"/>
    <n v="242828"/>
    <s v="Personal"/>
    <n v="4455"/>
    <n v="0"/>
    <n v="1"/>
    <s v="Employed"/>
    <s v="Married"/>
    <s v="Female"/>
    <s v="Master"/>
    <n v="4"/>
    <n v="2"/>
    <n v="64191"/>
    <x v="2"/>
    <n v="17"/>
    <s v="Kolkata"/>
  </r>
  <r>
    <n v="734"/>
    <n v="52"/>
    <n v="21736"/>
    <n v="588"/>
    <n v="247963"/>
    <s v="Personal"/>
    <n v="5190"/>
    <n v="0"/>
    <n v="0"/>
    <s v="Employed"/>
    <s v="Married"/>
    <s v="Female"/>
    <s v="High School"/>
    <n v="2"/>
    <n v="1"/>
    <n v="106391"/>
    <x v="3"/>
    <n v="16"/>
    <s v="Bangalore"/>
  </r>
  <r>
    <n v="735"/>
    <n v="64"/>
    <n v="59101"/>
    <n v="697"/>
    <n v="259235"/>
    <s v="Car"/>
    <n v="4706"/>
    <n v="0"/>
    <n v="1"/>
    <s v="Employed"/>
    <s v="Divorced"/>
    <s v="Female"/>
    <s v="High School"/>
    <n v="0"/>
    <n v="3"/>
    <n v="118021"/>
    <x v="0"/>
    <n v="11"/>
    <s v="Hyderabad"/>
  </r>
  <r>
    <n v="736"/>
    <n v="35"/>
    <n v="51290"/>
    <n v="640"/>
    <n v="235491"/>
    <s v="Personal"/>
    <n v="4305"/>
    <n v="0"/>
    <n v="1"/>
    <s v="Employed"/>
    <s v="Single"/>
    <s v="Male"/>
    <s v="High School"/>
    <n v="4"/>
    <n v="1"/>
    <n v="43772"/>
    <x v="3"/>
    <n v="16"/>
    <s v="Delhi"/>
  </r>
  <r>
    <n v="737"/>
    <n v="46"/>
    <n v="58213"/>
    <n v="677"/>
    <n v="120729"/>
    <s v="Personal"/>
    <n v="4350"/>
    <n v="0"/>
    <n v="1"/>
    <s v="Employed"/>
    <s v="Divorced"/>
    <s v="Female"/>
    <s v="Master"/>
    <n v="5"/>
    <n v="4"/>
    <n v="98690"/>
    <x v="1"/>
    <n v="12"/>
    <s v="Pune"/>
  </r>
  <r>
    <n v="738"/>
    <n v="62"/>
    <n v="51974"/>
    <n v="722"/>
    <n v="224882"/>
    <s v="Personal"/>
    <n v="2800"/>
    <n v="0"/>
    <n v="1"/>
    <s v="Employed"/>
    <s v="Divorced"/>
    <s v="Male"/>
    <s v="Bachelor"/>
    <n v="2"/>
    <n v="4"/>
    <n v="89932"/>
    <x v="0"/>
    <n v="1"/>
    <s v="Kolkata"/>
  </r>
  <r>
    <n v="739"/>
    <n v="31"/>
    <n v="49862"/>
    <n v="686"/>
    <n v="268848"/>
    <s v="Education"/>
    <n v="4778"/>
    <n v="0"/>
    <n v="1"/>
    <s v="Employed"/>
    <s v="Married"/>
    <s v="Female"/>
    <s v="PhD"/>
    <n v="4"/>
    <n v="1"/>
    <n v="80359"/>
    <x v="3"/>
    <n v="11"/>
    <s v="Ahmedabad"/>
  </r>
  <r>
    <n v="740"/>
    <n v="29"/>
    <n v="54266"/>
    <n v="645"/>
    <n v="159859"/>
    <s v="Education"/>
    <n v="4923"/>
    <n v="0"/>
    <n v="1"/>
    <s v="Employed"/>
    <s v="Married"/>
    <s v="Female"/>
    <s v="High School"/>
    <n v="2"/>
    <n v="3"/>
    <n v="114963"/>
    <x v="0"/>
    <n v="6"/>
    <s v="Kolkata"/>
  </r>
  <r>
    <n v="741"/>
    <n v="31"/>
    <n v="82287"/>
    <n v="747"/>
    <n v="180397"/>
    <s v="Education"/>
    <n v="3591"/>
    <n v="0"/>
    <n v="0"/>
    <s v="Employed"/>
    <s v="Single"/>
    <s v="Male"/>
    <s v="PhD"/>
    <n v="0"/>
    <n v="1"/>
    <n v="65509"/>
    <x v="3"/>
    <n v="19"/>
    <s v="Kolkata"/>
  </r>
  <r>
    <n v="742"/>
    <n v="22"/>
    <n v="42890"/>
    <n v="647"/>
    <n v="196994"/>
    <s v="Car"/>
    <n v="4663"/>
    <n v="0"/>
    <n v="0"/>
    <s v="Employed"/>
    <s v="Married"/>
    <s v="Male"/>
    <s v="Bachelor"/>
    <n v="1"/>
    <n v="2"/>
    <n v="112506"/>
    <x v="3"/>
    <n v="12"/>
    <s v="Hyderabad"/>
  </r>
  <r>
    <n v="743"/>
    <n v="47"/>
    <n v="80814"/>
    <n v="654"/>
    <n v="209505"/>
    <s v="Medical"/>
    <n v="4744"/>
    <n v="0"/>
    <n v="0"/>
    <s v="Employed"/>
    <s v="Married"/>
    <s v="Female"/>
    <s v="Master"/>
    <n v="2"/>
    <n v="2"/>
    <n v="116784"/>
    <x v="1"/>
    <n v="2"/>
    <s v="Hyderabad"/>
  </r>
  <r>
    <n v="744"/>
    <n v="46"/>
    <n v="62785"/>
    <n v="641"/>
    <n v="172244"/>
    <s v="Personal"/>
    <n v="3146"/>
    <n v="0"/>
    <n v="0"/>
    <s v="Employed"/>
    <s v="Single"/>
    <s v="Male"/>
    <s v="High School"/>
    <n v="3"/>
    <n v="1"/>
    <n v="132512"/>
    <x v="2"/>
    <n v="10"/>
    <s v="Hyderabad"/>
  </r>
  <r>
    <n v="745"/>
    <n v="28"/>
    <n v="55477"/>
    <n v="588"/>
    <n v="202863"/>
    <s v="Home"/>
    <n v="4228"/>
    <n v="1"/>
    <n v="1"/>
    <s v="Employed"/>
    <s v="Married"/>
    <s v="Female"/>
    <s v="Master"/>
    <n v="0"/>
    <n v="2"/>
    <n v="66297"/>
    <x v="0"/>
    <n v="19"/>
    <s v="Hyderabad"/>
  </r>
  <r>
    <n v="746"/>
    <n v="41"/>
    <n v="58317"/>
    <n v="583"/>
    <n v="225662"/>
    <s v="Education"/>
    <n v="4196"/>
    <n v="0"/>
    <n v="1"/>
    <s v="Employed"/>
    <s v="Married"/>
    <s v="Male"/>
    <s v="Bachelor"/>
    <n v="0"/>
    <n v="2"/>
    <n v="54842"/>
    <x v="1"/>
    <n v="15"/>
    <s v="Mumbai"/>
  </r>
  <r>
    <n v="747"/>
    <n v="41"/>
    <n v="2065"/>
    <n v="622"/>
    <n v="99486"/>
    <s v="Home"/>
    <n v="5179"/>
    <n v="0"/>
    <n v="1"/>
    <s v="Employed"/>
    <s v="Married"/>
    <s v="Male"/>
    <s v="High School"/>
    <n v="4"/>
    <n v="3"/>
    <n v="108367"/>
    <x v="0"/>
    <n v="8"/>
    <s v="Mumbai"/>
  </r>
  <r>
    <n v="748"/>
    <n v="28"/>
    <n v="46075"/>
    <n v="599"/>
    <n v="203738"/>
    <s v="Personal"/>
    <n v="6245"/>
    <n v="0"/>
    <n v="1"/>
    <s v="Employed"/>
    <s v="Divorced"/>
    <s v="Female"/>
    <s v="Bachelor"/>
    <n v="3"/>
    <n v="1"/>
    <n v="91411"/>
    <x v="2"/>
    <n v="11"/>
    <s v="Pune"/>
  </r>
  <r>
    <n v="749"/>
    <n v="21"/>
    <n v="39946"/>
    <n v="636"/>
    <n v="180871"/>
    <s v="Medical"/>
    <n v="5047"/>
    <n v="0"/>
    <n v="0"/>
    <s v="Employed"/>
    <s v="Married"/>
    <s v="Male"/>
    <s v="Bachelor"/>
    <n v="4"/>
    <n v="2"/>
    <n v="187079"/>
    <x v="1"/>
    <n v="16"/>
    <s v="Bangalore"/>
  </r>
  <r>
    <n v="750"/>
    <n v="58"/>
    <n v="81685"/>
    <n v="691"/>
    <n v="114656"/>
    <s v="Home"/>
    <n v="6159"/>
    <n v="0"/>
    <n v="0"/>
    <s v="Unemployed"/>
    <s v="Divorced"/>
    <s v="Female"/>
    <s v="High School"/>
    <n v="5"/>
    <n v="1"/>
    <n v="113754"/>
    <x v="2"/>
    <n v="13"/>
    <s v="Delhi"/>
  </r>
  <r>
    <n v="751"/>
    <n v="33"/>
    <n v="44879"/>
    <n v="629"/>
    <n v="228209"/>
    <s v="Personal"/>
    <n v="4777"/>
    <n v="0"/>
    <n v="1"/>
    <s v="Employed"/>
    <s v="Married"/>
    <s v="Male"/>
    <s v="PhD"/>
    <n v="0"/>
    <n v="1"/>
    <n v="101744"/>
    <x v="1"/>
    <n v="13"/>
    <s v="Bangalore"/>
  </r>
  <r>
    <n v="752"/>
    <n v="29"/>
    <n v="49553"/>
    <n v="660"/>
    <n v="215564"/>
    <s v="Personal"/>
    <n v="5371"/>
    <n v="0"/>
    <n v="0"/>
    <s v="Employed"/>
    <s v="Married"/>
    <s v="Female"/>
    <s v="High School"/>
    <n v="2"/>
    <n v="2"/>
    <n v="94815"/>
    <x v="1"/>
    <n v="5"/>
    <s v="Kolkata"/>
  </r>
  <r>
    <n v="753"/>
    <n v="48"/>
    <n v="49309"/>
    <n v="624"/>
    <n v="208246"/>
    <s v="Education"/>
    <n v="5066"/>
    <n v="1"/>
    <n v="1"/>
    <s v="Employed"/>
    <s v="Divorced"/>
    <s v="Female"/>
    <s v="Master"/>
    <n v="5"/>
    <n v="3"/>
    <n v="63458"/>
    <x v="1"/>
    <n v="12"/>
    <s v="Mumbai"/>
  </r>
  <r>
    <n v="754"/>
    <n v="26"/>
    <n v="30402"/>
    <n v="777"/>
    <n v="230524"/>
    <s v="Medical"/>
    <n v="7411"/>
    <n v="0"/>
    <n v="0"/>
    <s v="Unemployed"/>
    <s v="Divorced"/>
    <s v="Female"/>
    <s v="PhD"/>
    <n v="3"/>
    <n v="3"/>
    <n v="116916"/>
    <x v="1"/>
    <n v="10"/>
    <s v="Bangalore"/>
  </r>
  <r>
    <n v="755"/>
    <n v="43"/>
    <n v="41596"/>
    <n v="725"/>
    <n v="216062"/>
    <s v="Personal"/>
    <n v="4847"/>
    <n v="0"/>
    <n v="1"/>
    <s v="Employed"/>
    <s v="Married"/>
    <s v="Male"/>
    <s v="High School"/>
    <n v="0"/>
    <n v="4"/>
    <n v="97625"/>
    <x v="3"/>
    <n v="19"/>
    <s v="Bangalore"/>
  </r>
  <r>
    <n v="756"/>
    <n v="56"/>
    <n v="62253"/>
    <n v="637"/>
    <n v="163105"/>
    <s v="Medical"/>
    <n v="5782"/>
    <n v="0"/>
    <n v="1"/>
    <s v="Employed"/>
    <s v="Single"/>
    <s v="Female"/>
    <s v="High School"/>
    <n v="3"/>
    <n v="1"/>
    <n v="97650"/>
    <x v="0"/>
    <n v="17"/>
    <s v="Hyderabad"/>
  </r>
  <r>
    <n v="757"/>
    <n v="37"/>
    <n v="18022"/>
    <n v="663"/>
    <n v="236149"/>
    <s v="Education"/>
    <n v="5202"/>
    <n v="0"/>
    <n v="1"/>
    <s v="Employed"/>
    <s v="Married"/>
    <s v="Female"/>
    <s v="High School"/>
    <n v="5"/>
    <n v="4"/>
    <n v="102833"/>
    <x v="3"/>
    <n v="1"/>
    <s v="Ahmedabad"/>
  </r>
  <r>
    <n v="758"/>
    <n v="29"/>
    <n v="54670"/>
    <n v="582"/>
    <n v="244711"/>
    <s v="Home"/>
    <n v="6125"/>
    <n v="0"/>
    <n v="1"/>
    <s v="Employed"/>
    <s v="Divorced"/>
    <s v="Male"/>
    <s v="High School"/>
    <n v="2"/>
    <n v="3"/>
    <n v="106636"/>
    <x v="3"/>
    <n v="15"/>
    <s v="Mumbai"/>
  </r>
  <r>
    <n v="759"/>
    <n v="32"/>
    <n v="36477"/>
    <n v="639"/>
    <n v="145709"/>
    <s v="Car"/>
    <n v="5632"/>
    <n v="0"/>
    <n v="0"/>
    <s v="Employed"/>
    <s v="Married"/>
    <s v="Female"/>
    <s v="High School"/>
    <n v="1"/>
    <n v="2"/>
    <n v="47822"/>
    <x v="3"/>
    <n v="16"/>
    <s v="Mumbai"/>
  </r>
  <r>
    <n v="760"/>
    <n v="42"/>
    <n v="69498"/>
    <n v="619"/>
    <n v="244025"/>
    <s v="Car"/>
    <n v="5340"/>
    <n v="0"/>
    <n v="0"/>
    <s v="Employed"/>
    <s v="Married"/>
    <s v="Female"/>
    <s v="Master"/>
    <n v="4"/>
    <n v="2"/>
    <n v="125110"/>
    <x v="1"/>
    <n v="10"/>
    <s v="Bangalore"/>
  </r>
  <r>
    <n v="761"/>
    <n v="32"/>
    <n v="55923"/>
    <n v="687"/>
    <n v="185823"/>
    <s v="Car"/>
    <n v="3858"/>
    <n v="0"/>
    <n v="0"/>
    <s v="Employed"/>
    <s v="Divorced"/>
    <s v="Female"/>
    <s v="Bachelor"/>
    <n v="4"/>
    <n v="3"/>
    <n v="74606"/>
    <x v="1"/>
    <n v="10"/>
    <s v="Ahmedabad"/>
  </r>
  <r>
    <n v="762"/>
    <n v="26"/>
    <n v="27203"/>
    <n v="603"/>
    <n v="230641"/>
    <s v="Medical"/>
    <n v="3946"/>
    <n v="0"/>
    <n v="0"/>
    <s v="Employed"/>
    <s v="Single"/>
    <s v="Male"/>
    <s v="Master"/>
    <n v="5"/>
    <n v="3"/>
    <n v="95859"/>
    <x v="2"/>
    <n v="17"/>
    <s v="Bangalore"/>
  </r>
  <r>
    <n v="763"/>
    <n v="64"/>
    <n v="43757"/>
    <n v="732"/>
    <n v="207597"/>
    <s v="Car"/>
    <n v="4383"/>
    <n v="0"/>
    <n v="1"/>
    <s v="Employed"/>
    <s v="Single"/>
    <s v="Male"/>
    <s v="Bachelor"/>
    <n v="0"/>
    <n v="1"/>
    <n v="138577"/>
    <x v="0"/>
    <n v="17"/>
    <s v="Delhi"/>
  </r>
  <r>
    <n v="764"/>
    <n v="29"/>
    <n v="56803"/>
    <n v="646"/>
    <n v="191398"/>
    <s v="Home"/>
    <n v="4707"/>
    <n v="0"/>
    <n v="1"/>
    <s v="Unemployed"/>
    <s v="Divorced"/>
    <s v="Female"/>
    <s v="High School"/>
    <n v="0"/>
    <n v="4"/>
    <n v="153383"/>
    <x v="2"/>
    <n v="2"/>
    <s v="Mumbai"/>
  </r>
  <r>
    <n v="765"/>
    <n v="57"/>
    <n v="45440"/>
    <n v="606"/>
    <n v="226960"/>
    <s v="Personal"/>
    <n v="5111"/>
    <n v="0"/>
    <n v="0"/>
    <s v="Employed"/>
    <s v="Divorced"/>
    <s v="Male"/>
    <s v="Master"/>
    <n v="2"/>
    <n v="4"/>
    <n v="48985"/>
    <x v="2"/>
    <n v="9"/>
    <s v="Hyderabad"/>
  </r>
  <r>
    <n v="766"/>
    <n v="23"/>
    <n v="52176"/>
    <n v="651"/>
    <n v="183343"/>
    <s v="Medical"/>
    <n v="4386"/>
    <n v="0"/>
    <n v="1"/>
    <s v="Employed"/>
    <s v="Married"/>
    <s v="Female"/>
    <s v="Bachelor"/>
    <n v="0"/>
    <n v="3"/>
    <n v="100907"/>
    <x v="0"/>
    <n v="4"/>
    <s v="Hyderabad"/>
  </r>
  <r>
    <n v="767"/>
    <n v="54"/>
    <n v="49711"/>
    <n v="686"/>
    <n v="254014"/>
    <s v="Home"/>
    <n v="3022"/>
    <n v="0"/>
    <n v="1"/>
    <s v="Unemployed"/>
    <s v="Divorced"/>
    <s v="Male"/>
    <s v="Bachelor"/>
    <n v="0"/>
    <n v="1"/>
    <n v="108187"/>
    <x v="0"/>
    <n v="7"/>
    <s v="Hyderabad"/>
  </r>
  <r>
    <n v="768"/>
    <n v="28"/>
    <n v="63002"/>
    <n v="676"/>
    <n v="262236"/>
    <s v="Medical"/>
    <n v="6027"/>
    <n v="0"/>
    <n v="1"/>
    <s v="Employed"/>
    <s v="Divorced"/>
    <s v="Female"/>
    <s v="High School"/>
    <n v="0"/>
    <n v="2"/>
    <n v="54774"/>
    <x v="2"/>
    <n v="5"/>
    <s v="Pune"/>
  </r>
  <r>
    <n v="769"/>
    <n v="30"/>
    <n v="56593"/>
    <n v="657"/>
    <n v="172646"/>
    <s v="Medical"/>
    <n v="5447"/>
    <n v="0"/>
    <n v="1"/>
    <s v="Employed"/>
    <s v="Married"/>
    <s v="Female"/>
    <s v="High School"/>
    <n v="3"/>
    <n v="3"/>
    <n v="124077"/>
    <x v="2"/>
    <n v="19"/>
    <s v="Pune"/>
  </r>
  <r>
    <n v="770"/>
    <n v="61"/>
    <n v="49276"/>
    <n v="693"/>
    <n v="191638"/>
    <s v="Medical"/>
    <n v="5060"/>
    <n v="1"/>
    <n v="1"/>
    <s v="Employed"/>
    <s v="Married"/>
    <s v="Female"/>
    <s v="PhD"/>
    <n v="3"/>
    <n v="4"/>
    <n v="103487"/>
    <x v="2"/>
    <n v="4"/>
    <s v="Mumbai"/>
  </r>
  <r>
    <n v="771"/>
    <n v="62"/>
    <n v="50268"/>
    <n v="690"/>
    <n v="181292"/>
    <s v="Education"/>
    <n v="6253"/>
    <n v="0"/>
    <n v="1"/>
    <s v="Employed"/>
    <s v="Married"/>
    <s v="Male"/>
    <s v="PhD"/>
    <n v="1"/>
    <n v="1"/>
    <n v="105824"/>
    <x v="1"/>
    <n v="18"/>
    <s v="Mumbai"/>
  </r>
  <r>
    <n v="772"/>
    <n v="63"/>
    <n v="33757"/>
    <n v="691"/>
    <n v="218762"/>
    <s v="Personal"/>
    <n v="4196"/>
    <n v="0"/>
    <n v="1"/>
    <s v="Employed"/>
    <s v="Single"/>
    <s v="Female"/>
    <s v="Bachelor"/>
    <n v="3"/>
    <n v="1"/>
    <n v="72473"/>
    <x v="0"/>
    <n v="3"/>
    <s v="Hyderabad"/>
  </r>
  <r>
    <n v="773"/>
    <n v="29"/>
    <n v="72010"/>
    <n v="636"/>
    <n v="265502"/>
    <s v="Car"/>
    <n v="4869"/>
    <n v="0"/>
    <n v="1"/>
    <s v="Employed"/>
    <s v="Single"/>
    <s v="Female"/>
    <s v="PhD"/>
    <n v="4"/>
    <n v="1"/>
    <n v="112386"/>
    <x v="0"/>
    <n v="4"/>
    <s v="Kolkata"/>
  </r>
  <r>
    <n v="774"/>
    <n v="34"/>
    <n v="94433"/>
    <n v="635"/>
    <n v="116621"/>
    <s v="Education"/>
    <n v="5159"/>
    <n v="0"/>
    <n v="0"/>
    <s v="Employed"/>
    <s v="Divorced"/>
    <s v="Male"/>
    <s v="Master"/>
    <n v="5"/>
    <n v="4"/>
    <n v="125146"/>
    <x v="3"/>
    <n v="14"/>
    <s v="Mumbai"/>
  </r>
  <r>
    <n v="775"/>
    <n v="57"/>
    <n v="45044"/>
    <n v="639"/>
    <n v="129084"/>
    <s v="Personal"/>
    <n v="4584"/>
    <n v="0"/>
    <n v="0"/>
    <s v="Employed"/>
    <s v="Married"/>
    <s v="Male"/>
    <s v="Bachelor"/>
    <n v="1"/>
    <n v="1"/>
    <n v="103818"/>
    <x v="1"/>
    <n v="14"/>
    <s v="Hyderabad"/>
  </r>
  <r>
    <n v="776"/>
    <n v="47"/>
    <n v="50715"/>
    <n v="625"/>
    <n v="195823"/>
    <s v="Car"/>
    <n v="4204"/>
    <n v="0"/>
    <n v="1"/>
    <s v="Employed"/>
    <s v="Divorced"/>
    <s v="Female"/>
    <s v="Master"/>
    <n v="0"/>
    <n v="2"/>
    <n v="84581"/>
    <x v="1"/>
    <n v="17"/>
    <s v="Delhi"/>
  </r>
  <r>
    <n v="777"/>
    <n v="61"/>
    <n v="65225"/>
    <n v="655"/>
    <n v="209296"/>
    <s v="Education"/>
    <n v="5874"/>
    <n v="0"/>
    <n v="0"/>
    <s v="Employed"/>
    <s v="Divorced"/>
    <s v="Male"/>
    <s v="PhD"/>
    <n v="4"/>
    <n v="4"/>
    <n v="86917"/>
    <x v="0"/>
    <n v="9"/>
    <s v="Delhi"/>
  </r>
  <r>
    <n v="778"/>
    <n v="52"/>
    <n v="65142"/>
    <n v="649"/>
    <n v="152935"/>
    <s v="Education"/>
    <n v="5284"/>
    <n v="0"/>
    <n v="1"/>
    <s v="Employed"/>
    <s v="Single"/>
    <s v="Female"/>
    <s v="Master"/>
    <n v="1"/>
    <n v="3"/>
    <n v="106611"/>
    <x v="1"/>
    <n v="19"/>
    <s v="Delhi"/>
  </r>
  <r>
    <n v="779"/>
    <n v="24"/>
    <n v="52674"/>
    <n v="732"/>
    <n v="209037"/>
    <s v="Home"/>
    <n v="5624"/>
    <n v="0"/>
    <n v="1"/>
    <s v="Unemployed"/>
    <s v="Single"/>
    <s v="Male"/>
    <s v="Bachelor"/>
    <n v="5"/>
    <n v="1"/>
    <n v="101463"/>
    <x v="2"/>
    <n v="3"/>
    <s v="Bangalore"/>
  </r>
  <r>
    <n v="780"/>
    <n v="22"/>
    <n v="35357"/>
    <n v="624"/>
    <n v="162952"/>
    <s v="Education"/>
    <n v="4176"/>
    <n v="0"/>
    <n v="0"/>
    <s v="Unemployed"/>
    <s v="Divorced"/>
    <s v="Male"/>
    <s v="Master"/>
    <n v="1"/>
    <n v="4"/>
    <n v="127144"/>
    <x v="0"/>
    <n v="15"/>
    <s v="Bangalore"/>
  </r>
  <r>
    <n v="781"/>
    <n v="53"/>
    <n v="77272"/>
    <n v="600"/>
    <n v="177661"/>
    <s v="Medical"/>
    <n v="5829"/>
    <n v="0"/>
    <n v="0"/>
    <s v="Employed"/>
    <s v="Married"/>
    <s v="Female"/>
    <s v="Bachelor"/>
    <n v="4"/>
    <n v="3"/>
    <n v="85592"/>
    <x v="0"/>
    <n v="1"/>
    <s v="Ahmedabad"/>
  </r>
  <r>
    <n v="782"/>
    <n v="41"/>
    <n v="60218"/>
    <n v="682"/>
    <n v="263481"/>
    <s v="Education"/>
    <n v="4376"/>
    <n v="0"/>
    <n v="1"/>
    <s v="Unemployed"/>
    <s v="Single"/>
    <s v="Female"/>
    <s v="PhD"/>
    <n v="1"/>
    <n v="3"/>
    <n v="63448"/>
    <x v="1"/>
    <n v="19"/>
    <s v="Ahmedabad"/>
  </r>
  <r>
    <n v="783"/>
    <n v="21"/>
    <n v="53308"/>
    <n v="653"/>
    <n v="182843"/>
    <s v="Medical"/>
    <n v="5247"/>
    <n v="0"/>
    <n v="0"/>
    <s v="Employed"/>
    <s v="Single"/>
    <s v="Female"/>
    <s v="Bachelor"/>
    <n v="4"/>
    <n v="2"/>
    <n v="110781"/>
    <x v="0"/>
    <n v="4"/>
    <s v="Ahmedabad"/>
  </r>
  <r>
    <n v="784"/>
    <n v="64"/>
    <n v="39157"/>
    <n v="615"/>
    <n v="181963"/>
    <s v="Personal"/>
    <n v="6979"/>
    <n v="0"/>
    <n v="0"/>
    <s v="Employed"/>
    <s v="Single"/>
    <s v="Male"/>
    <s v="PhD"/>
    <n v="1"/>
    <n v="3"/>
    <n v="85674"/>
    <x v="1"/>
    <n v="14"/>
    <s v="Delhi"/>
  </r>
  <r>
    <n v="785"/>
    <n v="31"/>
    <n v="50869"/>
    <n v="689"/>
    <n v="206588"/>
    <s v="Personal"/>
    <n v="5852"/>
    <n v="0"/>
    <n v="1"/>
    <s v="Employed"/>
    <s v="Divorced"/>
    <s v="Female"/>
    <s v="High School"/>
    <n v="1"/>
    <n v="2"/>
    <n v="123510"/>
    <x v="1"/>
    <n v="18"/>
    <s v="Delhi"/>
  </r>
  <r>
    <n v="786"/>
    <n v="21"/>
    <n v="22783"/>
    <n v="636"/>
    <n v="254614"/>
    <s v="Medical"/>
    <n v="5339"/>
    <n v="0"/>
    <n v="0"/>
    <s v="Employed"/>
    <s v="Single"/>
    <s v="Male"/>
    <s v="PhD"/>
    <n v="1"/>
    <n v="4"/>
    <n v="100226"/>
    <x v="1"/>
    <n v="12"/>
    <s v="Delhi"/>
  </r>
  <r>
    <n v="787"/>
    <n v="31"/>
    <n v="61113"/>
    <n v="726"/>
    <n v="197848"/>
    <s v="Home"/>
    <n v="6350"/>
    <n v="0"/>
    <n v="1"/>
    <s v="Employed"/>
    <s v="Married"/>
    <s v="Female"/>
    <s v="Bachelor"/>
    <n v="4"/>
    <n v="2"/>
    <n v="119644"/>
    <x v="2"/>
    <n v="6"/>
    <s v="Mumbai"/>
  </r>
  <r>
    <n v="788"/>
    <n v="27"/>
    <n v="64771"/>
    <n v="602"/>
    <n v="172087"/>
    <s v="Home"/>
    <n v="4430"/>
    <n v="0"/>
    <n v="0"/>
    <s v="Employed"/>
    <s v="Single"/>
    <s v="Female"/>
    <s v="Bachelor"/>
    <n v="1"/>
    <n v="4"/>
    <n v="69570"/>
    <x v="1"/>
    <n v="10"/>
    <s v="Mumbai"/>
  </r>
  <r>
    <n v="789"/>
    <n v="22"/>
    <n v="53446"/>
    <n v="620"/>
    <n v="228956"/>
    <s v="Personal"/>
    <n v="5490"/>
    <n v="0"/>
    <n v="1"/>
    <s v="Employed"/>
    <s v="Divorced"/>
    <s v="Female"/>
    <s v="High School"/>
    <n v="5"/>
    <n v="4"/>
    <n v="104301"/>
    <x v="1"/>
    <n v="4"/>
    <s v="Delhi"/>
  </r>
  <r>
    <n v="790"/>
    <n v="35"/>
    <n v="35596"/>
    <n v="656"/>
    <n v="240636"/>
    <s v="Education"/>
    <n v="4168"/>
    <n v="0"/>
    <n v="1"/>
    <s v="Employed"/>
    <s v="Divorced"/>
    <s v="Male"/>
    <s v="High School"/>
    <n v="5"/>
    <n v="1"/>
    <n v="79022"/>
    <x v="3"/>
    <n v="16"/>
    <s v="Hyderabad"/>
  </r>
  <r>
    <n v="791"/>
    <n v="28"/>
    <n v="56778"/>
    <n v="717"/>
    <n v="257233"/>
    <s v="Personal"/>
    <n v="4638"/>
    <n v="0"/>
    <n v="1"/>
    <s v="Employed"/>
    <s v="Divorced"/>
    <s v="Female"/>
    <s v="PhD"/>
    <n v="3"/>
    <n v="2"/>
    <n v="63388"/>
    <x v="3"/>
    <n v="1"/>
    <s v="Ahmedabad"/>
  </r>
  <r>
    <n v="792"/>
    <n v="46"/>
    <n v="61810"/>
    <n v="614"/>
    <n v="198216"/>
    <s v="Personal"/>
    <n v="6590"/>
    <n v="0"/>
    <n v="1"/>
    <s v="Employed"/>
    <s v="Divorced"/>
    <s v="Male"/>
    <s v="Master"/>
    <n v="3"/>
    <n v="4"/>
    <n v="74166"/>
    <x v="2"/>
    <n v="3"/>
    <s v="Bangalore"/>
  </r>
  <r>
    <n v="793"/>
    <n v="60"/>
    <n v="38851"/>
    <n v="668"/>
    <n v="223758"/>
    <s v="Medical"/>
    <n v="5273"/>
    <n v="0"/>
    <n v="1"/>
    <s v="Employed"/>
    <s v="Married"/>
    <s v="Female"/>
    <s v="Master"/>
    <n v="3"/>
    <n v="1"/>
    <n v="83665"/>
    <x v="2"/>
    <n v="7"/>
    <s v="Ahmedabad"/>
  </r>
  <r>
    <n v="794"/>
    <n v="62"/>
    <n v="64009"/>
    <n v="591"/>
    <n v="239519"/>
    <s v="Home"/>
    <n v="6407"/>
    <n v="0"/>
    <n v="0"/>
    <s v="Employed"/>
    <s v="Divorced"/>
    <s v="Female"/>
    <s v="High School"/>
    <n v="3"/>
    <n v="2"/>
    <n v="137340"/>
    <x v="1"/>
    <n v="3"/>
    <s v="Hyderabad"/>
  </r>
  <r>
    <n v="795"/>
    <n v="55"/>
    <n v="57867"/>
    <n v="695"/>
    <n v="209093"/>
    <s v="Medical"/>
    <n v="4897"/>
    <n v="0"/>
    <n v="1"/>
    <s v="Employed"/>
    <s v="Single"/>
    <s v="Male"/>
    <s v="PhD"/>
    <n v="3"/>
    <n v="2"/>
    <n v="82871"/>
    <x v="3"/>
    <n v="15"/>
    <s v="Pune"/>
  </r>
  <r>
    <n v="796"/>
    <n v="61"/>
    <n v="45889"/>
    <n v="617"/>
    <n v="265972"/>
    <s v="Personal"/>
    <n v="6220"/>
    <n v="0"/>
    <n v="0"/>
    <s v="Employed"/>
    <s v="Married"/>
    <s v="Male"/>
    <s v="High School"/>
    <n v="5"/>
    <n v="3"/>
    <n v="61853"/>
    <x v="2"/>
    <n v="6"/>
    <s v="Mumbai"/>
  </r>
  <r>
    <n v="797"/>
    <n v="61"/>
    <n v="41635"/>
    <n v="680"/>
    <n v="232569"/>
    <s v="Car"/>
    <n v="5051"/>
    <n v="0"/>
    <n v="1"/>
    <s v="Employed"/>
    <s v="Divorced"/>
    <s v="Male"/>
    <s v="High School"/>
    <n v="0"/>
    <n v="1"/>
    <n v="103944"/>
    <x v="0"/>
    <n v="16"/>
    <s v="Kolkata"/>
  </r>
  <r>
    <n v="798"/>
    <n v="41"/>
    <n v="47316"/>
    <n v="683"/>
    <n v="294143"/>
    <s v="Education"/>
    <n v="5133"/>
    <n v="0"/>
    <n v="1"/>
    <s v="Employed"/>
    <s v="Divorced"/>
    <s v="Female"/>
    <s v="Bachelor"/>
    <n v="1"/>
    <n v="3"/>
    <n v="100875"/>
    <x v="0"/>
    <n v="17"/>
    <s v="Delhi"/>
  </r>
  <r>
    <n v="799"/>
    <n v="58"/>
    <n v="35439"/>
    <n v="559"/>
    <n v="245885"/>
    <s v="Personal"/>
    <n v="5024"/>
    <n v="1"/>
    <n v="1"/>
    <s v="Employed"/>
    <s v="Married"/>
    <s v="Female"/>
    <s v="Bachelor"/>
    <n v="5"/>
    <n v="4"/>
    <n v="85238"/>
    <x v="1"/>
    <n v="2"/>
    <s v="Mumbai"/>
  </r>
  <r>
    <n v="800"/>
    <n v="28"/>
    <n v="53903"/>
    <n v="660"/>
    <n v="103664"/>
    <s v="Medical"/>
    <n v="5360"/>
    <n v="0"/>
    <n v="0"/>
    <s v="Unemployed"/>
    <s v="Single"/>
    <s v="Male"/>
    <s v="Bachelor"/>
    <n v="5"/>
    <n v="2"/>
    <n v="95163"/>
    <x v="3"/>
    <n v="10"/>
    <s v="Mumbai"/>
  </r>
  <r>
    <n v="801"/>
    <n v="63"/>
    <n v="58377"/>
    <n v="624"/>
    <n v="180081"/>
    <s v="Car"/>
    <n v="4741"/>
    <n v="0"/>
    <n v="0"/>
    <s v="Employed"/>
    <s v="Married"/>
    <s v="Female"/>
    <s v="High School"/>
    <n v="2"/>
    <n v="4"/>
    <n v="129286"/>
    <x v="0"/>
    <n v="11"/>
    <s v="Hyderabad"/>
  </r>
  <r>
    <n v="802"/>
    <n v="52"/>
    <n v="67528"/>
    <n v="674"/>
    <n v="119107"/>
    <s v="Car"/>
    <n v="3610"/>
    <n v="0"/>
    <n v="1"/>
    <s v="Employed"/>
    <s v="Single"/>
    <s v="Male"/>
    <s v="PhD"/>
    <n v="0"/>
    <n v="1"/>
    <n v="120121"/>
    <x v="3"/>
    <n v="6"/>
    <s v="Mumbai"/>
  </r>
  <r>
    <n v="803"/>
    <n v="28"/>
    <n v="54461"/>
    <n v="606"/>
    <n v="168058"/>
    <s v="Personal"/>
    <n v="4964"/>
    <n v="0"/>
    <n v="1"/>
    <s v="Employed"/>
    <s v="Single"/>
    <s v="Male"/>
    <s v="Master"/>
    <n v="4"/>
    <n v="2"/>
    <n v="117526"/>
    <x v="2"/>
    <n v="18"/>
    <s v="Mumbai"/>
  </r>
  <r>
    <n v="804"/>
    <n v="64"/>
    <n v="55869"/>
    <n v="620"/>
    <n v="181431"/>
    <s v="Home"/>
    <n v="5132"/>
    <n v="0"/>
    <n v="1"/>
    <s v="Employed"/>
    <s v="Divorced"/>
    <s v="Female"/>
    <s v="Master"/>
    <n v="0"/>
    <n v="4"/>
    <n v="64489"/>
    <x v="3"/>
    <n v="15"/>
    <s v="Kolkata"/>
  </r>
  <r>
    <n v="805"/>
    <n v="30"/>
    <n v="45979"/>
    <n v="709"/>
    <n v="243436"/>
    <s v="Car"/>
    <n v="6634"/>
    <n v="0"/>
    <n v="1"/>
    <s v="Employed"/>
    <s v="Married"/>
    <s v="Male"/>
    <s v="Bachelor"/>
    <n v="2"/>
    <n v="2"/>
    <n v="186596"/>
    <x v="1"/>
    <n v="16"/>
    <s v="Ahmedabad"/>
  </r>
  <r>
    <n v="806"/>
    <n v="43"/>
    <n v="36888"/>
    <n v="706"/>
    <n v="178017"/>
    <s v="Education"/>
    <n v="2739"/>
    <n v="0"/>
    <n v="0"/>
    <s v="Employed"/>
    <s v="Married"/>
    <s v="Female"/>
    <s v="PhD"/>
    <n v="5"/>
    <n v="3"/>
    <n v="131537"/>
    <x v="3"/>
    <n v="13"/>
    <s v="Ahmedabad"/>
  </r>
  <r>
    <n v="807"/>
    <n v="24"/>
    <n v="43551"/>
    <n v="600"/>
    <n v="269710"/>
    <s v="Medical"/>
    <n v="6617"/>
    <n v="0"/>
    <n v="1"/>
    <s v="Employed"/>
    <s v="Divorced"/>
    <s v="Male"/>
    <s v="Bachelor"/>
    <n v="0"/>
    <n v="1"/>
    <n v="115510"/>
    <x v="0"/>
    <n v="16"/>
    <s v="Pune"/>
  </r>
  <r>
    <n v="808"/>
    <n v="58"/>
    <n v="71421"/>
    <n v="739"/>
    <n v="166573"/>
    <s v="Medical"/>
    <n v="6048"/>
    <n v="1"/>
    <n v="0"/>
    <s v="Employed"/>
    <s v="Divorced"/>
    <s v="Female"/>
    <s v="PhD"/>
    <n v="1"/>
    <n v="1"/>
    <n v="65070"/>
    <x v="3"/>
    <n v="2"/>
    <s v="Hyderabad"/>
  </r>
  <r>
    <n v="809"/>
    <n v="50"/>
    <n v="59511"/>
    <n v="520"/>
    <n v="185576"/>
    <s v="Medical"/>
    <n v="5685"/>
    <n v="0"/>
    <n v="0"/>
    <s v="Employed"/>
    <s v="Single"/>
    <s v="Male"/>
    <s v="PhD"/>
    <n v="3"/>
    <n v="1"/>
    <n v="128431"/>
    <x v="3"/>
    <n v="12"/>
    <s v="Kolkata"/>
  </r>
  <r>
    <n v="810"/>
    <n v="61"/>
    <n v="56110"/>
    <n v="660"/>
    <n v="138014"/>
    <s v="Personal"/>
    <n v="5154"/>
    <n v="0"/>
    <n v="0"/>
    <s v="Employed"/>
    <s v="Divorced"/>
    <s v="Female"/>
    <s v="PhD"/>
    <n v="1"/>
    <n v="2"/>
    <n v="84966"/>
    <x v="3"/>
    <n v="14"/>
    <s v="Delhi"/>
  </r>
  <r>
    <n v="811"/>
    <n v="43"/>
    <n v="22769"/>
    <n v="585"/>
    <n v="272227"/>
    <s v="Medical"/>
    <n v="3979"/>
    <n v="0"/>
    <n v="1"/>
    <s v="Employed"/>
    <s v="Married"/>
    <s v="Male"/>
    <s v="High School"/>
    <n v="0"/>
    <n v="4"/>
    <n v="94171"/>
    <x v="2"/>
    <n v="8"/>
    <s v="Kolkata"/>
  </r>
  <r>
    <n v="812"/>
    <n v="25"/>
    <n v="54692"/>
    <n v="668"/>
    <n v="278916"/>
    <s v="Medical"/>
    <n v="6950"/>
    <n v="0"/>
    <n v="0"/>
    <s v="Employed"/>
    <s v="Divorced"/>
    <s v="Female"/>
    <s v="PhD"/>
    <n v="5"/>
    <n v="4"/>
    <n v="49576"/>
    <x v="1"/>
    <n v="6"/>
    <s v="Ahmedabad"/>
  </r>
  <r>
    <n v="813"/>
    <n v="41"/>
    <n v="30054"/>
    <n v="636"/>
    <n v="193393"/>
    <s v="Education"/>
    <n v="6234"/>
    <n v="0"/>
    <n v="1"/>
    <s v="Employed"/>
    <s v="Divorced"/>
    <s v="Female"/>
    <s v="High School"/>
    <n v="5"/>
    <n v="1"/>
    <n v="62755"/>
    <x v="0"/>
    <n v="14"/>
    <s v="Kolkata"/>
  </r>
  <r>
    <n v="814"/>
    <n v="26"/>
    <n v="31124"/>
    <n v="599"/>
    <n v="125966"/>
    <s v="Home"/>
    <n v="5250"/>
    <n v="0"/>
    <n v="0"/>
    <s v="Employed"/>
    <s v="Divorced"/>
    <s v="Female"/>
    <s v="Master"/>
    <n v="2"/>
    <n v="2"/>
    <n v="113156"/>
    <x v="0"/>
    <n v="15"/>
    <s v="Pune"/>
  </r>
  <r>
    <n v="815"/>
    <n v="37"/>
    <n v="32804"/>
    <n v="613"/>
    <n v="189590"/>
    <s v="Personal"/>
    <n v="5285"/>
    <n v="0"/>
    <n v="0"/>
    <s v="Employed"/>
    <s v="Divorced"/>
    <s v="Male"/>
    <s v="Master"/>
    <n v="4"/>
    <n v="2"/>
    <n v="130187"/>
    <x v="3"/>
    <n v="3"/>
    <s v="Mumbai"/>
  </r>
  <r>
    <n v="816"/>
    <n v="45"/>
    <n v="38407"/>
    <n v="610"/>
    <n v="211607"/>
    <s v="Personal"/>
    <n v="4891"/>
    <n v="0"/>
    <n v="1"/>
    <s v="Employed"/>
    <s v="Divorced"/>
    <s v="Female"/>
    <s v="High School"/>
    <n v="1"/>
    <n v="2"/>
    <n v="120547"/>
    <x v="3"/>
    <n v="7"/>
    <s v="Pune"/>
  </r>
  <r>
    <n v="817"/>
    <n v="44"/>
    <n v="62500"/>
    <n v="653"/>
    <n v="168256"/>
    <s v="Medical"/>
    <n v="5594"/>
    <n v="0"/>
    <n v="0"/>
    <s v="Employed"/>
    <s v="Single"/>
    <s v="Male"/>
    <s v="Master"/>
    <n v="2"/>
    <n v="4"/>
    <n v="119524"/>
    <x v="2"/>
    <n v="16"/>
    <s v="Pune"/>
  </r>
  <r>
    <n v="818"/>
    <n v="42"/>
    <n v="53398"/>
    <n v="698"/>
    <n v="317542"/>
    <s v="Education"/>
    <n v="4955"/>
    <n v="0"/>
    <n v="1"/>
    <s v="Unemployed"/>
    <s v="Divorced"/>
    <s v="Male"/>
    <s v="Master"/>
    <n v="4"/>
    <n v="1"/>
    <n v="98057"/>
    <x v="1"/>
    <n v="2"/>
    <s v="Bangalore"/>
  </r>
  <r>
    <n v="819"/>
    <n v="33"/>
    <n v="35852"/>
    <n v="747"/>
    <n v="291267"/>
    <s v="Car"/>
    <n v="5307"/>
    <n v="0"/>
    <n v="1"/>
    <s v="Employed"/>
    <s v="Divorced"/>
    <s v="Male"/>
    <s v="Bachelor"/>
    <n v="3"/>
    <n v="4"/>
    <n v="87798"/>
    <x v="0"/>
    <n v="17"/>
    <s v="Ahmedabad"/>
  </r>
  <r>
    <n v="820"/>
    <n v="37"/>
    <n v="41288"/>
    <n v="641"/>
    <n v="112558"/>
    <s v="Medical"/>
    <n v="5437"/>
    <n v="0"/>
    <n v="0"/>
    <s v="Unemployed"/>
    <s v="Married"/>
    <s v="Female"/>
    <s v="High School"/>
    <n v="1"/>
    <n v="3"/>
    <n v="108666"/>
    <x v="1"/>
    <n v="11"/>
    <s v="Pune"/>
  </r>
  <r>
    <n v="821"/>
    <n v="34"/>
    <n v="57474"/>
    <n v="664"/>
    <n v="142309"/>
    <s v="Medical"/>
    <n v="7430"/>
    <n v="0"/>
    <n v="1"/>
    <s v="Employed"/>
    <s v="Divorced"/>
    <s v="Male"/>
    <s v="High School"/>
    <n v="5"/>
    <n v="2"/>
    <n v="124642"/>
    <x v="0"/>
    <n v="3"/>
    <s v="Pune"/>
  </r>
  <r>
    <n v="822"/>
    <n v="54"/>
    <n v="60467"/>
    <n v="709"/>
    <n v="222936"/>
    <s v="Personal"/>
    <n v="4089"/>
    <n v="0"/>
    <n v="1"/>
    <s v="Employed"/>
    <s v="Married"/>
    <s v="Male"/>
    <s v="High School"/>
    <n v="1"/>
    <n v="3"/>
    <n v="100145"/>
    <x v="3"/>
    <n v="8"/>
    <s v="Bangalore"/>
  </r>
  <r>
    <n v="823"/>
    <n v="46"/>
    <n v="52004"/>
    <n v="627"/>
    <n v="146406"/>
    <s v="Personal"/>
    <n v="5159"/>
    <n v="0"/>
    <n v="1"/>
    <s v="Employed"/>
    <s v="Married"/>
    <s v="Female"/>
    <s v="Bachelor"/>
    <n v="5"/>
    <n v="1"/>
    <n v="136307"/>
    <x v="2"/>
    <n v="19"/>
    <s v="Delhi"/>
  </r>
  <r>
    <n v="824"/>
    <n v="39"/>
    <n v="32787"/>
    <n v="610"/>
    <n v="209145"/>
    <s v="Medical"/>
    <n v="6227"/>
    <n v="0"/>
    <n v="1"/>
    <s v="Employed"/>
    <s v="Married"/>
    <s v="Female"/>
    <s v="High School"/>
    <n v="5"/>
    <n v="1"/>
    <n v="93547"/>
    <x v="2"/>
    <n v="18"/>
    <s v="Mumbai"/>
  </r>
  <r>
    <n v="825"/>
    <n v="46"/>
    <n v="43812"/>
    <n v="747"/>
    <n v="200535"/>
    <s v="Personal"/>
    <n v="5826"/>
    <n v="0"/>
    <n v="1"/>
    <s v="Employed"/>
    <s v="Married"/>
    <s v="Female"/>
    <s v="Master"/>
    <n v="3"/>
    <n v="4"/>
    <n v="70591"/>
    <x v="3"/>
    <n v="7"/>
    <s v="Ahmedabad"/>
  </r>
  <r>
    <n v="826"/>
    <n v="23"/>
    <n v="85714"/>
    <n v="641"/>
    <n v="198021"/>
    <s v="Education"/>
    <n v="5677"/>
    <n v="0"/>
    <n v="0"/>
    <s v="Employed"/>
    <s v="Single"/>
    <s v="Female"/>
    <s v="PhD"/>
    <n v="3"/>
    <n v="1"/>
    <n v="99689"/>
    <x v="3"/>
    <n v="16"/>
    <s v="Kolkata"/>
  </r>
  <r>
    <n v="827"/>
    <n v="22"/>
    <n v="31836"/>
    <n v="660"/>
    <n v="250939"/>
    <s v="Car"/>
    <n v="8011"/>
    <n v="0"/>
    <n v="0"/>
    <s v="Employed"/>
    <s v="Single"/>
    <s v="Male"/>
    <s v="Bachelor"/>
    <n v="0"/>
    <n v="1"/>
    <n v="103179"/>
    <x v="3"/>
    <n v="14"/>
    <s v="Delhi"/>
  </r>
  <r>
    <n v="828"/>
    <n v="48"/>
    <n v="55623"/>
    <n v="569"/>
    <n v="290370"/>
    <s v="Car"/>
    <n v="6087"/>
    <n v="0"/>
    <n v="1"/>
    <s v="Employed"/>
    <s v="Married"/>
    <s v="Male"/>
    <s v="Bachelor"/>
    <n v="4"/>
    <n v="4"/>
    <n v="97539"/>
    <x v="1"/>
    <n v="8"/>
    <s v="Kolkata"/>
  </r>
  <r>
    <n v="829"/>
    <n v="22"/>
    <n v="81812"/>
    <n v="623"/>
    <n v="219803"/>
    <s v="Car"/>
    <n v="4375"/>
    <n v="0"/>
    <n v="0"/>
    <s v="Unemployed"/>
    <s v="Single"/>
    <s v="Male"/>
    <s v="High School"/>
    <n v="2"/>
    <n v="4"/>
    <n v="138419"/>
    <x v="3"/>
    <n v="13"/>
    <s v="Kolkata"/>
  </r>
  <r>
    <n v="830"/>
    <n v="42"/>
    <n v="45897"/>
    <n v="744"/>
    <n v="139396"/>
    <s v="Medical"/>
    <n v="4260"/>
    <n v="0"/>
    <n v="0"/>
    <s v="Employed"/>
    <s v="Single"/>
    <s v="Male"/>
    <s v="PhD"/>
    <n v="3"/>
    <n v="4"/>
    <n v="124159"/>
    <x v="1"/>
    <n v="3"/>
    <s v="Hyderabad"/>
  </r>
  <r>
    <n v="831"/>
    <n v="27"/>
    <n v="77507"/>
    <n v="673"/>
    <n v="207194"/>
    <s v="Medical"/>
    <n v="4961"/>
    <n v="0"/>
    <n v="1"/>
    <s v="Employed"/>
    <s v="Divorced"/>
    <s v="Male"/>
    <s v="PhD"/>
    <n v="0"/>
    <n v="4"/>
    <n v="57071"/>
    <x v="3"/>
    <n v="2"/>
    <s v="Delhi"/>
  </r>
  <r>
    <n v="832"/>
    <n v="24"/>
    <n v="39684"/>
    <n v="648"/>
    <n v="170792"/>
    <s v="Medical"/>
    <n v="4563"/>
    <n v="0"/>
    <n v="1"/>
    <s v="Employed"/>
    <s v="Single"/>
    <s v="Female"/>
    <s v="PhD"/>
    <n v="4"/>
    <n v="1"/>
    <n v="146031"/>
    <x v="2"/>
    <n v="13"/>
    <s v="Hyderabad"/>
  </r>
  <r>
    <n v="833"/>
    <n v="58"/>
    <n v="20376"/>
    <n v="719"/>
    <n v="299613"/>
    <s v="Education"/>
    <n v="5079"/>
    <n v="0"/>
    <n v="0"/>
    <s v="Employed"/>
    <s v="Married"/>
    <s v="Male"/>
    <s v="Master"/>
    <n v="4"/>
    <n v="3"/>
    <n v="17757"/>
    <x v="1"/>
    <n v="3"/>
    <s v="Hyderabad"/>
  </r>
  <r>
    <n v="834"/>
    <n v="59"/>
    <n v="41310"/>
    <n v="567"/>
    <n v="234658"/>
    <s v="Car"/>
    <n v="5337"/>
    <n v="0"/>
    <n v="0"/>
    <s v="Employed"/>
    <s v="Married"/>
    <s v="Female"/>
    <s v="PhD"/>
    <n v="1"/>
    <n v="4"/>
    <n v="164530"/>
    <x v="2"/>
    <n v="1"/>
    <s v="Ahmedabad"/>
  </r>
  <r>
    <n v="835"/>
    <n v="40"/>
    <n v="38634"/>
    <n v="629"/>
    <n v="220125"/>
    <s v="Personal"/>
    <n v="5273"/>
    <n v="0"/>
    <n v="1"/>
    <s v="Employed"/>
    <s v="Married"/>
    <s v="Female"/>
    <s v="High School"/>
    <n v="0"/>
    <n v="1"/>
    <n v="91380"/>
    <x v="3"/>
    <n v="2"/>
    <s v="Bangalore"/>
  </r>
  <r>
    <n v="836"/>
    <n v="26"/>
    <n v="24947"/>
    <n v="763"/>
    <n v="232480"/>
    <s v="Personal"/>
    <n v="2542"/>
    <n v="0"/>
    <n v="0"/>
    <s v="Employed"/>
    <s v="Married"/>
    <s v="Male"/>
    <s v="Master"/>
    <n v="0"/>
    <n v="1"/>
    <n v="94312"/>
    <x v="3"/>
    <n v="10"/>
    <s v="Hyderabad"/>
  </r>
  <r>
    <n v="837"/>
    <n v="29"/>
    <n v="43738"/>
    <n v="647"/>
    <n v="198081"/>
    <s v="Home"/>
    <n v="4244"/>
    <n v="0"/>
    <n v="1"/>
    <s v="Employed"/>
    <s v="Divorced"/>
    <s v="Male"/>
    <s v="PhD"/>
    <n v="1"/>
    <n v="1"/>
    <n v="98199"/>
    <x v="0"/>
    <n v="11"/>
    <s v="Mumbai"/>
  </r>
  <r>
    <n v="838"/>
    <n v="51"/>
    <n v="64864"/>
    <n v="647"/>
    <n v="262602"/>
    <s v="Home"/>
    <n v="5716"/>
    <n v="0"/>
    <n v="1"/>
    <s v="Employed"/>
    <s v="Single"/>
    <s v="Male"/>
    <s v="High School"/>
    <n v="2"/>
    <n v="1"/>
    <n v="111556"/>
    <x v="1"/>
    <n v="3"/>
    <s v="Ahmedabad"/>
  </r>
  <r>
    <n v="839"/>
    <n v="46"/>
    <n v="41088"/>
    <n v="708"/>
    <n v="171455"/>
    <s v="Personal"/>
    <n v="6643"/>
    <n v="0"/>
    <n v="1"/>
    <s v="Employed"/>
    <s v="Married"/>
    <s v="Female"/>
    <s v="Master"/>
    <n v="3"/>
    <n v="1"/>
    <n v="99992"/>
    <x v="1"/>
    <n v="8"/>
    <s v="Pune"/>
  </r>
  <r>
    <n v="840"/>
    <n v="56"/>
    <n v="44359"/>
    <n v="712"/>
    <n v="248001"/>
    <s v="Car"/>
    <n v="4596"/>
    <n v="1"/>
    <n v="1"/>
    <s v="Employed"/>
    <s v="Divorced"/>
    <s v="Female"/>
    <s v="Master"/>
    <n v="5"/>
    <n v="4"/>
    <n v="95998"/>
    <x v="1"/>
    <n v="15"/>
    <s v="Pune"/>
  </r>
  <r>
    <n v="841"/>
    <n v="46"/>
    <n v="70557"/>
    <n v="584"/>
    <n v="279600"/>
    <s v="Medical"/>
    <n v="4601"/>
    <n v="0"/>
    <n v="0"/>
    <s v="Unemployed"/>
    <s v="Married"/>
    <s v="Female"/>
    <s v="PhD"/>
    <n v="1"/>
    <n v="4"/>
    <n v="139267"/>
    <x v="1"/>
    <n v="5"/>
    <s v="Hyderabad"/>
  </r>
  <r>
    <n v="842"/>
    <n v="48"/>
    <n v="38775"/>
    <n v="671"/>
    <n v="159302"/>
    <s v="Personal"/>
    <n v="4910"/>
    <n v="0"/>
    <n v="0"/>
    <s v="Employed"/>
    <s v="Single"/>
    <s v="Male"/>
    <s v="Master"/>
    <n v="3"/>
    <n v="2"/>
    <n v="116967"/>
    <x v="2"/>
    <n v="8"/>
    <s v="Ahmedabad"/>
  </r>
  <r>
    <n v="843"/>
    <n v="25"/>
    <n v="59283"/>
    <n v="737"/>
    <n v="216882"/>
    <s v="Personal"/>
    <n v="6724"/>
    <n v="0"/>
    <n v="1"/>
    <s v="Employed"/>
    <s v="Divorced"/>
    <s v="Female"/>
    <s v="Bachelor"/>
    <n v="5"/>
    <n v="2"/>
    <n v="71235"/>
    <x v="1"/>
    <n v="18"/>
    <s v="Mumbai"/>
  </r>
  <r>
    <n v="844"/>
    <n v="30"/>
    <n v="24388"/>
    <n v="617"/>
    <n v="220827"/>
    <s v="Home"/>
    <n v="5053"/>
    <n v="0"/>
    <n v="1"/>
    <s v="Employed"/>
    <s v="Single"/>
    <s v="Female"/>
    <s v="High School"/>
    <n v="0"/>
    <n v="4"/>
    <n v="122220"/>
    <x v="2"/>
    <n v="18"/>
    <s v="Ahmedabad"/>
  </r>
  <r>
    <n v="845"/>
    <n v="38"/>
    <n v="35507"/>
    <n v="631"/>
    <n v="146274"/>
    <s v="Car"/>
    <n v="2758"/>
    <n v="0"/>
    <n v="0"/>
    <s v="Unemployed"/>
    <s v="Divorced"/>
    <s v="Female"/>
    <s v="PhD"/>
    <n v="1"/>
    <n v="4"/>
    <n v="115723"/>
    <x v="3"/>
    <n v="12"/>
    <s v="Kolkata"/>
  </r>
  <r>
    <n v="846"/>
    <n v="35"/>
    <n v="46798"/>
    <n v="651"/>
    <n v="131550"/>
    <s v="Personal"/>
    <n v="6787"/>
    <n v="0"/>
    <n v="0"/>
    <s v="Unemployed"/>
    <s v="Married"/>
    <s v="Female"/>
    <s v="High School"/>
    <n v="5"/>
    <n v="4"/>
    <n v="83641"/>
    <x v="2"/>
    <n v="4"/>
    <s v="Ahmedabad"/>
  </r>
  <r>
    <n v="847"/>
    <n v="53"/>
    <n v="68136"/>
    <n v="684"/>
    <n v="154200"/>
    <s v="Medical"/>
    <n v="5691"/>
    <n v="0"/>
    <n v="1"/>
    <s v="Employed"/>
    <s v="Married"/>
    <s v="Male"/>
    <s v="High School"/>
    <n v="2"/>
    <n v="3"/>
    <n v="123764"/>
    <x v="1"/>
    <n v="8"/>
    <s v="Kolkata"/>
  </r>
  <r>
    <n v="848"/>
    <n v="25"/>
    <n v="36311"/>
    <n v="578"/>
    <n v="197396"/>
    <s v="Medical"/>
    <n v="3706"/>
    <n v="0"/>
    <n v="0"/>
    <s v="Employed"/>
    <s v="Single"/>
    <s v="Female"/>
    <s v="Bachelor"/>
    <n v="3"/>
    <n v="4"/>
    <n v="95272"/>
    <x v="2"/>
    <n v="2"/>
    <s v="Pune"/>
  </r>
  <r>
    <n v="849"/>
    <n v="57"/>
    <n v="36131"/>
    <n v="494"/>
    <n v="220943"/>
    <s v="Education"/>
    <n v="4488"/>
    <n v="0"/>
    <n v="0"/>
    <s v="Employed"/>
    <s v="Single"/>
    <s v="Male"/>
    <s v="Master"/>
    <n v="3"/>
    <n v="1"/>
    <n v="93349"/>
    <x v="1"/>
    <n v="3"/>
    <s v="Hyderabad"/>
  </r>
  <r>
    <n v="850"/>
    <n v="60"/>
    <n v="54085"/>
    <n v="660"/>
    <n v="181518"/>
    <s v="Medical"/>
    <n v="4204"/>
    <n v="0"/>
    <n v="1"/>
    <s v="Employed"/>
    <s v="Divorced"/>
    <s v="Male"/>
    <s v="Bachelor"/>
    <n v="3"/>
    <n v="3"/>
    <n v="92532"/>
    <x v="2"/>
    <n v="8"/>
    <s v="Delhi"/>
  </r>
  <r>
    <n v="851"/>
    <n v="42"/>
    <n v="56493"/>
    <n v="708"/>
    <n v="296532"/>
    <s v="Personal"/>
    <n v="4791"/>
    <n v="1"/>
    <n v="0"/>
    <s v="Employed"/>
    <s v="Single"/>
    <s v="Male"/>
    <s v="Bachelor"/>
    <n v="0"/>
    <n v="3"/>
    <n v="27156"/>
    <x v="0"/>
    <n v="12"/>
    <s v="Ahmedabad"/>
  </r>
  <r>
    <n v="852"/>
    <n v="42"/>
    <n v="34466"/>
    <n v="634"/>
    <n v="251308"/>
    <s v="Personal"/>
    <n v="6487"/>
    <n v="0"/>
    <n v="0"/>
    <s v="Employed"/>
    <s v="Single"/>
    <s v="Male"/>
    <s v="Master"/>
    <n v="5"/>
    <n v="1"/>
    <n v="84199"/>
    <x v="1"/>
    <n v="2"/>
    <s v="Hyderabad"/>
  </r>
  <r>
    <n v="853"/>
    <n v="42"/>
    <n v="42171"/>
    <n v="619"/>
    <n v="222633"/>
    <s v="Medical"/>
    <n v="3132"/>
    <n v="0"/>
    <n v="1"/>
    <s v="Employed"/>
    <s v="Married"/>
    <s v="Female"/>
    <s v="PhD"/>
    <n v="3"/>
    <n v="1"/>
    <n v="121395"/>
    <x v="2"/>
    <n v="17"/>
    <s v="Pune"/>
  </r>
  <r>
    <n v="854"/>
    <n v="35"/>
    <n v="66299"/>
    <n v="641"/>
    <n v="178477"/>
    <s v="Home"/>
    <n v="4656"/>
    <n v="1"/>
    <n v="1"/>
    <s v="Employed"/>
    <s v="Married"/>
    <s v="Male"/>
    <s v="High School"/>
    <n v="4"/>
    <n v="2"/>
    <n v="99327"/>
    <x v="1"/>
    <n v="14"/>
    <s v="Mumbai"/>
  </r>
  <r>
    <n v="855"/>
    <n v="37"/>
    <n v="32299"/>
    <n v="729"/>
    <n v="203491"/>
    <s v="Car"/>
    <n v="5111"/>
    <n v="1"/>
    <n v="0"/>
    <s v="Employed"/>
    <s v="Married"/>
    <s v="Male"/>
    <s v="PhD"/>
    <n v="3"/>
    <n v="1"/>
    <n v="61444"/>
    <x v="3"/>
    <n v="14"/>
    <s v="Kolkata"/>
  </r>
  <r>
    <n v="856"/>
    <n v="48"/>
    <n v="55122"/>
    <n v="616"/>
    <n v="255077"/>
    <s v="Personal"/>
    <n v="4930"/>
    <n v="0"/>
    <n v="1"/>
    <s v="Employed"/>
    <s v="Married"/>
    <s v="Female"/>
    <s v="PhD"/>
    <n v="0"/>
    <n v="4"/>
    <n v="128938"/>
    <x v="2"/>
    <n v="6"/>
    <s v="Mumbai"/>
  </r>
  <r>
    <n v="857"/>
    <n v="42"/>
    <n v="42236"/>
    <n v="678"/>
    <n v="246000"/>
    <s v="Medical"/>
    <n v="4203"/>
    <n v="0"/>
    <n v="1"/>
    <s v="Employed"/>
    <s v="Married"/>
    <s v="Female"/>
    <s v="Bachelor"/>
    <n v="1"/>
    <n v="4"/>
    <n v="91041"/>
    <x v="2"/>
    <n v="8"/>
    <s v="Delhi"/>
  </r>
  <r>
    <n v="858"/>
    <n v="41"/>
    <n v="71038"/>
    <n v="592"/>
    <n v="245459"/>
    <s v="Medical"/>
    <n v="6189"/>
    <n v="0"/>
    <n v="1"/>
    <s v="Employed"/>
    <s v="Married"/>
    <s v="Female"/>
    <s v="Master"/>
    <n v="3"/>
    <n v="2"/>
    <n v="63352"/>
    <x v="0"/>
    <n v="10"/>
    <s v="Mumbai"/>
  </r>
  <r>
    <n v="859"/>
    <n v="62"/>
    <n v="58706"/>
    <n v="594"/>
    <n v="184816"/>
    <s v="Personal"/>
    <n v="4841"/>
    <n v="0"/>
    <n v="0"/>
    <s v="Employed"/>
    <s v="Married"/>
    <s v="Female"/>
    <s v="Master"/>
    <n v="3"/>
    <n v="3"/>
    <n v="166180"/>
    <x v="1"/>
    <n v="18"/>
    <s v="Hyderabad"/>
  </r>
  <r>
    <n v="860"/>
    <n v="37"/>
    <n v="63208"/>
    <n v="692"/>
    <n v="173855"/>
    <s v="Education"/>
    <n v="4712"/>
    <n v="0"/>
    <n v="0"/>
    <s v="Employed"/>
    <s v="Divorced"/>
    <s v="Male"/>
    <s v="High School"/>
    <n v="1"/>
    <n v="3"/>
    <n v="68404"/>
    <x v="2"/>
    <n v="1"/>
    <s v="Delhi"/>
  </r>
  <r>
    <n v="861"/>
    <n v="25"/>
    <n v="41936"/>
    <n v="731"/>
    <n v="128631"/>
    <s v="Car"/>
    <n v="5346"/>
    <n v="0"/>
    <n v="1"/>
    <s v="Employed"/>
    <s v="Married"/>
    <s v="Female"/>
    <s v="Master"/>
    <n v="5"/>
    <n v="2"/>
    <n v="126384"/>
    <x v="0"/>
    <n v="7"/>
    <s v="Kolkata"/>
  </r>
  <r>
    <n v="862"/>
    <n v="38"/>
    <n v="62367"/>
    <n v="694"/>
    <n v="226427"/>
    <s v="Personal"/>
    <n v="4719"/>
    <n v="0"/>
    <n v="1"/>
    <s v="Employed"/>
    <s v="Married"/>
    <s v="Female"/>
    <s v="PhD"/>
    <n v="5"/>
    <n v="4"/>
    <n v="76920"/>
    <x v="0"/>
    <n v="7"/>
    <s v="Pune"/>
  </r>
  <r>
    <n v="863"/>
    <n v="37"/>
    <n v="61977"/>
    <n v="547"/>
    <n v="124073"/>
    <s v="Medical"/>
    <n v="4446"/>
    <n v="0"/>
    <n v="1"/>
    <s v="Employed"/>
    <s v="Married"/>
    <s v="Male"/>
    <s v="Master"/>
    <n v="4"/>
    <n v="2"/>
    <n v="104074"/>
    <x v="0"/>
    <n v="13"/>
    <s v="Hyderabad"/>
  </r>
  <r>
    <n v="864"/>
    <n v="24"/>
    <n v="57792"/>
    <n v="629"/>
    <n v="199224"/>
    <s v="Education"/>
    <n v="4074"/>
    <n v="0"/>
    <n v="1"/>
    <s v="Employed"/>
    <s v="Married"/>
    <s v="Male"/>
    <s v="Master"/>
    <n v="0"/>
    <n v="4"/>
    <n v="72934"/>
    <x v="1"/>
    <n v="16"/>
    <s v="Pune"/>
  </r>
  <r>
    <n v="865"/>
    <n v="27"/>
    <n v="45760"/>
    <n v="661"/>
    <n v="178986"/>
    <s v="Personal"/>
    <n v="7190"/>
    <n v="0"/>
    <n v="1"/>
    <s v="Employed"/>
    <s v="Married"/>
    <s v="Female"/>
    <s v="PhD"/>
    <n v="1"/>
    <n v="4"/>
    <n v="62820"/>
    <x v="1"/>
    <n v="12"/>
    <s v="Pune"/>
  </r>
  <r>
    <n v="866"/>
    <n v="45"/>
    <n v="52439"/>
    <n v="652"/>
    <n v="211123"/>
    <s v="Car"/>
    <n v="5793"/>
    <n v="0"/>
    <n v="0"/>
    <s v="Employed"/>
    <s v="Single"/>
    <s v="Male"/>
    <s v="High School"/>
    <n v="0"/>
    <n v="1"/>
    <n v="115666"/>
    <x v="2"/>
    <n v="19"/>
    <s v="Delhi"/>
  </r>
  <r>
    <n v="867"/>
    <n v="57"/>
    <n v="22209"/>
    <n v="554"/>
    <n v="258277"/>
    <s v="Education"/>
    <n v="4617"/>
    <n v="0"/>
    <n v="1"/>
    <s v="Employed"/>
    <s v="Single"/>
    <s v="Female"/>
    <s v="High School"/>
    <n v="5"/>
    <n v="2"/>
    <n v="112158"/>
    <x v="1"/>
    <n v="6"/>
    <s v="Delhi"/>
  </r>
  <r>
    <n v="868"/>
    <n v="60"/>
    <n v="76385"/>
    <n v="585"/>
    <n v="267682"/>
    <s v="Medical"/>
    <n v="6271"/>
    <n v="0"/>
    <n v="1"/>
    <s v="Employed"/>
    <s v="Married"/>
    <s v="Female"/>
    <s v="PhD"/>
    <n v="1"/>
    <n v="2"/>
    <n v="134339"/>
    <x v="1"/>
    <n v="7"/>
    <s v="Hyderabad"/>
  </r>
  <r>
    <n v="869"/>
    <n v="60"/>
    <n v="40941"/>
    <n v="609"/>
    <n v="235119"/>
    <s v="Home"/>
    <n v="5523"/>
    <n v="0"/>
    <n v="1"/>
    <s v="Employed"/>
    <s v="Married"/>
    <s v="Male"/>
    <s v="Master"/>
    <n v="2"/>
    <n v="4"/>
    <n v="98968"/>
    <x v="3"/>
    <n v="17"/>
    <s v="Delhi"/>
  </r>
  <r>
    <n v="870"/>
    <n v="63"/>
    <n v="44977"/>
    <n v="646"/>
    <n v="161787"/>
    <s v="Car"/>
    <n v="5038"/>
    <n v="1"/>
    <n v="0"/>
    <s v="Employed"/>
    <s v="Married"/>
    <s v="Male"/>
    <s v="Master"/>
    <n v="4"/>
    <n v="4"/>
    <n v="166610"/>
    <x v="1"/>
    <n v="19"/>
    <s v="Hyderabad"/>
  </r>
  <r>
    <n v="871"/>
    <n v="29"/>
    <n v="30233"/>
    <n v="553"/>
    <n v="198883"/>
    <s v="Education"/>
    <n v="3970"/>
    <n v="0"/>
    <n v="1"/>
    <s v="Employed"/>
    <s v="Divorced"/>
    <s v="Male"/>
    <s v="High School"/>
    <n v="2"/>
    <n v="1"/>
    <n v="108050"/>
    <x v="3"/>
    <n v="5"/>
    <s v="Mumbai"/>
  </r>
  <r>
    <n v="872"/>
    <n v="39"/>
    <n v="60093"/>
    <n v="680"/>
    <n v="156311"/>
    <s v="Personal"/>
    <n v="4172"/>
    <n v="1"/>
    <n v="1"/>
    <s v="Employed"/>
    <s v="Married"/>
    <s v="Male"/>
    <s v="High School"/>
    <n v="5"/>
    <n v="4"/>
    <n v="117003"/>
    <x v="2"/>
    <n v="3"/>
    <s v="Kolkata"/>
  </r>
  <r>
    <n v="873"/>
    <n v="29"/>
    <n v="57938"/>
    <n v="645"/>
    <n v="167289"/>
    <s v="Personal"/>
    <n v="5968"/>
    <n v="0"/>
    <n v="0"/>
    <s v="Employed"/>
    <s v="Divorced"/>
    <s v="Female"/>
    <s v="High School"/>
    <n v="1"/>
    <n v="4"/>
    <n v="59247"/>
    <x v="0"/>
    <n v="18"/>
    <s v="Mumbai"/>
  </r>
  <r>
    <n v="874"/>
    <n v="43"/>
    <n v="45567"/>
    <n v="597"/>
    <n v="224120"/>
    <s v="Education"/>
    <n v="5752"/>
    <n v="1"/>
    <n v="1"/>
    <s v="Employed"/>
    <s v="Divorced"/>
    <s v="Female"/>
    <s v="Bachelor"/>
    <n v="5"/>
    <n v="3"/>
    <n v="81577"/>
    <x v="3"/>
    <n v="17"/>
    <s v="Kolkata"/>
  </r>
  <r>
    <n v="875"/>
    <n v="51"/>
    <n v="14979"/>
    <n v="659"/>
    <n v="151289"/>
    <s v="Personal"/>
    <n v="3627"/>
    <n v="0"/>
    <n v="1"/>
    <s v="Employed"/>
    <s v="Married"/>
    <s v="Male"/>
    <s v="High School"/>
    <n v="1"/>
    <n v="2"/>
    <n v="115590"/>
    <x v="2"/>
    <n v="11"/>
    <s v="Ahmedabad"/>
  </r>
  <r>
    <n v="876"/>
    <n v="52"/>
    <n v="39326"/>
    <n v="577"/>
    <n v="177279"/>
    <s v="Education"/>
    <n v="4592"/>
    <n v="0"/>
    <n v="1"/>
    <s v="Employed"/>
    <s v="Single"/>
    <s v="Female"/>
    <s v="Master"/>
    <n v="0"/>
    <n v="1"/>
    <n v="97473"/>
    <x v="3"/>
    <n v="9"/>
    <s v="Bangalore"/>
  </r>
  <r>
    <n v="877"/>
    <n v="51"/>
    <n v="56900"/>
    <n v="647"/>
    <n v="146510"/>
    <s v="Car"/>
    <n v="5679"/>
    <n v="0"/>
    <n v="0"/>
    <s v="Employed"/>
    <s v="Married"/>
    <s v="Male"/>
    <s v="High School"/>
    <n v="1"/>
    <n v="1"/>
    <n v="105630"/>
    <x v="1"/>
    <n v="17"/>
    <s v="Bangalore"/>
  </r>
  <r>
    <n v="878"/>
    <n v="37"/>
    <n v="53771"/>
    <n v="559"/>
    <n v="232914"/>
    <s v="Personal"/>
    <n v="6112"/>
    <n v="0"/>
    <n v="0"/>
    <s v="Employed"/>
    <s v="Married"/>
    <s v="Female"/>
    <s v="Master"/>
    <n v="5"/>
    <n v="4"/>
    <n v="75505"/>
    <x v="2"/>
    <n v="19"/>
    <s v="Mumbai"/>
  </r>
  <r>
    <n v="879"/>
    <n v="59"/>
    <n v="49306"/>
    <n v="567"/>
    <n v="181972"/>
    <s v="Car"/>
    <n v="5514"/>
    <n v="0"/>
    <n v="1"/>
    <s v="Employed"/>
    <s v="Single"/>
    <s v="Female"/>
    <s v="Master"/>
    <n v="0"/>
    <n v="2"/>
    <n v="103658"/>
    <x v="0"/>
    <n v="13"/>
    <s v="Ahmedabad"/>
  </r>
  <r>
    <n v="880"/>
    <n v="42"/>
    <n v="43640"/>
    <n v="627"/>
    <n v="89182"/>
    <s v="Medical"/>
    <n v="4543"/>
    <n v="0"/>
    <n v="1"/>
    <s v="Employed"/>
    <s v="Single"/>
    <s v="Female"/>
    <s v="Master"/>
    <n v="0"/>
    <n v="3"/>
    <n v="103556"/>
    <x v="3"/>
    <n v="6"/>
    <s v="Bangalore"/>
  </r>
  <r>
    <n v="881"/>
    <n v="55"/>
    <n v="26320"/>
    <n v="614"/>
    <n v="281682"/>
    <s v="Medical"/>
    <n v="5236"/>
    <n v="0"/>
    <n v="1"/>
    <s v="Employed"/>
    <s v="Married"/>
    <s v="Female"/>
    <s v="High School"/>
    <n v="1"/>
    <n v="1"/>
    <n v="64586"/>
    <x v="1"/>
    <n v="4"/>
    <s v="Hyderabad"/>
  </r>
  <r>
    <n v="882"/>
    <n v="50"/>
    <n v="64458"/>
    <n v="669"/>
    <n v="250668"/>
    <s v="Medical"/>
    <n v="4789"/>
    <n v="1"/>
    <n v="1"/>
    <s v="Employed"/>
    <s v="Married"/>
    <s v="Female"/>
    <s v="High School"/>
    <n v="0"/>
    <n v="4"/>
    <n v="119276"/>
    <x v="2"/>
    <n v="18"/>
    <s v="Hyderabad"/>
  </r>
  <r>
    <n v="883"/>
    <n v="60"/>
    <n v="28398"/>
    <n v="649"/>
    <n v="99234"/>
    <s v="Medical"/>
    <n v="5381"/>
    <n v="0"/>
    <n v="0"/>
    <s v="Employed"/>
    <s v="Divorced"/>
    <s v="Female"/>
    <s v="PhD"/>
    <n v="5"/>
    <n v="2"/>
    <n v="48998"/>
    <x v="1"/>
    <n v="12"/>
    <s v="Delhi"/>
  </r>
  <r>
    <n v="884"/>
    <n v="57"/>
    <n v="46936"/>
    <n v="755"/>
    <n v="236741"/>
    <s v="Personal"/>
    <n v="6478"/>
    <n v="0"/>
    <n v="1"/>
    <s v="Employed"/>
    <s v="Single"/>
    <s v="Male"/>
    <s v="High School"/>
    <n v="4"/>
    <n v="3"/>
    <n v="105527"/>
    <x v="2"/>
    <n v="4"/>
    <s v="Bangalore"/>
  </r>
  <r>
    <n v="885"/>
    <n v="46"/>
    <n v="34476"/>
    <n v="636"/>
    <n v="276134"/>
    <s v="Education"/>
    <n v="4217"/>
    <n v="0"/>
    <n v="1"/>
    <s v="Employed"/>
    <s v="Divorced"/>
    <s v="Male"/>
    <s v="High School"/>
    <n v="2"/>
    <n v="2"/>
    <n v="152967"/>
    <x v="3"/>
    <n v="5"/>
    <s v="Pune"/>
  </r>
  <r>
    <n v="886"/>
    <n v="26"/>
    <n v="64905"/>
    <n v="485"/>
    <n v="190677"/>
    <s v="Personal"/>
    <n v="5280"/>
    <n v="0"/>
    <n v="1"/>
    <s v="Employed"/>
    <s v="Divorced"/>
    <s v="Male"/>
    <s v="High School"/>
    <n v="1"/>
    <n v="1"/>
    <n v="120416"/>
    <x v="2"/>
    <n v="12"/>
    <s v="Hyderabad"/>
  </r>
  <r>
    <n v="887"/>
    <n v="54"/>
    <n v="58730"/>
    <n v="548"/>
    <n v="207451"/>
    <s v="Personal"/>
    <n v="4903"/>
    <n v="0"/>
    <n v="1"/>
    <s v="Employed"/>
    <s v="Divorced"/>
    <s v="Female"/>
    <s v="Bachelor"/>
    <n v="0"/>
    <n v="4"/>
    <n v="120228"/>
    <x v="3"/>
    <n v="18"/>
    <s v="Bangalore"/>
  </r>
  <r>
    <n v="888"/>
    <n v="52"/>
    <n v="44641"/>
    <n v="590"/>
    <n v="184064"/>
    <s v="Car"/>
    <n v="4737"/>
    <n v="0"/>
    <n v="1"/>
    <s v="Employed"/>
    <s v="Divorced"/>
    <s v="Male"/>
    <s v="High School"/>
    <n v="0"/>
    <n v="4"/>
    <n v="73077"/>
    <x v="2"/>
    <n v="17"/>
    <s v="Delhi"/>
  </r>
  <r>
    <n v="889"/>
    <n v="45"/>
    <n v="60367"/>
    <n v="819"/>
    <n v="225986"/>
    <s v="Education"/>
    <n v="4860"/>
    <n v="0"/>
    <n v="1"/>
    <s v="Employed"/>
    <s v="Single"/>
    <s v="Female"/>
    <s v="Bachelor"/>
    <n v="5"/>
    <n v="1"/>
    <n v="153071"/>
    <x v="1"/>
    <n v="10"/>
    <s v="Mumbai"/>
  </r>
  <r>
    <n v="890"/>
    <n v="33"/>
    <n v="27623"/>
    <n v="648"/>
    <n v="251658"/>
    <s v="Home"/>
    <n v="6313"/>
    <n v="0"/>
    <n v="0"/>
    <s v="Employed"/>
    <s v="Single"/>
    <s v="Female"/>
    <s v="Master"/>
    <n v="0"/>
    <n v="1"/>
    <n v="141301"/>
    <x v="1"/>
    <n v="6"/>
    <s v="Ahmedabad"/>
  </r>
  <r>
    <n v="891"/>
    <n v="58"/>
    <n v="48807"/>
    <n v="705"/>
    <n v="140445"/>
    <s v="Home"/>
    <n v="5579"/>
    <n v="0"/>
    <n v="0"/>
    <s v="Employed"/>
    <s v="Single"/>
    <s v="Female"/>
    <s v="Master"/>
    <n v="0"/>
    <n v="2"/>
    <n v="74692"/>
    <x v="3"/>
    <n v="17"/>
    <s v="Pune"/>
  </r>
  <r>
    <n v="892"/>
    <n v="58"/>
    <n v="34177"/>
    <n v="700"/>
    <n v="164691"/>
    <s v="Education"/>
    <n v="4520"/>
    <n v="0"/>
    <n v="0"/>
    <s v="Employed"/>
    <s v="Married"/>
    <s v="Male"/>
    <s v="Master"/>
    <n v="4"/>
    <n v="1"/>
    <n v="85757"/>
    <x v="0"/>
    <n v="8"/>
    <s v="Delhi"/>
  </r>
  <r>
    <n v="893"/>
    <n v="22"/>
    <n v="65375"/>
    <n v="586"/>
    <n v="205082"/>
    <s v="Home"/>
    <n v="5649"/>
    <n v="0"/>
    <n v="1"/>
    <s v="Employed"/>
    <s v="Divorced"/>
    <s v="Female"/>
    <s v="Master"/>
    <n v="1"/>
    <n v="2"/>
    <n v="137639"/>
    <x v="3"/>
    <n v="2"/>
    <s v="Delhi"/>
  </r>
  <r>
    <n v="894"/>
    <n v="25"/>
    <n v="55614"/>
    <n v="560"/>
    <n v="215510"/>
    <s v="Education"/>
    <n v="4441"/>
    <n v="0"/>
    <n v="0"/>
    <s v="Employed"/>
    <s v="Married"/>
    <s v="Female"/>
    <s v="Bachelor"/>
    <n v="1"/>
    <n v="4"/>
    <n v="153884"/>
    <x v="1"/>
    <n v="12"/>
    <s v="Delhi"/>
  </r>
  <r>
    <n v="895"/>
    <n v="31"/>
    <n v="59749"/>
    <n v="682"/>
    <n v="220372"/>
    <s v="Car"/>
    <n v="3210"/>
    <n v="0"/>
    <n v="1"/>
    <s v="Employed"/>
    <s v="Single"/>
    <s v="Male"/>
    <s v="Bachelor"/>
    <n v="5"/>
    <n v="3"/>
    <n v="62059"/>
    <x v="2"/>
    <n v="3"/>
    <s v="Ahmedabad"/>
  </r>
  <r>
    <n v="896"/>
    <n v="31"/>
    <n v="41701"/>
    <n v="538"/>
    <n v="190373"/>
    <s v="Car"/>
    <n v="2695"/>
    <n v="1"/>
    <n v="1"/>
    <s v="Employed"/>
    <s v="Single"/>
    <s v="Male"/>
    <s v="Master"/>
    <n v="4"/>
    <n v="4"/>
    <n v="69888"/>
    <x v="0"/>
    <n v="7"/>
    <s v="Hyderabad"/>
  </r>
  <r>
    <n v="897"/>
    <n v="44"/>
    <n v="61172"/>
    <n v="698"/>
    <n v="155897"/>
    <s v="Personal"/>
    <n v="5500"/>
    <n v="0"/>
    <n v="1"/>
    <s v="Employed"/>
    <s v="Married"/>
    <s v="Male"/>
    <s v="High School"/>
    <n v="4"/>
    <n v="4"/>
    <n v="95686"/>
    <x v="1"/>
    <n v="1"/>
    <s v="Bangalore"/>
  </r>
  <r>
    <n v="898"/>
    <n v="34"/>
    <n v="33245"/>
    <n v="644"/>
    <n v="249263"/>
    <s v="Home"/>
    <n v="4715"/>
    <n v="0"/>
    <n v="0"/>
    <s v="Employed"/>
    <s v="Divorced"/>
    <s v="Female"/>
    <s v="Master"/>
    <n v="4"/>
    <n v="3"/>
    <n v="34867"/>
    <x v="0"/>
    <n v="17"/>
    <s v="Mumbai"/>
  </r>
  <r>
    <n v="899"/>
    <n v="50"/>
    <n v="35397"/>
    <n v="680"/>
    <n v="138917"/>
    <s v="Education"/>
    <n v="5997"/>
    <n v="0"/>
    <n v="1"/>
    <s v="Employed"/>
    <s v="Single"/>
    <s v="Female"/>
    <s v="Master"/>
    <n v="1"/>
    <n v="3"/>
    <n v="100571"/>
    <x v="3"/>
    <n v="8"/>
    <s v="Kolkata"/>
  </r>
  <r>
    <n v="900"/>
    <n v="60"/>
    <n v="47372"/>
    <n v="665"/>
    <n v="175386"/>
    <s v="Car"/>
    <n v="5387"/>
    <n v="0"/>
    <n v="1"/>
    <s v="Employed"/>
    <s v="Divorced"/>
    <s v="Male"/>
    <s v="Bachelor"/>
    <n v="3"/>
    <n v="3"/>
    <n v="135572"/>
    <x v="1"/>
    <n v="10"/>
    <s v="Mumbai"/>
  </r>
  <r>
    <n v="901"/>
    <n v="64"/>
    <n v="35979"/>
    <n v="667"/>
    <n v="200890"/>
    <s v="Personal"/>
    <n v="5260"/>
    <n v="0"/>
    <n v="1"/>
    <s v="Employed"/>
    <s v="Divorced"/>
    <s v="Female"/>
    <s v="Master"/>
    <n v="5"/>
    <n v="4"/>
    <n v="56840"/>
    <x v="3"/>
    <n v="17"/>
    <s v="Pune"/>
  </r>
  <r>
    <n v="902"/>
    <n v="55"/>
    <n v="60644"/>
    <n v="655"/>
    <n v="224256"/>
    <s v="Home"/>
    <n v="4549"/>
    <n v="0"/>
    <n v="1"/>
    <s v="Employed"/>
    <s v="Single"/>
    <s v="Female"/>
    <s v="Bachelor"/>
    <n v="5"/>
    <n v="1"/>
    <n v="103813"/>
    <x v="1"/>
    <n v="16"/>
    <s v="Ahmedabad"/>
  </r>
  <r>
    <n v="903"/>
    <n v="41"/>
    <n v="42898"/>
    <n v="664"/>
    <n v="185406"/>
    <s v="Home"/>
    <n v="5521"/>
    <n v="0"/>
    <n v="1"/>
    <s v="Employed"/>
    <s v="Married"/>
    <s v="Female"/>
    <s v="PhD"/>
    <n v="2"/>
    <n v="4"/>
    <n v="82546"/>
    <x v="1"/>
    <n v="10"/>
    <s v="Mumbai"/>
  </r>
  <r>
    <n v="904"/>
    <n v="25"/>
    <n v="33790"/>
    <n v="652"/>
    <n v="237653"/>
    <s v="Home"/>
    <n v="6551"/>
    <n v="0"/>
    <n v="1"/>
    <s v="Employed"/>
    <s v="Divorced"/>
    <s v="Male"/>
    <s v="Bachelor"/>
    <n v="4"/>
    <n v="1"/>
    <n v="149198"/>
    <x v="3"/>
    <n v="15"/>
    <s v="Pune"/>
  </r>
  <r>
    <n v="905"/>
    <n v="58"/>
    <n v="31847"/>
    <n v="581"/>
    <n v="262539"/>
    <s v="Car"/>
    <n v="2980"/>
    <n v="1"/>
    <n v="1"/>
    <s v="Employed"/>
    <s v="Married"/>
    <s v="Female"/>
    <s v="Master"/>
    <n v="4"/>
    <n v="2"/>
    <n v="82906"/>
    <x v="1"/>
    <n v="16"/>
    <s v="Pune"/>
  </r>
  <r>
    <n v="906"/>
    <n v="22"/>
    <n v="60460"/>
    <n v="630"/>
    <n v="168858"/>
    <s v="Car"/>
    <n v="4850"/>
    <n v="0"/>
    <n v="1"/>
    <s v="Employed"/>
    <s v="Divorced"/>
    <s v="Male"/>
    <s v="High School"/>
    <n v="1"/>
    <n v="4"/>
    <n v="145569"/>
    <x v="0"/>
    <n v="18"/>
    <s v="Ahmedabad"/>
  </r>
  <r>
    <n v="907"/>
    <n v="60"/>
    <n v="11838"/>
    <n v="758"/>
    <n v="219578"/>
    <s v="Home"/>
    <n v="6345"/>
    <n v="0"/>
    <n v="1"/>
    <s v="Employed"/>
    <s v="Divorced"/>
    <s v="Male"/>
    <s v="Bachelor"/>
    <n v="5"/>
    <n v="3"/>
    <n v="82076"/>
    <x v="0"/>
    <n v="4"/>
    <s v="Ahmedabad"/>
  </r>
  <r>
    <n v="908"/>
    <n v="57"/>
    <n v="34834"/>
    <n v="665"/>
    <n v="212308"/>
    <s v="Car"/>
    <n v="3854"/>
    <n v="0"/>
    <n v="1"/>
    <s v="Employed"/>
    <s v="Single"/>
    <s v="Male"/>
    <s v="Bachelor"/>
    <n v="1"/>
    <n v="4"/>
    <n v="123135"/>
    <x v="3"/>
    <n v="7"/>
    <s v="Bangalore"/>
  </r>
  <r>
    <n v="909"/>
    <n v="54"/>
    <n v="71043"/>
    <n v="707"/>
    <n v="182949"/>
    <s v="Home"/>
    <n v="5133"/>
    <n v="0"/>
    <n v="1"/>
    <s v="Employed"/>
    <s v="Married"/>
    <s v="Female"/>
    <s v="Bachelor"/>
    <n v="2"/>
    <n v="4"/>
    <n v="107558"/>
    <x v="2"/>
    <n v="12"/>
    <s v="Bangalore"/>
  </r>
  <r>
    <n v="910"/>
    <n v="31"/>
    <n v="44834"/>
    <n v="600"/>
    <n v="104688"/>
    <s v="Medical"/>
    <n v="4316"/>
    <n v="0"/>
    <n v="1"/>
    <s v="Employed"/>
    <s v="Divorced"/>
    <s v="Female"/>
    <s v="Master"/>
    <n v="0"/>
    <n v="3"/>
    <n v="95851"/>
    <x v="0"/>
    <n v="12"/>
    <s v="Ahmedabad"/>
  </r>
  <r>
    <n v="911"/>
    <n v="56"/>
    <n v="60746"/>
    <n v="599"/>
    <n v="217709"/>
    <s v="Car"/>
    <n v="4732"/>
    <n v="0"/>
    <n v="1"/>
    <s v="Employed"/>
    <s v="Married"/>
    <s v="Female"/>
    <s v="Master"/>
    <n v="1"/>
    <n v="2"/>
    <n v="76284"/>
    <x v="1"/>
    <n v="1"/>
    <s v="Bangalore"/>
  </r>
  <r>
    <n v="912"/>
    <n v="31"/>
    <n v="56412"/>
    <n v="589"/>
    <n v="223203"/>
    <s v="Education"/>
    <n v="3226"/>
    <n v="0"/>
    <n v="0"/>
    <s v="Employed"/>
    <s v="Divorced"/>
    <s v="Male"/>
    <s v="Bachelor"/>
    <n v="2"/>
    <n v="2"/>
    <n v="109692"/>
    <x v="3"/>
    <n v="12"/>
    <s v="Hyderabad"/>
  </r>
  <r>
    <n v="913"/>
    <n v="29"/>
    <n v="47136"/>
    <n v="583"/>
    <n v="254364"/>
    <s v="Car"/>
    <n v="5984"/>
    <n v="0"/>
    <n v="1"/>
    <s v="Employed"/>
    <s v="Married"/>
    <s v="Male"/>
    <s v="High School"/>
    <n v="1"/>
    <n v="2"/>
    <n v="86783"/>
    <x v="2"/>
    <n v="7"/>
    <s v="Delhi"/>
  </r>
  <r>
    <n v="914"/>
    <n v="26"/>
    <n v="25116"/>
    <n v="568"/>
    <n v="183248"/>
    <s v="Home"/>
    <n v="5150"/>
    <n v="0"/>
    <n v="1"/>
    <s v="Employed"/>
    <s v="Married"/>
    <s v="Female"/>
    <s v="Master"/>
    <n v="1"/>
    <n v="2"/>
    <n v="79307"/>
    <x v="3"/>
    <n v="15"/>
    <s v="Mumbai"/>
  </r>
  <r>
    <n v="915"/>
    <n v="54"/>
    <n v="30111"/>
    <n v="661"/>
    <n v="166646"/>
    <s v="Education"/>
    <n v="3555"/>
    <n v="0"/>
    <n v="1"/>
    <s v="Employed"/>
    <s v="Single"/>
    <s v="Female"/>
    <s v="High School"/>
    <n v="1"/>
    <n v="4"/>
    <n v="144181"/>
    <x v="0"/>
    <n v="2"/>
    <s v="Mumbai"/>
  </r>
  <r>
    <n v="916"/>
    <n v="57"/>
    <n v="29859"/>
    <n v="632"/>
    <n v="154271"/>
    <s v="Personal"/>
    <n v="5418"/>
    <n v="0"/>
    <n v="0"/>
    <s v="Employed"/>
    <s v="Divorced"/>
    <s v="Male"/>
    <s v="PhD"/>
    <n v="3"/>
    <n v="4"/>
    <n v="116425"/>
    <x v="1"/>
    <n v="1"/>
    <s v="Kolkata"/>
  </r>
  <r>
    <n v="917"/>
    <n v="52"/>
    <n v="57230"/>
    <n v="693"/>
    <n v="50089"/>
    <s v="Education"/>
    <n v="5208"/>
    <n v="0"/>
    <n v="1"/>
    <s v="Employed"/>
    <s v="Divorced"/>
    <s v="Female"/>
    <s v="High School"/>
    <n v="3"/>
    <n v="3"/>
    <n v="119309"/>
    <x v="0"/>
    <n v="4"/>
    <s v="Mumbai"/>
  </r>
  <r>
    <n v="918"/>
    <n v="32"/>
    <n v="60043"/>
    <n v="634"/>
    <n v="179764"/>
    <s v="Education"/>
    <n v="4311"/>
    <n v="0"/>
    <n v="1"/>
    <s v="Employed"/>
    <s v="Divorced"/>
    <s v="Male"/>
    <s v="Master"/>
    <n v="4"/>
    <n v="1"/>
    <n v="88252"/>
    <x v="3"/>
    <n v="8"/>
    <s v="Mumbai"/>
  </r>
  <r>
    <n v="919"/>
    <n v="52"/>
    <n v="36817"/>
    <n v="529"/>
    <n v="338324"/>
    <s v="Car"/>
    <n v="6968"/>
    <n v="0"/>
    <n v="1"/>
    <s v="Employed"/>
    <s v="Divorced"/>
    <s v="Male"/>
    <s v="Bachelor"/>
    <n v="3"/>
    <n v="3"/>
    <n v="94420"/>
    <x v="1"/>
    <n v="17"/>
    <s v="Hyderabad"/>
  </r>
  <r>
    <n v="920"/>
    <n v="37"/>
    <n v="48818"/>
    <n v="672"/>
    <n v="263547"/>
    <s v="Education"/>
    <n v="5516"/>
    <n v="1"/>
    <n v="1"/>
    <s v="Employed"/>
    <s v="Single"/>
    <s v="Male"/>
    <s v="PhD"/>
    <n v="2"/>
    <n v="2"/>
    <n v="92542"/>
    <x v="2"/>
    <n v="18"/>
    <s v="Hyderabad"/>
  </r>
  <r>
    <n v="921"/>
    <n v="24"/>
    <n v="50121"/>
    <n v="548"/>
    <n v="150390"/>
    <s v="Education"/>
    <n v="6290"/>
    <n v="0"/>
    <n v="1"/>
    <s v="Employed"/>
    <s v="Single"/>
    <s v="Male"/>
    <s v="High School"/>
    <n v="1"/>
    <n v="1"/>
    <n v="110117"/>
    <x v="0"/>
    <n v="5"/>
    <s v="Delhi"/>
  </r>
  <r>
    <n v="922"/>
    <n v="62"/>
    <n v="51172"/>
    <n v="660"/>
    <n v="174265"/>
    <s v="Home"/>
    <n v="4838"/>
    <n v="0"/>
    <n v="1"/>
    <s v="Unemployed"/>
    <s v="Divorced"/>
    <s v="Female"/>
    <s v="Bachelor"/>
    <n v="3"/>
    <n v="3"/>
    <n v="119254"/>
    <x v="3"/>
    <n v="6"/>
    <s v="Ahmedabad"/>
  </r>
  <r>
    <n v="923"/>
    <n v="53"/>
    <n v="38570"/>
    <n v="611"/>
    <n v="173948"/>
    <s v="Car"/>
    <n v="3374"/>
    <n v="0"/>
    <n v="1"/>
    <s v="Unemployed"/>
    <s v="Married"/>
    <s v="Male"/>
    <s v="PhD"/>
    <n v="5"/>
    <n v="2"/>
    <n v="99092"/>
    <x v="1"/>
    <n v="12"/>
    <s v="Bangalore"/>
  </r>
  <r>
    <n v="924"/>
    <n v="63"/>
    <n v="74570"/>
    <n v="661"/>
    <n v="269926"/>
    <s v="Home"/>
    <n v="2676"/>
    <n v="0"/>
    <n v="0"/>
    <s v="Employed"/>
    <s v="Single"/>
    <s v="Male"/>
    <s v="High School"/>
    <n v="1"/>
    <n v="1"/>
    <n v="76220"/>
    <x v="3"/>
    <n v="16"/>
    <s v="Delhi"/>
  </r>
  <r>
    <n v="925"/>
    <n v="63"/>
    <n v="60168"/>
    <n v="577"/>
    <n v="311226"/>
    <s v="Car"/>
    <n v="3986"/>
    <n v="0"/>
    <n v="1"/>
    <s v="Employed"/>
    <s v="Married"/>
    <s v="Female"/>
    <s v="Bachelor"/>
    <n v="0"/>
    <n v="1"/>
    <n v="122817"/>
    <x v="2"/>
    <n v="9"/>
    <s v="Kolkata"/>
  </r>
  <r>
    <n v="926"/>
    <n v="29"/>
    <n v="51096"/>
    <n v="688"/>
    <n v="204489"/>
    <s v="Personal"/>
    <n v="6347"/>
    <n v="0"/>
    <n v="1"/>
    <s v="Employed"/>
    <s v="Married"/>
    <s v="Male"/>
    <s v="PhD"/>
    <n v="4"/>
    <n v="2"/>
    <n v="101002"/>
    <x v="2"/>
    <n v="15"/>
    <s v="Mumbai"/>
  </r>
  <r>
    <n v="927"/>
    <n v="54"/>
    <n v="42217"/>
    <n v="651"/>
    <n v="213183"/>
    <s v="Education"/>
    <n v="4490"/>
    <n v="0"/>
    <n v="0"/>
    <s v="Unemployed"/>
    <s v="Married"/>
    <s v="Male"/>
    <s v="Master"/>
    <n v="3"/>
    <n v="1"/>
    <n v="56774"/>
    <x v="0"/>
    <n v="8"/>
    <s v="Bangalore"/>
  </r>
  <r>
    <n v="928"/>
    <n v="59"/>
    <n v="37496"/>
    <n v="632"/>
    <n v="226019"/>
    <s v="Car"/>
    <n v="6041"/>
    <n v="0"/>
    <n v="1"/>
    <s v="Employed"/>
    <s v="Divorced"/>
    <s v="Male"/>
    <s v="High School"/>
    <n v="5"/>
    <n v="3"/>
    <n v="35941"/>
    <x v="2"/>
    <n v="12"/>
    <s v="Kolkata"/>
  </r>
  <r>
    <n v="929"/>
    <n v="50"/>
    <n v="55968"/>
    <n v="565"/>
    <n v="199207"/>
    <s v="Education"/>
    <n v="3833"/>
    <n v="0"/>
    <n v="0"/>
    <s v="Employed"/>
    <s v="Single"/>
    <s v="Male"/>
    <s v="High School"/>
    <n v="5"/>
    <n v="3"/>
    <n v="108936"/>
    <x v="2"/>
    <n v="14"/>
    <s v="Delhi"/>
  </r>
  <r>
    <n v="930"/>
    <n v="40"/>
    <n v="42893"/>
    <n v="740"/>
    <n v="214099"/>
    <s v="Education"/>
    <n v="4337"/>
    <n v="1"/>
    <n v="1"/>
    <s v="Employed"/>
    <s v="Divorced"/>
    <s v="Female"/>
    <s v="PhD"/>
    <n v="1"/>
    <n v="3"/>
    <n v="75115"/>
    <x v="0"/>
    <n v="17"/>
    <s v="Mumbai"/>
  </r>
  <r>
    <n v="931"/>
    <n v="59"/>
    <n v="52005"/>
    <n v="604"/>
    <n v="202408"/>
    <s v="Medical"/>
    <n v="4481"/>
    <n v="0"/>
    <n v="1"/>
    <s v="Employed"/>
    <s v="Married"/>
    <s v="Female"/>
    <s v="High School"/>
    <n v="0"/>
    <n v="1"/>
    <n v="112931"/>
    <x v="3"/>
    <n v="14"/>
    <s v="Delhi"/>
  </r>
  <r>
    <n v="932"/>
    <n v="43"/>
    <n v="21510"/>
    <n v="663"/>
    <n v="223898"/>
    <s v="Home"/>
    <n v="5225"/>
    <n v="0"/>
    <n v="1"/>
    <s v="Employed"/>
    <s v="Divorced"/>
    <s v="Female"/>
    <s v="Bachelor"/>
    <n v="4"/>
    <n v="1"/>
    <n v="76731"/>
    <x v="0"/>
    <n v="5"/>
    <s v="Mumbai"/>
  </r>
  <r>
    <n v="933"/>
    <n v="61"/>
    <n v="42053"/>
    <n v="602"/>
    <n v="99913"/>
    <s v="Car"/>
    <n v="3647"/>
    <n v="0"/>
    <n v="1"/>
    <s v="Employed"/>
    <s v="Married"/>
    <s v="Female"/>
    <s v="High School"/>
    <n v="4"/>
    <n v="2"/>
    <n v="103995"/>
    <x v="0"/>
    <n v="13"/>
    <s v="Pune"/>
  </r>
  <r>
    <n v="934"/>
    <n v="64"/>
    <n v="48363"/>
    <n v="838"/>
    <n v="176025"/>
    <s v="Personal"/>
    <n v="4205"/>
    <n v="1"/>
    <n v="1"/>
    <s v="Employed"/>
    <s v="Divorced"/>
    <s v="Male"/>
    <s v="High School"/>
    <n v="0"/>
    <n v="2"/>
    <n v="88647"/>
    <x v="1"/>
    <n v="6"/>
    <s v="Mumbai"/>
  </r>
  <r>
    <n v="935"/>
    <n v="55"/>
    <n v="64517"/>
    <n v="657"/>
    <n v="140830"/>
    <s v="Medical"/>
    <n v="4766"/>
    <n v="0"/>
    <n v="1"/>
    <s v="Employed"/>
    <s v="Divorced"/>
    <s v="Male"/>
    <s v="Bachelor"/>
    <n v="3"/>
    <n v="1"/>
    <n v="152557"/>
    <x v="2"/>
    <n v="14"/>
    <s v="Pune"/>
  </r>
  <r>
    <n v="936"/>
    <n v="43"/>
    <n v="36165"/>
    <n v="619"/>
    <n v="234504"/>
    <s v="Home"/>
    <n v="3657"/>
    <n v="1"/>
    <n v="1"/>
    <s v="Employed"/>
    <s v="Single"/>
    <s v="Female"/>
    <s v="Bachelor"/>
    <n v="3"/>
    <n v="3"/>
    <n v="128509"/>
    <x v="2"/>
    <n v="6"/>
    <s v="Hyderabad"/>
  </r>
  <r>
    <n v="937"/>
    <n v="59"/>
    <n v="27712"/>
    <n v="680"/>
    <n v="160719"/>
    <s v="Personal"/>
    <n v="3240"/>
    <n v="0"/>
    <n v="1"/>
    <s v="Employed"/>
    <s v="Single"/>
    <s v="Male"/>
    <s v="Master"/>
    <n v="1"/>
    <n v="1"/>
    <n v="140418"/>
    <x v="3"/>
    <n v="3"/>
    <s v="Mumbai"/>
  </r>
  <r>
    <n v="938"/>
    <n v="43"/>
    <n v="56670"/>
    <n v="687"/>
    <n v="121755"/>
    <s v="Personal"/>
    <n v="5028"/>
    <n v="0"/>
    <n v="0"/>
    <s v="Employed"/>
    <s v="Married"/>
    <s v="Female"/>
    <s v="Bachelor"/>
    <n v="2"/>
    <n v="4"/>
    <n v="100721"/>
    <x v="2"/>
    <n v="16"/>
    <s v="Delhi"/>
  </r>
  <r>
    <n v="939"/>
    <n v="57"/>
    <n v="49039"/>
    <n v="669"/>
    <n v="110580"/>
    <s v="Education"/>
    <n v="3672"/>
    <n v="0"/>
    <n v="1"/>
    <s v="Employed"/>
    <s v="Married"/>
    <s v="Male"/>
    <s v="High School"/>
    <n v="1"/>
    <n v="3"/>
    <n v="124670"/>
    <x v="3"/>
    <n v="12"/>
    <s v="Bangalore"/>
  </r>
  <r>
    <n v="940"/>
    <n v="43"/>
    <n v="24169"/>
    <n v="633"/>
    <n v="222468"/>
    <s v="Home"/>
    <n v="6214"/>
    <n v="0"/>
    <n v="0"/>
    <s v="Employed"/>
    <s v="Married"/>
    <s v="Female"/>
    <s v="PhD"/>
    <n v="1"/>
    <n v="4"/>
    <n v="102749"/>
    <x v="1"/>
    <n v="14"/>
    <s v="Hyderabad"/>
  </r>
  <r>
    <n v="941"/>
    <n v="59"/>
    <n v="24917"/>
    <n v="672"/>
    <n v="153562"/>
    <s v="Medical"/>
    <n v="6242"/>
    <n v="0"/>
    <n v="1"/>
    <s v="Employed"/>
    <s v="Divorced"/>
    <s v="Female"/>
    <s v="High School"/>
    <n v="1"/>
    <n v="2"/>
    <n v="144087"/>
    <x v="3"/>
    <n v="2"/>
    <s v="Pune"/>
  </r>
  <r>
    <n v="942"/>
    <n v="48"/>
    <n v="40296"/>
    <n v="642"/>
    <n v="193090"/>
    <s v="Car"/>
    <n v="4416"/>
    <n v="0"/>
    <n v="0"/>
    <s v="Employed"/>
    <s v="Married"/>
    <s v="Female"/>
    <s v="Master"/>
    <n v="0"/>
    <n v="1"/>
    <n v="97823"/>
    <x v="3"/>
    <n v="18"/>
    <s v="Bangalore"/>
  </r>
  <r>
    <n v="943"/>
    <n v="39"/>
    <n v="48743"/>
    <n v="648"/>
    <n v="279144"/>
    <s v="Car"/>
    <n v="5602"/>
    <n v="0"/>
    <n v="0"/>
    <s v="Employed"/>
    <s v="Single"/>
    <s v="Female"/>
    <s v="PhD"/>
    <n v="4"/>
    <n v="4"/>
    <n v="58075"/>
    <x v="1"/>
    <n v="7"/>
    <s v="Pune"/>
  </r>
  <r>
    <n v="944"/>
    <n v="50"/>
    <n v="70839"/>
    <n v="610"/>
    <n v="218759"/>
    <s v="Medical"/>
    <n v="5069"/>
    <n v="0"/>
    <n v="0"/>
    <s v="Employed"/>
    <s v="Married"/>
    <s v="Male"/>
    <s v="Master"/>
    <n v="4"/>
    <n v="1"/>
    <n v="40041"/>
    <x v="0"/>
    <n v="5"/>
    <s v="Kolkata"/>
  </r>
  <r>
    <n v="945"/>
    <n v="41"/>
    <n v="33782"/>
    <n v="576"/>
    <n v="174493"/>
    <s v="Education"/>
    <n v="6067"/>
    <n v="0"/>
    <n v="0"/>
    <s v="Employed"/>
    <s v="Married"/>
    <s v="Male"/>
    <s v="High School"/>
    <n v="2"/>
    <n v="4"/>
    <n v="150049"/>
    <x v="1"/>
    <n v="12"/>
    <s v="Ahmedabad"/>
  </r>
  <r>
    <n v="946"/>
    <n v="44"/>
    <n v="58081"/>
    <n v="678"/>
    <n v="141241"/>
    <s v="Education"/>
    <n v="4541"/>
    <n v="0"/>
    <n v="1"/>
    <s v="Employed"/>
    <s v="Divorced"/>
    <s v="Male"/>
    <s v="Bachelor"/>
    <n v="3"/>
    <n v="1"/>
    <n v="114355"/>
    <x v="2"/>
    <n v="17"/>
    <s v="Bangalore"/>
  </r>
  <r>
    <n v="947"/>
    <n v="41"/>
    <n v="20587"/>
    <n v="680"/>
    <n v="221748"/>
    <s v="Personal"/>
    <n v="5510"/>
    <n v="0"/>
    <n v="1"/>
    <s v="Employed"/>
    <s v="Single"/>
    <s v="Female"/>
    <s v="PhD"/>
    <n v="1"/>
    <n v="3"/>
    <n v="116327"/>
    <x v="2"/>
    <n v="12"/>
    <s v="Ahmedabad"/>
  </r>
  <r>
    <n v="948"/>
    <n v="46"/>
    <n v="55414"/>
    <n v="714"/>
    <n v="193544"/>
    <s v="Home"/>
    <n v="5311"/>
    <n v="0"/>
    <n v="1"/>
    <s v="Employed"/>
    <s v="Married"/>
    <s v="Female"/>
    <s v="High School"/>
    <n v="0"/>
    <n v="2"/>
    <n v="144689"/>
    <x v="1"/>
    <n v="11"/>
    <s v="Kolkata"/>
  </r>
  <r>
    <n v="949"/>
    <n v="56"/>
    <n v="72598"/>
    <n v="652"/>
    <n v="228929"/>
    <s v="Personal"/>
    <n v="5260"/>
    <n v="1"/>
    <n v="0"/>
    <s v="Employed"/>
    <s v="Single"/>
    <s v="Male"/>
    <s v="PhD"/>
    <n v="0"/>
    <n v="3"/>
    <n v="50447"/>
    <x v="3"/>
    <n v="1"/>
    <s v="Ahmedabad"/>
  </r>
  <r>
    <n v="950"/>
    <n v="46"/>
    <n v="52125"/>
    <n v="639"/>
    <n v="80818"/>
    <s v="Car"/>
    <n v="4384"/>
    <n v="0"/>
    <n v="0"/>
    <s v="Employed"/>
    <s v="Married"/>
    <s v="Male"/>
    <s v="Master"/>
    <n v="1"/>
    <n v="2"/>
    <n v="89241"/>
    <x v="1"/>
    <n v="9"/>
    <s v="Hyderabad"/>
  </r>
  <r>
    <n v="951"/>
    <n v="53"/>
    <n v="39977"/>
    <n v="579"/>
    <n v="256872"/>
    <s v="Medical"/>
    <n v="6185"/>
    <n v="0"/>
    <n v="1"/>
    <s v="Employed"/>
    <s v="Single"/>
    <s v="Male"/>
    <s v="High School"/>
    <n v="0"/>
    <n v="3"/>
    <n v="92917"/>
    <x v="2"/>
    <n v="8"/>
    <s v="Bangalore"/>
  </r>
  <r>
    <n v="952"/>
    <n v="56"/>
    <n v="68488"/>
    <n v="648"/>
    <n v="114359"/>
    <s v="Home"/>
    <n v="4592"/>
    <n v="0"/>
    <n v="0"/>
    <s v="Employed"/>
    <s v="Married"/>
    <s v="Male"/>
    <s v="PhD"/>
    <n v="0"/>
    <n v="2"/>
    <n v="122268"/>
    <x v="1"/>
    <n v="14"/>
    <s v="Pune"/>
  </r>
  <r>
    <n v="953"/>
    <n v="24"/>
    <n v="55233"/>
    <n v="668"/>
    <n v="175791"/>
    <s v="Medical"/>
    <n v="4585"/>
    <n v="0"/>
    <n v="1"/>
    <s v="Employed"/>
    <s v="Married"/>
    <s v="Female"/>
    <s v="High School"/>
    <n v="1"/>
    <n v="3"/>
    <n v="79220"/>
    <x v="3"/>
    <n v="4"/>
    <s v="Mumbai"/>
  </r>
  <r>
    <n v="954"/>
    <n v="29"/>
    <n v="52303"/>
    <n v="559"/>
    <n v="269499"/>
    <s v="Home"/>
    <n v="4279"/>
    <n v="0"/>
    <n v="1"/>
    <s v="Employed"/>
    <s v="Divorced"/>
    <s v="Female"/>
    <s v="High School"/>
    <n v="2"/>
    <n v="1"/>
    <n v="63958"/>
    <x v="2"/>
    <n v="11"/>
    <s v="Hyderabad"/>
  </r>
  <r>
    <n v="955"/>
    <n v="28"/>
    <n v="34734"/>
    <n v="703"/>
    <n v="88319"/>
    <s v="Car"/>
    <n v="4340"/>
    <n v="0"/>
    <n v="1"/>
    <s v="Employed"/>
    <s v="Divorced"/>
    <s v="Male"/>
    <s v="Master"/>
    <n v="0"/>
    <n v="3"/>
    <n v="63689"/>
    <x v="0"/>
    <n v="17"/>
    <s v="Hyderabad"/>
  </r>
  <r>
    <n v="956"/>
    <n v="22"/>
    <n v="55456"/>
    <n v="614"/>
    <n v="195659"/>
    <s v="Car"/>
    <n v="4760"/>
    <n v="0"/>
    <n v="0"/>
    <s v="Unemployed"/>
    <s v="Single"/>
    <s v="Male"/>
    <s v="Master"/>
    <n v="4"/>
    <n v="4"/>
    <n v="134482"/>
    <x v="1"/>
    <n v="8"/>
    <s v="Mumbai"/>
  </r>
  <r>
    <n v="957"/>
    <n v="49"/>
    <n v="39729"/>
    <n v="640"/>
    <n v="186261"/>
    <s v="Home"/>
    <n v="5449"/>
    <n v="0"/>
    <n v="0"/>
    <s v="Employed"/>
    <s v="Single"/>
    <s v="Male"/>
    <s v="Master"/>
    <n v="5"/>
    <n v="4"/>
    <n v="77724"/>
    <x v="1"/>
    <n v="1"/>
    <s v="Bangalore"/>
  </r>
  <r>
    <n v="958"/>
    <n v="43"/>
    <n v="54671"/>
    <n v="679"/>
    <n v="198561"/>
    <s v="Education"/>
    <n v="5783"/>
    <n v="0"/>
    <n v="1"/>
    <s v="Employed"/>
    <s v="Single"/>
    <s v="Female"/>
    <s v="Bachelor"/>
    <n v="4"/>
    <n v="1"/>
    <n v="83439"/>
    <x v="1"/>
    <n v="18"/>
    <s v="Pune"/>
  </r>
  <r>
    <n v="959"/>
    <n v="26"/>
    <n v="50728"/>
    <n v="649"/>
    <n v="217810"/>
    <s v="Home"/>
    <n v="5128"/>
    <n v="0"/>
    <n v="1"/>
    <s v="Employed"/>
    <s v="Single"/>
    <s v="Male"/>
    <s v="PhD"/>
    <n v="5"/>
    <n v="1"/>
    <n v="119034"/>
    <x v="1"/>
    <n v="5"/>
    <s v="Hyderabad"/>
  </r>
  <r>
    <n v="960"/>
    <n v="63"/>
    <n v="66261"/>
    <n v="720"/>
    <n v="200753"/>
    <s v="Car"/>
    <n v="6416"/>
    <n v="0"/>
    <n v="1"/>
    <s v="Employed"/>
    <s v="Divorced"/>
    <s v="Female"/>
    <s v="Master"/>
    <n v="5"/>
    <n v="1"/>
    <n v="79031"/>
    <x v="2"/>
    <n v="8"/>
    <s v="Ahmedabad"/>
  </r>
  <r>
    <n v="961"/>
    <n v="56"/>
    <n v="41359"/>
    <n v="681"/>
    <n v="132999"/>
    <s v="Medical"/>
    <n v="5117"/>
    <n v="0"/>
    <n v="1"/>
    <s v="Employed"/>
    <s v="Single"/>
    <s v="Female"/>
    <s v="Bachelor"/>
    <n v="4"/>
    <n v="4"/>
    <n v="48851"/>
    <x v="3"/>
    <n v="8"/>
    <s v="Mumbai"/>
  </r>
  <r>
    <n v="962"/>
    <n v="41"/>
    <n v="47759"/>
    <n v="642"/>
    <n v="204865"/>
    <s v="Personal"/>
    <n v="3204"/>
    <n v="0"/>
    <n v="1"/>
    <s v="Employed"/>
    <s v="Married"/>
    <s v="Male"/>
    <s v="Bachelor"/>
    <n v="1"/>
    <n v="3"/>
    <n v="52548"/>
    <x v="0"/>
    <n v="9"/>
    <s v="Pune"/>
  </r>
  <r>
    <n v="963"/>
    <n v="42"/>
    <n v="61974"/>
    <n v="493"/>
    <n v="199084"/>
    <s v="Medical"/>
    <n v="3845"/>
    <n v="0"/>
    <n v="1"/>
    <s v="Employed"/>
    <s v="Married"/>
    <s v="Male"/>
    <s v="PhD"/>
    <n v="5"/>
    <n v="1"/>
    <n v="98295"/>
    <x v="1"/>
    <n v="18"/>
    <s v="Delhi"/>
  </r>
  <r>
    <n v="964"/>
    <n v="29"/>
    <n v="46459"/>
    <n v="699"/>
    <n v="196989"/>
    <s v="Car"/>
    <n v="5700"/>
    <n v="0"/>
    <n v="0"/>
    <s v="Employed"/>
    <s v="Married"/>
    <s v="Male"/>
    <s v="PhD"/>
    <n v="4"/>
    <n v="3"/>
    <n v="114919"/>
    <x v="2"/>
    <n v="7"/>
    <s v="Hyderabad"/>
  </r>
  <r>
    <n v="965"/>
    <n v="54"/>
    <n v="49677"/>
    <n v="591"/>
    <n v="304300"/>
    <s v="Medical"/>
    <n v="4674"/>
    <n v="0"/>
    <n v="1"/>
    <s v="Employed"/>
    <s v="Divorced"/>
    <s v="Female"/>
    <s v="Master"/>
    <n v="3"/>
    <n v="2"/>
    <n v="93932"/>
    <x v="1"/>
    <n v="10"/>
    <s v="Pune"/>
  </r>
  <r>
    <n v="966"/>
    <n v="46"/>
    <n v="43899"/>
    <n v="692"/>
    <n v="266871"/>
    <s v="Education"/>
    <n v="4606"/>
    <n v="0"/>
    <n v="0"/>
    <s v="Employed"/>
    <s v="Single"/>
    <s v="Male"/>
    <s v="Bachelor"/>
    <n v="0"/>
    <n v="3"/>
    <n v="112913"/>
    <x v="0"/>
    <n v="16"/>
    <s v="Ahmedabad"/>
  </r>
  <r>
    <n v="967"/>
    <n v="21"/>
    <n v="47545"/>
    <n v="674"/>
    <n v="291357"/>
    <s v="Education"/>
    <n v="4035"/>
    <n v="0"/>
    <n v="1"/>
    <s v="Employed"/>
    <s v="Married"/>
    <s v="Male"/>
    <s v="PhD"/>
    <n v="2"/>
    <n v="3"/>
    <n v="51614"/>
    <x v="1"/>
    <n v="3"/>
    <s v="Bangalore"/>
  </r>
  <r>
    <n v="968"/>
    <n v="56"/>
    <n v="60064"/>
    <n v="640"/>
    <n v="217204"/>
    <s v="Home"/>
    <n v="4599"/>
    <n v="0"/>
    <n v="1"/>
    <s v="Employed"/>
    <s v="Married"/>
    <s v="Female"/>
    <s v="PhD"/>
    <n v="5"/>
    <n v="4"/>
    <n v="53640"/>
    <x v="3"/>
    <n v="10"/>
    <s v="Bangalore"/>
  </r>
  <r>
    <n v="969"/>
    <n v="64"/>
    <n v="77538"/>
    <n v="697"/>
    <n v="289266"/>
    <s v="Medical"/>
    <n v="4614"/>
    <n v="1"/>
    <n v="1"/>
    <s v="Employed"/>
    <s v="Divorced"/>
    <s v="Female"/>
    <s v="PhD"/>
    <n v="4"/>
    <n v="3"/>
    <n v="167618"/>
    <x v="1"/>
    <n v="8"/>
    <s v="Mumbai"/>
  </r>
  <r>
    <n v="970"/>
    <n v="25"/>
    <n v="24822"/>
    <n v="676"/>
    <n v="157199"/>
    <s v="Medical"/>
    <n v="5490"/>
    <n v="0"/>
    <n v="0"/>
    <s v="Employed"/>
    <s v="Divorced"/>
    <s v="Female"/>
    <s v="PhD"/>
    <n v="1"/>
    <n v="4"/>
    <n v="136983"/>
    <x v="1"/>
    <n v="18"/>
    <s v="Ahmedabad"/>
  </r>
  <r>
    <n v="971"/>
    <n v="61"/>
    <n v="31024"/>
    <n v="666"/>
    <n v="182038"/>
    <s v="Car"/>
    <n v="4755"/>
    <n v="0"/>
    <n v="1"/>
    <s v="Employed"/>
    <s v="Divorced"/>
    <s v="Male"/>
    <s v="Bachelor"/>
    <n v="5"/>
    <n v="2"/>
    <n v="123069"/>
    <x v="1"/>
    <n v="4"/>
    <s v="Mumbai"/>
  </r>
  <r>
    <n v="972"/>
    <n v="42"/>
    <n v="47877"/>
    <n v="564"/>
    <n v="170992"/>
    <s v="Home"/>
    <n v="6276"/>
    <n v="0"/>
    <n v="1"/>
    <s v="Employed"/>
    <s v="Married"/>
    <s v="Female"/>
    <s v="High School"/>
    <n v="2"/>
    <n v="4"/>
    <n v="80208"/>
    <x v="3"/>
    <n v="12"/>
    <s v="Hyderabad"/>
  </r>
  <r>
    <n v="973"/>
    <n v="24"/>
    <n v="50744"/>
    <n v="651"/>
    <n v="175205"/>
    <s v="Home"/>
    <n v="4345"/>
    <n v="1"/>
    <n v="1"/>
    <s v="Employed"/>
    <s v="Divorced"/>
    <s v="Female"/>
    <s v="PhD"/>
    <n v="1"/>
    <n v="2"/>
    <n v="92859"/>
    <x v="2"/>
    <n v="5"/>
    <s v="Mumbai"/>
  </r>
  <r>
    <n v="974"/>
    <n v="22"/>
    <n v="46735"/>
    <n v="587"/>
    <n v="202065"/>
    <s v="Medical"/>
    <n v="5204"/>
    <n v="0"/>
    <n v="1"/>
    <s v="Employed"/>
    <s v="Married"/>
    <s v="Female"/>
    <s v="Bachelor"/>
    <n v="2"/>
    <n v="2"/>
    <n v="99949"/>
    <x v="3"/>
    <n v="4"/>
    <s v="Delhi"/>
  </r>
  <r>
    <n v="975"/>
    <n v="36"/>
    <n v="41700"/>
    <n v="595"/>
    <n v="210198"/>
    <s v="Personal"/>
    <n v="3344"/>
    <n v="0"/>
    <n v="0"/>
    <s v="Unemployed"/>
    <s v="Single"/>
    <s v="Female"/>
    <s v="PhD"/>
    <n v="2"/>
    <n v="1"/>
    <n v="139430"/>
    <x v="2"/>
    <n v="19"/>
    <s v="Mumbai"/>
  </r>
  <r>
    <n v="976"/>
    <n v="36"/>
    <n v="31514"/>
    <n v="631"/>
    <n v="221549"/>
    <s v="Medical"/>
    <n v="5658"/>
    <n v="1"/>
    <n v="1"/>
    <s v="Employed"/>
    <s v="Married"/>
    <s v="Female"/>
    <s v="Bachelor"/>
    <n v="0"/>
    <n v="3"/>
    <n v="112083"/>
    <x v="3"/>
    <n v="19"/>
    <s v="Mumbai"/>
  </r>
  <r>
    <n v="977"/>
    <n v="42"/>
    <n v="40838"/>
    <n v="723"/>
    <n v="287232"/>
    <s v="Medical"/>
    <n v="3579"/>
    <n v="0"/>
    <n v="1"/>
    <s v="Employed"/>
    <s v="Single"/>
    <s v="Male"/>
    <s v="Master"/>
    <n v="5"/>
    <n v="3"/>
    <n v="115777"/>
    <x v="3"/>
    <n v="5"/>
    <s v="Hyderabad"/>
  </r>
  <r>
    <n v="978"/>
    <n v="63"/>
    <n v="62258"/>
    <n v="668"/>
    <n v="123768"/>
    <s v="Medical"/>
    <n v="5570"/>
    <n v="0"/>
    <n v="0"/>
    <s v="Employed"/>
    <s v="Married"/>
    <s v="Female"/>
    <s v="High School"/>
    <n v="5"/>
    <n v="1"/>
    <n v="94970"/>
    <x v="1"/>
    <n v="15"/>
    <s v="Ahmedabad"/>
  </r>
  <r>
    <n v="979"/>
    <n v="21"/>
    <n v="51396"/>
    <n v="671"/>
    <n v="139737"/>
    <s v="Education"/>
    <n v="3159"/>
    <n v="0"/>
    <n v="0"/>
    <s v="Employed"/>
    <s v="Single"/>
    <s v="Female"/>
    <s v="Bachelor"/>
    <n v="5"/>
    <n v="1"/>
    <n v="123779"/>
    <x v="3"/>
    <n v="12"/>
    <s v="Pune"/>
  </r>
  <r>
    <n v="980"/>
    <n v="35"/>
    <n v="60133"/>
    <n v="688"/>
    <n v="77904"/>
    <s v="Home"/>
    <n v="3966"/>
    <n v="0"/>
    <n v="1"/>
    <s v="Employed"/>
    <s v="Married"/>
    <s v="Female"/>
    <s v="Bachelor"/>
    <n v="2"/>
    <n v="3"/>
    <n v="109069"/>
    <x v="2"/>
    <n v="13"/>
    <s v="Pune"/>
  </r>
  <r>
    <n v="981"/>
    <n v="44"/>
    <n v="31948"/>
    <n v="606"/>
    <n v="157901"/>
    <s v="Education"/>
    <n v="5837"/>
    <n v="0"/>
    <n v="1"/>
    <s v="Employed"/>
    <s v="Married"/>
    <s v="Male"/>
    <s v="Bachelor"/>
    <n v="3"/>
    <n v="1"/>
    <n v="101320"/>
    <x v="2"/>
    <n v="6"/>
    <s v="Delhi"/>
  </r>
  <r>
    <n v="982"/>
    <n v="24"/>
    <n v="71662"/>
    <n v="571"/>
    <n v="177791"/>
    <s v="Personal"/>
    <n v="6564"/>
    <n v="0"/>
    <n v="0"/>
    <s v="Employed"/>
    <s v="Married"/>
    <s v="Male"/>
    <s v="PhD"/>
    <n v="3"/>
    <n v="1"/>
    <n v="77707"/>
    <x v="2"/>
    <n v="17"/>
    <s v="Mumbai"/>
  </r>
  <r>
    <n v="983"/>
    <n v="38"/>
    <n v="41571"/>
    <n v="562"/>
    <n v="165078"/>
    <s v="Car"/>
    <n v="2283"/>
    <n v="0"/>
    <n v="1"/>
    <s v="Employed"/>
    <s v="Married"/>
    <s v="Female"/>
    <s v="Master"/>
    <n v="3"/>
    <n v="2"/>
    <n v="96592"/>
    <x v="2"/>
    <n v="10"/>
    <s v="Hyderabad"/>
  </r>
  <r>
    <n v="984"/>
    <n v="37"/>
    <n v="57128"/>
    <n v="661"/>
    <n v="143052"/>
    <s v="Personal"/>
    <n v="3910"/>
    <n v="1"/>
    <n v="1"/>
    <s v="Employed"/>
    <s v="Divorced"/>
    <s v="Female"/>
    <s v="PhD"/>
    <n v="1"/>
    <n v="1"/>
    <n v="67614"/>
    <x v="3"/>
    <n v="14"/>
    <s v="Hyderabad"/>
  </r>
  <r>
    <n v="985"/>
    <n v="27"/>
    <n v="48123"/>
    <n v="699"/>
    <n v="204453"/>
    <s v="Home"/>
    <n v="6829"/>
    <n v="0"/>
    <n v="1"/>
    <s v="Employed"/>
    <s v="Married"/>
    <s v="Female"/>
    <s v="Master"/>
    <n v="0"/>
    <n v="1"/>
    <n v="98795"/>
    <x v="1"/>
    <n v="15"/>
    <s v="Pune"/>
  </r>
  <r>
    <n v="986"/>
    <n v="30"/>
    <n v="41899"/>
    <n v="695"/>
    <n v="180665"/>
    <s v="Car"/>
    <n v="5142"/>
    <n v="0"/>
    <n v="1"/>
    <s v="Employed"/>
    <s v="Married"/>
    <s v="Female"/>
    <s v="High School"/>
    <n v="1"/>
    <n v="4"/>
    <n v="102667"/>
    <x v="0"/>
    <n v="10"/>
    <s v="Hyderabad"/>
  </r>
  <r>
    <n v="987"/>
    <n v="21"/>
    <n v="56492"/>
    <n v="608"/>
    <n v="155763"/>
    <s v="Personal"/>
    <n v="3967"/>
    <n v="0"/>
    <n v="1"/>
    <s v="Employed"/>
    <s v="Divorced"/>
    <s v="Male"/>
    <s v="PhD"/>
    <n v="5"/>
    <n v="3"/>
    <n v="27864"/>
    <x v="2"/>
    <n v="6"/>
    <s v="Ahmedabad"/>
  </r>
  <r>
    <n v="988"/>
    <n v="22"/>
    <n v="59007"/>
    <n v="717"/>
    <n v="207552"/>
    <s v="Home"/>
    <n v="6477"/>
    <n v="0"/>
    <n v="0"/>
    <s v="Employed"/>
    <s v="Divorced"/>
    <s v="Male"/>
    <s v="Bachelor"/>
    <n v="5"/>
    <n v="4"/>
    <n v="93089"/>
    <x v="3"/>
    <n v="16"/>
    <s v="Mumbai"/>
  </r>
  <r>
    <n v="989"/>
    <n v="42"/>
    <n v="90320"/>
    <n v="752"/>
    <n v="171340"/>
    <s v="Personal"/>
    <n v="5585"/>
    <n v="0"/>
    <n v="1"/>
    <s v="Employed"/>
    <s v="Divorced"/>
    <s v="Male"/>
    <s v="High School"/>
    <n v="4"/>
    <n v="1"/>
    <n v="64723"/>
    <x v="1"/>
    <n v="2"/>
    <s v="Bangalore"/>
  </r>
  <r>
    <n v="990"/>
    <n v="52"/>
    <n v="59589"/>
    <n v="680"/>
    <n v="257826"/>
    <s v="Car"/>
    <n v="5110"/>
    <n v="0"/>
    <n v="1"/>
    <s v="Employed"/>
    <s v="Divorced"/>
    <s v="Female"/>
    <s v="PhD"/>
    <n v="5"/>
    <n v="1"/>
    <n v="114959"/>
    <x v="3"/>
    <n v="10"/>
    <s v="Pune"/>
  </r>
  <r>
    <n v="991"/>
    <n v="49"/>
    <n v="59364"/>
    <n v="724"/>
    <n v="191818"/>
    <s v="Car"/>
    <n v="3082"/>
    <n v="0"/>
    <n v="1"/>
    <s v="Employed"/>
    <s v="Divorced"/>
    <s v="Female"/>
    <s v="Master"/>
    <n v="3"/>
    <n v="4"/>
    <n v="119114"/>
    <x v="2"/>
    <n v="5"/>
    <s v="Kolkata"/>
  </r>
  <r>
    <n v="992"/>
    <n v="55"/>
    <n v="67173"/>
    <n v="693"/>
    <n v="182501"/>
    <s v="Personal"/>
    <n v="7095"/>
    <n v="0"/>
    <n v="0"/>
    <s v="Employed"/>
    <s v="Divorced"/>
    <s v="Male"/>
    <s v="PhD"/>
    <n v="0"/>
    <n v="1"/>
    <n v="87209"/>
    <x v="2"/>
    <n v="9"/>
    <s v="Kolkata"/>
  </r>
  <r>
    <n v="993"/>
    <n v="37"/>
    <n v="57977"/>
    <n v="638"/>
    <n v="213077"/>
    <s v="Education"/>
    <n v="5262"/>
    <n v="1"/>
    <n v="1"/>
    <s v="Employed"/>
    <s v="Divorced"/>
    <s v="Male"/>
    <s v="PhD"/>
    <n v="3"/>
    <n v="2"/>
    <n v="116470"/>
    <x v="1"/>
    <n v="19"/>
    <s v="Pune"/>
  </r>
  <r>
    <n v="994"/>
    <n v="32"/>
    <n v="49419"/>
    <n v="616"/>
    <n v="99709"/>
    <s v="Personal"/>
    <n v="4690"/>
    <n v="0"/>
    <n v="1"/>
    <s v="Employed"/>
    <s v="Divorced"/>
    <s v="Female"/>
    <s v="Bachelor"/>
    <n v="0"/>
    <n v="4"/>
    <n v="117732"/>
    <x v="3"/>
    <n v="19"/>
    <s v="Delhi"/>
  </r>
  <r>
    <n v="995"/>
    <n v="44"/>
    <n v="54885"/>
    <n v="569"/>
    <n v="260677"/>
    <s v="Personal"/>
    <n v="6461"/>
    <n v="0"/>
    <n v="0"/>
    <s v="Employed"/>
    <s v="Divorced"/>
    <s v="Male"/>
    <s v="Bachelor"/>
    <n v="1"/>
    <n v="4"/>
    <n v="93108"/>
    <x v="2"/>
    <n v="9"/>
    <s v="Bangalore"/>
  </r>
  <r>
    <n v="996"/>
    <n v="50"/>
    <n v="62822"/>
    <n v="627"/>
    <n v="239244"/>
    <s v="Personal"/>
    <n v="4083"/>
    <n v="0"/>
    <n v="0"/>
    <s v="Employed"/>
    <s v="Divorced"/>
    <s v="Male"/>
    <s v="High School"/>
    <n v="5"/>
    <n v="3"/>
    <n v="146028"/>
    <x v="2"/>
    <n v="16"/>
    <s v="Ahmedabad"/>
  </r>
  <r>
    <n v="997"/>
    <n v="64"/>
    <n v="70861"/>
    <n v="638"/>
    <n v="160346"/>
    <s v="Education"/>
    <n v="3906"/>
    <n v="1"/>
    <n v="0"/>
    <s v="Employed"/>
    <s v="Divorced"/>
    <s v="Male"/>
    <s v="Bachelor"/>
    <n v="1"/>
    <n v="4"/>
    <n v="78247"/>
    <x v="0"/>
    <n v="19"/>
    <s v="Kolkata"/>
  </r>
  <r>
    <n v="998"/>
    <n v="50"/>
    <n v="27339"/>
    <n v="639"/>
    <n v="143467"/>
    <s v="Medical"/>
    <n v="4026"/>
    <n v="0"/>
    <n v="1"/>
    <s v="Employed"/>
    <s v="Single"/>
    <s v="Male"/>
    <s v="PhD"/>
    <n v="3"/>
    <n v="2"/>
    <n v="144140"/>
    <x v="0"/>
    <n v="4"/>
    <s v="Pune"/>
  </r>
  <r>
    <n v="999"/>
    <n v="40"/>
    <n v="21646"/>
    <n v="644"/>
    <n v="149500"/>
    <s v="Car"/>
    <n v="4620"/>
    <n v="1"/>
    <n v="1"/>
    <s v="Employed"/>
    <s v="Married"/>
    <s v="Male"/>
    <s v="PhD"/>
    <n v="2"/>
    <n v="1"/>
    <n v="93244"/>
    <x v="2"/>
    <n v="5"/>
    <s v="Mumbai"/>
  </r>
  <r>
    <n v="1000"/>
    <n v="62"/>
    <n v="70225"/>
    <n v="535"/>
    <n v="129502"/>
    <s v="Home"/>
    <n v="5026"/>
    <n v="0"/>
    <n v="0"/>
    <s v="Employed"/>
    <s v="Married"/>
    <s v="Female"/>
    <s v="Master"/>
    <n v="0"/>
    <n v="4"/>
    <n v="74700"/>
    <x v="0"/>
    <n v="18"/>
    <s v="Bangalore"/>
  </r>
  <r>
    <n v="1001"/>
    <n v="27"/>
    <n v="38038"/>
    <n v="688"/>
    <n v="115163"/>
    <s v="Car"/>
    <n v="5640"/>
    <n v="1"/>
    <n v="0"/>
    <s v="Employed"/>
    <s v="Divorced"/>
    <s v="Female"/>
    <s v="PhD"/>
    <n v="5"/>
    <n v="4"/>
    <n v="89453"/>
    <x v="0"/>
    <n v="8"/>
    <s v="Bangalore"/>
  </r>
  <r>
    <n v="1002"/>
    <n v="62"/>
    <n v="25131"/>
    <n v="694"/>
    <n v="127879"/>
    <s v="Car"/>
    <n v="3748"/>
    <n v="0"/>
    <n v="1"/>
    <s v="Employed"/>
    <s v="Divorced"/>
    <s v="Female"/>
    <s v="High School"/>
    <n v="4"/>
    <n v="3"/>
    <n v="67018"/>
    <x v="2"/>
    <n v="13"/>
    <s v="Kolkata"/>
  </r>
  <r>
    <n v="1003"/>
    <n v="58"/>
    <n v="23720"/>
    <n v="668"/>
    <n v="67644"/>
    <s v="Medical"/>
    <n v="5303"/>
    <n v="0"/>
    <n v="0"/>
    <s v="Employed"/>
    <s v="Single"/>
    <s v="Female"/>
    <s v="High School"/>
    <n v="2"/>
    <n v="3"/>
    <n v="123536"/>
    <x v="3"/>
    <n v="9"/>
    <s v="Pune"/>
  </r>
  <r>
    <n v="1004"/>
    <n v="27"/>
    <n v="77027"/>
    <n v="591"/>
    <n v="181819"/>
    <s v="Car"/>
    <n v="4397"/>
    <n v="0"/>
    <n v="1"/>
    <s v="Unemployed"/>
    <s v="Divorced"/>
    <s v="Male"/>
    <s v="Bachelor"/>
    <n v="1"/>
    <n v="1"/>
    <n v="51916"/>
    <x v="3"/>
    <n v="10"/>
    <s v="Bangalore"/>
  </r>
  <r>
    <n v="1005"/>
    <n v="50"/>
    <n v="63164"/>
    <n v="668"/>
    <n v="193172"/>
    <s v="Car"/>
    <n v="4891"/>
    <n v="0"/>
    <n v="1"/>
    <s v="Employed"/>
    <s v="Single"/>
    <s v="Female"/>
    <s v="Master"/>
    <n v="0"/>
    <n v="4"/>
    <n v="141688"/>
    <x v="3"/>
    <n v="4"/>
    <s v="Delhi"/>
  </r>
  <r>
    <n v="1006"/>
    <n v="32"/>
    <n v="38073"/>
    <n v="651"/>
    <n v="264053"/>
    <s v="Education"/>
    <n v="6209"/>
    <n v="1"/>
    <n v="1"/>
    <s v="Employed"/>
    <s v="Married"/>
    <s v="Male"/>
    <s v="PhD"/>
    <n v="2"/>
    <n v="2"/>
    <n v="71923"/>
    <x v="1"/>
    <n v="19"/>
    <s v="Mumbai"/>
  </r>
  <r>
    <n v="1007"/>
    <n v="51"/>
    <n v="38693"/>
    <n v="673"/>
    <n v="249354"/>
    <s v="Education"/>
    <n v="5492"/>
    <n v="0"/>
    <n v="1"/>
    <s v="Employed"/>
    <s v="Married"/>
    <s v="Male"/>
    <s v="Bachelor"/>
    <n v="4"/>
    <n v="1"/>
    <n v="125099"/>
    <x v="3"/>
    <n v="4"/>
    <s v="Hyderabad"/>
  </r>
  <r>
    <n v="1008"/>
    <n v="38"/>
    <n v="50822"/>
    <n v="727"/>
    <n v="163300"/>
    <s v="Education"/>
    <n v="5576"/>
    <n v="0"/>
    <n v="0"/>
    <s v="Employed"/>
    <s v="Divorced"/>
    <s v="Female"/>
    <s v="PhD"/>
    <n v="2"/>
    <n v="2"/>
    <n v="100726"/>
    <x v="1"/>
    <n v="13"/>
    <s v="Mumbai"/>
  </r>
  <r>
    <n v="1009"/>
    <n v="63"/>
    <n v="62890"/>
    <n v="641"/>
    <n v="187617"/>
    <s v="Education"/>
    <n v="4383"/>
    <n v="0"/>
    <n v="0"/>
    <s v="Employed"/>
    <s v="Single"/>
    <s v="Female"/>
    <s v="High School"/>
    <n v="4"/>
    <n v="4"/>
    <n v="108124"/>
    <x v="1"/>
    <n v="17"/>
    <s v="Kolkata"/>
  </r>
  <r>
    <n v="1010"/>
    <n v="22"/>
    <n v="45589"/>
    <n v="659"/>
    <n v="255154"/>
    <s v="Education"/>
    <n v="6925"/>
    <n v="0"/>
    <n v="1"/>
    <s v="Unemployed"/>
    <s v="Single"/>
    <s v="Female"/>
    <s v="High School"/>
    <n v="1"/>
    <n v="1"/>
    <n v="82298"/>
    <x v="0"/>
    <n v="11"/>
    <s v="Pune"/>
  </r>
  <r>
    <n v="1011"/>
    <n v="53"/>
    <n v="38209"/>
    <n v="606"/>
    <n v="177574"/>
    <s v="Home"/>
    <n v="5672"/>
    <n v="0"/>
    <n v="1"/>
    <s v="Employed"/>
    <s v="Married"/>
    <s v="Female"/>
    <s v="Master"/>
    <n v="0"/>
    <n v="3"/>
    <n v="110584"/>
    <x v="1"/>
    <n v="2"/>
    <s v="Bangalore"/>
  </r>
  <r>
    <n v="1012"/>
    <n v="31"/>
    <n v="67025"/>
    <n v="696"/>
    <n v="208529"/>
    <s v="Medical"/>
    <n v="4575"/>
    <n v="0"/>
    <n v="1"/>
    <s v="Employed"/>
    <s v="Married"/>
    <s v="Male"/>
    <s v="PhD"/>
    <n v="1"/>
    <n v="3"/>
    <n v="104049"/>
    <x v="1"/>
    <n v="5"/>
    <s v="Mumbai"/>
  </r>
  <r>
    <n v="1013"/>
    <n v="54"/>
    <n v="49612"/>
    <n v="685"/>
    <n v="169702"/>
    <s v="Personal"/>
    <n v="6141"/>
    <n v="1"/>
    <n v="0"/>
    <s v="Unemployed"/>
    <s v="Single"/>
    <s v="Male"/>
    <s v="PhD"/>
    <n v="0"/>
    <n v="2"/>
    <n v="56262"/>
    <x v="1"/>
    <n v="13"/>
    <s v="Hyderabad"/>
  </r>
  <r>
    <n v="1014"/>
    <n v="36"/>
    <n v="47125"/>
    <n v="660"/>
    <n v="201961"/>
    <s v="Education"/>
    <n v="5568"/>
    <n v="1"/>
    <n v="1"/>
    <s v="Employed"/>
    <s v="Single"/>
    <s v="Male"/>
    <s v="High School"/>
    <n v="2"/>
    <n v="1"/>
    <n v="71124"/>
    <x v="1"/>
    <n v="3"/>
    <s v="Delhi"/>
  </r>
  <r>
    <n v="1015"/>
    <n v="55"/>
    <n v="58881"/>
    <n v="597"/>
    <n v="204184"/>
    <s v="Medical"/>
    <n v="3736"/>
    <n v="0"/>
    <n v="1"/>
    <s v="Unemployed"/>
    <s v="Married"/>
    <s v="Female"/>
    <s v="Master"/>
    <n v="1"/>
    <n v="2"/>
    <n v="83772"/>
    <x v="0"/>
    <n v="19"/>
    <s v="Mumbai"/>
  </r>
  <r>
    <n v="1016"/>
    <n v="53"/>
    <n v="17955"/>
    <n v="615"/>
    <n v="182553"/>
    <s v="Personal"/>
    <n v="5200"/>
    <n v="0"/>
    <n v="1"/>
    <s v="Unemployed"/>
    <s v="Single"/>
    <s v="Female"/>
    <s v="Bachelor"/>
    <n v="0"/>
    <n v="3"/>
    <n v="77350"/>
    <x v="2"/>
    <n v="19"/>
    <s v="Mumbai"/>
  </r>
  <r>
    <n v="1017"/>
    <n v="41"/>
    <n v="57112"/>
    <n v="558"/>
    <n v="253295"/>
    <s v="Car"/>
    <n v="4031"/>
    <n v="0"/>
    <n v="1"/>
    <s v="Unemployed"/>
    <s v="Married"/>
    <s v="Male"/>
    <s v="Master"/>
    <n v="5"/>
    <n v="4"/>
    <n v="137584"/>
    <x v="1"/>
    <n v="16"/>
    <s v="Delhi"/>
  </r>
  <r>
    <n v="1018"/>
    <n v="40"/>
    <n v="56163"/>
    <n v="615"/>
    <n v="156784"/>
    <s v="Car"/>
    <n v="2959"/>
    <n v="0"/>
    <n v="0"/>
    <s v="Employed"/>
    <s v="Single"/>
    <s v="Male"/>
    <s v="Bachelor"/>
    <n v="4"/>
    <n v="3"/>
    <n v="100210"/>
    <x v="2"/>
    <n v="16"/>
    <s v="Delhi"/>
  </r>
  <r>
    <n v="1019"/>
    <n v="28"/>
    <n v="29316"/>
    <n v="685"/>
    <n v="205766"/>
    <s v="Medical"/>
    <n v="4567"/>
    <n v="0"/>
    <n v="1"/>
    <s v="Employed"/>
    <s v="Divorced"/>
    <s v="Female"/>
    <s v="Bachelor"/>
    <n v="0"/>
    <n v="4"/>
    <n v="76639"/>
    <x v="3"/>
    <n v="3"/>
    <s v="Pune"/>
  </r>
  <r>
    <n v="1020"/>
    <n v="46"/>
    <n v="20879"/>
    <n v="669"/>
    <n v="289175"/>
    <s v="Home"/>
    <n v="6134"/>
    <n v="0"/>
    <n v="1"/>
    <s v="Employed"/>
    <s v="Married"/>
    <s v="Female"/>
    <s v="High School"/>
    <n v="5"/>
    <n v="2"/>
    <n v="85276"/>
    <x v="3"/>
    <n v="9"/>
    <s v="Bangalore"/>
  </r>
  <r>
    <n v="1021"/>
    <n v="53"/>
    <n v="41534"/>
    <n v="657"/>
    <n v="215564"/>
    <s v="Home"/>
    <n v="6474"/>
    <n v="0"/>
    <n v="1"/>
    <s v="Employed"/>
    <s v="Single"/>
    <s v="Male"/>
    <s v="Bachelor"/>
    <n v="1"/>
    <n v="2"/>
    <n v="84866"/>
    <x v="2"/>
    <n v="19"/>
    <s v="Bangalore"/>
  </r>
  <r>
    <n v="1022"/>
    <n v="46"/>
    <n v="52744"/>
    <n v="724"/>
    <n v="160173"/>
    <s v="Medical"/>
    <n v="4489"/>
    <n v="0"/>
    <n v="1"/>
    <s v="Unemployed"/>
    <s v="Married"/>
    <s v="Male"/>
    <s v="PhD"/>
    <n v="1"/>
    <n v="2"/>
    <n v="91358"/>
    <x v="2"/>
    <n v="1"/>
    <s v="Pune"/>
  </r>
  <r>
    <n v="1023"/>
    <n v="57"/>
    <n v="54273"/>
    <n v="665"/>
    <n v="217375"/>
    <s v="Home"/>
    <n v="4714"/>
    <n v="0"/>
    <n v="1"/>
    <s v="Employed"/>
    <s v="Single"/>
    <s v="Male"/>
    <s v="High School"/>
    <n v="2"/>
    <n v="4"/>
    <n v="67740"/>
    <x v="3"/>
    <n v="14"/>
    <s v="Delhi"/>
  </r>
  <r>
    <n v="1024"/>
    <n v="50"/>
    <n v="75560"/>
    <n v="621"/>
    <n v="321601"/>
    <s v="Home"/>
    <n v="6396"/>
    <n v="0"/>
    <n v="1"/>
    <s v="Employed"/>
    <s v="Divorced"/>
    <s v="Female"/>
    <s v="Master"/>
    <n v="4"/>
    <n v="2"/>
    <n v="75582"/>
    <x v="0"/>
    <n v="11"/>
    <s v="Hyderabad"/>
  </r>
  <r>
    <n v="1025"/>
    <n v="51"/>
    <n v="52751"/>
    <n v="615"/>
    <n v="201961"/>
    <s v="Car"/>
    <n v="5670"/>
    <n v="0"/>
    <n v="1"/>
    <s v="Employed"/>
    <s v="Divorced"/>
    <s v="Male"/>
    <s v="Master"/>
    <n v="0"/>
    <n v="2"/>
    <n v="122998"/>
    <x v="0"/>
    <n v="18"/>
    <s v="Bangalore"/>
  </r>
  <r>
    <n v="1026"/>
    <n v="53"/>
    <n v="29017"/>
    <n v="638"/>
    <n v="239681"/>
    <s v="Home"/>
    <n v="5489"/>
    <n v="0"/>
    <n v="0"/>
    <s v="Employed"/>
    <s v="Divorced"/>
    <s v="Male"/>
    <s v="Bachelor"/>
    <n v="1"/>
    <n v="1"/>
    <n v="105560"/>
    <x v="1"/>
    <n v="7"/>
    <s v="Hyderabad"/>
  </r>
  <r>
    <n v="1027"/>
    <n v="31"/>
    <n v="46235"/>
    <n v="627"/>
    <n v="200259"/>
    <s v="Home"/>
    <n v="5139"/>
    <n v="0"/>
    <n v="1"/>
    <s v="Employed"/>
    <s v="Married"/>
    <s v="Female"/>
    <s v="PhD"/>
    <n v="0"/>
    <n v="4"/>
    <n v="95429"/>
    <x v="0"/>
    <n v="6"/>
    <s v="Delhi"/>
  </r>
  <r>
    <n v="1028"/>
    <n v="61"/>
    <n v="30520"/>
    <n v="697"/>
    <n v="213772"/>
    <s v="Medical"/>
    <n v="5724"/>
    <n v="0"/>
    <n v="1"/>
    <s v="Unemployed"/>
    <s v="Divorced"/>
    <s v="Male"/>
    <s v="Master"/>
    <n v="3"/>
    <n v="2"/>
    <n v="100078"/>
    <x v="0"/>
    <n v="12"/>
    <s v="Mumbai"/>
  </r>
  <r>
    <n v="1029"/>
    <n v="25"/>
    <n v="47313"/>
    <n v="671"/>
    <n v="196087"/>
    <s v="Home"/>
    <n v="4970"/>
    <n v="0"/>
    <n v="0"/>
    <s v="Employed"/>
    <s v="Married"/>
    <s v="Male"/>
    <s v="Bachelor"/>
    <n v="4"/>
    <n v="2"/>
    <n v="98633"/>
    <x v="1"/>
    <n v="2"/>
    <s v="Pune"/>
  </r>
  <r>
    <n v="1030"/>
    <n v="22"/>
    <n v="71133"/>
    <n v="634"/>
    <n v="149097"/>
    <s v="Education"/>
    <n v="6529"/>
    <n v="0"/>
    <n v="1"/>
    <s v="Employed"/>
    <s v="Divorced"/>
    <s v="Male"/>
    <s v="Master"/>
    <n v="4"/>
    <n v="4"/>
    <n v="93726"/>
    <x v="1"/>
    <n v="13"/>
    <s v="Kolkata"/>
  </r>
  <r>
    <n v="1031"/>
    <n v="33"/>
    <n v="56888"/>
    <n v="635"/>
    <n v="218697"/>
    <s v="Education"/>
    <n v="4880"/>
    <n v="0"/>
    <n v="0"/>
    <s v="Employed"/>
    <s v="Married"/>
    <s v="Female"/>
    <s v="PhD"/>
    <n v="5"/>
    <n v="4"/>
    <n v="115513"/>
    <x v="0"/>
    <n v="1"/>
    <s v="Delhi"/>
  </r>
  <r>
    <n v="1032"/>
    <n v="38"/>
    <n v="39188"/>
    <n v="685"/>
    <n v="138849"/>
    <s v="Medical"/>
    <n v="4864"/>
    <n v="0"/>
    <n v="0"/>
    <s v="Employed"/>
    <s v="Divorced"/>
    <s v="Female"/>
    <s v="Bachelor"/>
    <n v="3"/>
    <n v="3"/>
    <n v="113294"/>
    <x v="2"/>
    <n v="15"/>
    <s v="Delhi"/>
  </r>
  <r>
    <n v="1033"/>
    <n v="46"/>
    <n v="58885"/>
    <n v="700"/>
    <n v="184377"/>
    <s v="Education"/>
    <n v="2944"/>
    <n v="0"/>
    <n v="1"/>
    <s v="Employed"/>
    <s v="Single"/>
    <s v="Male"/>
    <s v="PhD"/>
    <n v="4"/>
    <n v="3"/>
    <n v="52847"/>
    <x v="1"/>
    <n v="8"/>
    <s v="Ahmedabad"/>
  </r>
  <r>
    <n v="1034"/>
    <n v="45"/>
    <n v="38333"/>
    <n v="557"/>
    <n v="295584"/>
    <s v="Car"/>
    <n v="6058"/>
    <n v="0"/>
    <n v="1"/>
    <s v="Employed"/>
    <s v="Single"/>
    <s v="Female"/>
    <s v="Bachelor"/>
    <n v="3"/>
    <n v="1"/>
    <n v="96053"/>
    <x v="2"/>
    <n v="18"/>
    <s v="Delhi"/>
  </r>
  <r>
    <n v="1035"/>
    <n v="64"/>
    <n v="8548"/>
    <n v="641"/>
    <n v="196401"/>
    <s v="Medical"/>
    <n v="4037"/>
    <n v="0"/>
    <n v="1"/>
    <s v="Employed"/>
    <s v="Married"/>
    <s v="Male"/>
    <s v="PhD"/>
    <n v="0"/>
    <n v="2"/>
    <n v="54825"/>
    <x v="3"/>
    <n v="15"/>
    <s v="Bangalore"/>
  </r>
  <r>
    <n v="1036"/>
    <n v="34"/>
    <n v="31497"/>
    <n v="654"/>
    <n v="153837"/>
    <s v="Home"/>
    <n v="2629"/>
    <n v="0"/>
    <n v="0"/>
    <s v="Employed"/>
    <s v="Divorced"/>
    <s v="Male"/>
    <s v="Master"/>
    <n v="3"/>
    <n v="4"/>
    <n v="119067"/>
    <x v="1"/>
    <n v="8"/>
    <s v="Kolkata"/>
  </r>
  <r>
    <n v="1037"/>
    <n v="25"/>
    <n v="56876"/>
    <n v="677"/>
    <n v="212044"/>
    <s v="Education"/>
    <n v="4821"/>
    <n v="0"/>
    <n v="0"/>
    <s v="Employed"/>
    <s v="Divorced"/>
    <s v="Female"/>
    <s v="Master"/>
    <n v="2"/>
    <n v="2"/>
    <n v="123029"/>
    <x v="2"/>
    <n v="2"/>
    <s v="Mumbai"/>
  </r>
  <r>
    <n v="1038"/>
    <n v="62"/>
    <n v="61585"/>
    <n v="655"/>
    <n v="172320"/>
    <s v="Car"/>
    <n v="4661"/>
    <n v="0"/>
    <n v="1"/>
    <s v="Employed"/>
    <s v="Single"/>
    <s v="Male"/>
    <s v="PhD"/>
    <n v="5"/>
    <n v="3"/>
    <n v="81676"/>
    <x v="1"/>
    <n v="11"/>
    <s v="Hyderabad"/>
  </r>
  <r>
    <n v="1039"/>
    <n v="22"/>
    <n v="75764"/>
    <n v="670"/>
    <n v="205430"/>
    <s v="Medical"/>
    <n v="5449"/>
    <n v="0"/>
    <n v="1"/>
    <s v="Employed"/>
    <s v="Divorced"/>
    <s v="Female"/>
    <s v="Master"/>
    <n v="3"/>
    <n v="3"/>
    <n v="96497"/>
    <x v="1"/>
    <n v="8"/>
    <s v="Ahmedabad"/>
  </r>
  <r>
    <n v="1040"/>
    <n v="24"/>
    <n v="55117"/>
    <n v="638"/>
    <n v="141172"/>
    <s v="Medical"/>
    <n v="5649"/>
    <n v="0"/>
    <n v="0"/>
    <s v="Employed"/>
    <s v="Divorced"/>
    <s v="Female"/>
    <s v="Master"/>
    <n v="0"/>
    <n v="3"/>
    <n v="36656"/>
    <x v="1"/>
    <n v="13"/>
    <s v="Kolkata"/>
  </r>
  <r>
    <n v="1041"/>
    <n v="32"/>
    <n v="70207"/>
    <n v="609"/>
    <n v="238983"/>
    <s v="Home"/>
    <n v="4172"/>
    <n v="0"/>
    <n v="1"/>
    <s v="Employed"/>
    <s v="Married"/>
    <s v="Male"/>
    <s v="Bachelor"/>
    <n v="4"/>
    <n v="4"/>
    <n v="129183"/>
    <x v="1"/>
    <n v="1"/>
    <s v="Pune"/>
  </r>
  <r>
    <n v="1042"/>
    <n v="31"/>
    <n v="59451"/>
    <n v="689"/>
    <n v="206231"/>
    <s v="Personal"/>
    <n v="7719"/>
    <n v="0"/>
    <n v="1"/>
    <s v="Employed"/>
    <s v="Single"/>
    <s v="Male"/>
    <s v="PhD"/>
    <n v="2"/>
    <n v="2"/>
    <n v="121290"/>
    <x v="2"/>
    <n v="18"/>
    <s v="Bangalore"/>
  </r>
  <r>
    <n v="1043"/>
    <n v="24"/>
    <n v="64061"/>
    <n v="690"/>
    <n v="149905"/>
    <s v="Education"/>
    <n v="4798"/>
    <n v="0"/>
    <n v="1"/>
    <s v="Employed"/>
    <s v="Divorced"/>
    <s v="Female"/>
    <s v="Bachelor"/>
    <n v="3"/>
    <n v="4"/>
    <n v="134502"/>
    <x v="2"/>
    <n v="5"/>
    <s v="Mumbai"/>
  </r>
  <r>
    <n v="1044"/>
    <n v="63"/>
    <n v="66525"/>
    <n v="682"/>
    <n v="217986"/>
    <s v="Car"/>
    <n v="3311"/>
    <n v="0"/>
    <n v="1"/>
    <s v="Employed"/>
    <s v="Divorced"/>
    <s v="Female"/>
    <s v="Master"/>
    <n v="5"/>
    <n v="2"/>
    <n v="144596"/>
    <x v="2"/>
    <n v="1"/>
    <s v="Kolkata"/>
  </r>
  <r>
    <n v="1045"/>
    <n v="29"/>
    <n v="57305"/>
    <n v="691"/>
    <n v="296758"/>
    <s v="Medical"/>
    <n v="6582"/>
    <n v="0"/>
    <n v="0"/>
    <s v="Employed"/>
    <s v="Married"/>
    <s v="Male"/>
    <s v="Master"/>
    <n v="5"/>
    <n v="1"/>
    <n v="63276"/>
    <x v="3"/>
    <n v="12"/>
    <s v="Hyderabad"/>
  </r>
  <r>
    <n v="1046"/>
    <n v="30"/>
    <n v="66122"/>
    <n v="601"/>
    <n v="160206"/>
    <s v="Education"/>
    <n v="5728"/>
    <n v="0"/>
    <n v="1"/>
    <s v="Employed"/>
    <s v="Married"/>
    <s v="Female"/>
    <s v="High School"/>
    <n v="0"/>
    <n v="3"/>
    <n v="126641"/>
    <x v="1"/>
    <n v="5"/>
    <s v="Mumbai"/>
  </r>
  <r>
    <n v="1047"/>
    <n v="47"/>
    <n v="39521"/>
    <n v="624"/>
    <n v="237881"/>
    <s v="Car"/>
    <n v="5408"/>
    <n v="0"/>
    <n v="1"/>
    <s v="Employed"/>
    <s v="Married"/>
    <s v="Male"/>
    <s v="PhD"/>
    <n v="2"/>
    <n v="3"/>
    <n v="144379"/>
    <x v="1"/>
    <n v="16"/>
    <s v="Bangalore"/>
  </r>
  <r>
    <n v="1048"/>
    <n v="26"/>
    <n v="13600"/>
    <n v="705"/>
    <n v="220896"/>
    <s v="Car"/>
    <n v="4564"/>
    <n v="0"/>
    <n v="0"/>
    <s v="Employed"/>
    <s v="Married"/>
    <s v="Male"/>
    <s v="PhD"/>
    <n v="2"/>
    <n v="3"/>
    <n v="55162"/>
    <x v="2"/>
    <n v="18"/>
    <s v="Pune"/>
  </r>
  <r>
    <n v="1049"/>
    <n v="35"/>
    <n v="59761"/>
    <n v="667"/>
    <n v="220164"/>
    <s v="Medical"/>
    <n v="5045"/>
    <n v="0"/>
    <n v="1"/>
    <s v="Employed"/>
    <s v="Divorced"/>
    <s v="Female"/>
    <s v="Bachelor"/>
    <n v="2"/>
    <n v="3"/>
    <n v="94863"/>
    <x v="2"/>
    <n v="2"/>
    <s v="Pune"/>
  </r>
  <r>
    <n v="1050"/>
    <n v="62"/>
    <n v="55621"/>
    <n v="652"/>
    <n v="245012"/>
    <s v="Education"/>
    <n v="2831"/>
    <n v="0"/>
    <n v="0"/>
    <s v="Unemployed"/>
    <s v="Divorced"/>
    <s v="Male"/>
    <s v="PhD"/>
    <n v="3"/>
    <n v="4"/>
    <n v="89097"/>
    <x v="1"/>
    <n v="15"/>
    <s v="Mumbai"/>
  </r>
  <r>
    <n v="1051"/>
    <n v="51"/>
    <n v="36870"/>
    <n v="637"/>
    <n v="186149"/>
    <s v="Car"/>
    <n v="4728"/>
    <n v="0"/>
    <n v="1"/>
    <s v="Employed"/>
    <s v="Divorced"/>
    <s v="Female"/>
    <s v="Bachelor"/>
    <n v="0"/>
    <n v="3"/>
    <n v="125663"/>
    <x v="1"/>
    <n v="11"/>
    <s v="Delhi"/>
  </r>
  <r>
    <n v="1052"/>
    <n v="42"/>
    <n v="31063"/>
    <n v="713"/>
    <n v="207616"/>
    <s v="Medical"/>
    <n v="7456"/>
    <n v="0"/>
    <n v="0"/>
    <s v="Employed"/>
    <s v="Married"/>
    <s v="Male"/>
    <s v="Master"/>
    <n v="0"/>
    <n v="2"/>
    <n v="28181"/>
    <x v="3"/>
    <n v="10"/>
    <s v="Mumbai"/>
  </r>
  <r>
    <n v="1053"/>
    <n v="26"/>
    <n v="51960"/>
    <n v="561"/>
    <n v="204912"/>
    <s v="Education"/>
    <n v="4045"/>
    <n v="0"/>
    <n v="1"/>
    <s v="Employed"/>
    <s v="Divorced"/>
    <s v="Male"/>
    <s v="High School"/>
    <n v="0"/>
    <n v="2"/>
    <n v="154478"/>
    <x v="1"/>
    <n v="3"/>
    <s v="Delhi"/>
  </r>
  <r>
    <n v="1054"/>
    <n v="53"/>
    <n v="60753"/>
    <n v="664"/>
    <n v="157213"/>
    <s v="Education"/>
    <n v="5176"/>
    <n v="0"/>
    <n v="1"/>
    <s v="Employed"/>
    <s v="Single"/>
    <s v="Male"/>
    <s v="Master"/>
    <n v="1"/>
    <n v="3"/>
    <n v="96623"/>
    <x v="2"/>
    <n v="13"/>
    <s v="Kolkata"/>
  </r>
  <r>
    <n v="1055"/>
    <n v="49"/>
    <n v="57798"/>
    <n v="646"/>
    <n v="222939"/>
    <s v="Medical"/>
    <n v="3315"/>
    <n v="0"/>
    <n v="0"/>
    <s v="Employed"/>
    <s v="Single"/>
    <s v="Male"/>
    <s v="Bachelor"/>
    <n v="4"/>
    <n v="3"/>
    <n v="127482"/>
    <x v="3"/>
    <n v="13"/>
    <s v="Pune"/>
  </r>
  <r>
    <n v="1056"/>
    <n v="41"/>
    <n v="34705"/>
    <n v="587"/>
    <n v="181877"/>
    <s v="Education"/>
    <n v="4479"/>
    <n v="0"/>
    <n v="1"/>
    <s v="Employed"/>
    <s v="Divorced"/>
    <s v="Male"/>
    <s v="Bachelor"/>
    <n v="0"/>
    <n v="4"/>
    <n v="98192"/>
    <x v="0"/>
    <n v="3"/>
    <s v="Bangalore"/>
  </r>
  <r>
    <n v="1057"/>
    <n v="50"/>
    <n v="38069"/>
    <n v="730"/>
    <n v="291510"/>
    <s v="Personal"/>
    <n v="3734"/>
    <n v="1"/>
    <n v="1"/>
    <s v="Employed"/>
    <s v="Married"/>
    <s v="Male"/>
    <s v="High School"/>
    <n v="1"/>
    <n v="4"/>
    <n v="114763"/>
    <x v="0"/>
    <n v="10"/>
    <s v="Ahmedabad"/>
  </r>
  <r>
    <n v="1058"/>
    <n v="41"/>
    <n v="60042"/>
    <n v="515"/>
    <n v="174607"/>
    <s v="Car"/>
    <n v="5427"/>
    <n v="0"/>
    <n v="1"/>
    <s v="Employed"/>
    <s v="Single"/>
    <s v="Female"/>
    <s v="Master"/>
    <n v="1"/>
    <n v="2"/>
    <n v="30357"/>
    <x v="1"/>
    <n v="4"/>
    <s v="Delhi"/>
  </r>
  <r>
    <n v="1059"/>
    <n v="56"/>
    <n v="51090"/>
    <n v="656"/>
    <n v="133984"/>
    <s v="Car"/>
    <n v="5215"/>
    <n v="0"/>
    <n v="1"/>
    <s v="Employed"/>
    <s v="Divorced"/>
    <s v="Female"/>
    <s v="PhD"/>
    <n v="2"/>
    <n v="2"/>
    <n v="88453"/>
    <x v="2"/>
    <n v="14"/>
    <s v="Pune"/>
  </r>
  <r>
    <n v="1060"/>
    <n v="42"/>
    <n v="65902"/>
    <n v="676"/>
    <n v="256020"/>
    <s v="Education"/>
    <n v="3697"/>
    <n v="0"/>
    <n v="0"/>
    <s v="Employed"/>
    <s v="Single"/>
    <s v="Male"/>
    <s v="High School"/>
    <n v="4"/>
    <n v="1"/>
    <n v="125432"/>
    <x v="1"/>
    <n v="17"/>
    <s v="Kolkata"/>
  </r>
  <r>
    <n v="1061"/>
    <n v="40"/>
    <n v="45150"/>
    <n v="601"/>
    <n v="162787"/>
    <s v="Medical"/>
    <n v="5088"/>
    <n v="0"/>
    <n v="0"/>
    <s v="Employed"/>
    <s v="Single"/>
    <s v="Female"/>
    <s v="PhD"/>
    <n v="2"/>
    <n v="2"/>
    <n v="108661"/>
    <x v="2"/>
    <n v="1"/>
    <s v="Mumbai"/>
  </r>
  <r>
    <n v="1062"/>
    <n v="42"/>
    <n v="61092"/>
    <n v="663"/>
    <n v="139335"/>
    <s v="Home"/>
    <n v="5123"/>
    <n v="0"/>
    <n v="0"/>
    <s v="Unemployed"/>
    <s v="Single"/>
    <s v="Female"/>
    <s v="Master"/>
    <n v="4"/>
    <n v="1"/>
    <n v="50894"/>
    <x v="2"/>
    <n v="15"/>
    <s v="Pune"/>
  </r>
  <r>
    <n v="1063"/>
    <n v="60"/>
    <n v="49405"/>
    <n v="638"/>
    <n v="219376"/>
    <s v="Education"/>
    <n v="5174"/>
    <n v="0"/>
    <n v="1"/>
    <s v="Employed"/>
    <s v="Single"/>
    <s v="Female"/>
    <s v="High School"/>
    <n v="2"/>
    <n v="3"/>
    <n v="101842"/>
    <x v="2"/>
    <n v="2"/>
    <s v="Mumbai"/>
  </r>
  <r>
    <n v="1064"/>
    <n v="31"/>
    <n v="39157"/>
    <n v="699"/>
    <n v="266624"/>
    <s v="Home"/>
    <n v="5853"/>
    <n v="0"/>
    <n v="0"/>
    <s v="Employed"/>
    <s v="Divorced"/>
    <s v="Female"/>
    <s v="Master"/>
    <n v="5"/>
    <n v="3"/>
    <n v="75437"/>
    <x v="0"/>
    <n v="18"/>
    <s v="Mumbai"/>
  </r>
  <r>
    <n v="1065"/>
    <n v="51"/>
    <n v="63922"/>
    <n v="825"/>
    <n v="236867"/>
    <s v="Education"/>
    <n v="6565"/>
    <n v="0"/>
    <n v="1"/>
    <s v="Unemployed"/>
    <s v="Single"/>
    <s v="Female"/>
    <s v="Master"/>
    <n v="3"/>
    <n v="3"/>
    <n v="72837"/>
    <x v="1"/>
    <n v="7"/>
    <s v="Pune"/>
  </r>
  <r>
    <n v="1066"/>
    <n v="60"/>
    <n v="35111"/>
    <n v="666"/>
    <n v="171412"/>
    <s v="Home"/>
    <n v="4386"/>
    <n v="0"/>
    <n v="0"/>
    <s v="Employed"/>
    <s v="Divorced"/>
    <s v="Male"/>
    <s v="PhD"/>
    <n v="4"/>
    <n v="2"/>
    <n v="54379"/>
    <x v="1"/>
    <n v="13"/>
    <s v="Bangalore"/>
  </r>
  <r>
    <n v="1067"/>
    <n v="33"/>
    <n v="51112"/>
    <n v="680"/>
    <n v="206427"/>
    <s v="Education"/>
    <n v="4693"/>
    <n v="0"/>
    <n v="1"/>
    <s v="Unemployed"/>
    <s v="Single"/>
    <s v="Male"/>
    <s v="PhD"/>
    <n v="5"/>
    <n v="2"/>
    <n v="118561"/>
    <x v="0"/>
    <n v="3"/>
    <s v="Hyderabad"/>
  </r>
  <r>
    <n v="1068"/>
    <n v="38"/>
    <n v="52662"/>
    <n v="601"/>
    <n v="185631"/>
    <s v="Medical"/>
    <n v="4826"/>
    <n v="0"/>
    <n v="0"/>
    <s v="Employed"/>
    <s v="Single"/>
    <s v="Male"/>
    <s v="PhD"/>
    <n v="1"/>
    <n v="3"/>
    <n v="133390"/>
    <x v="2"/>
    <n v="3"/>
    <s v="Mumbai"/>
  </r>
  <r>
    <n v="1069"/>
    <n v="42"/>
    <n v="48195"/>
    <n v="660"/>
    <n v="283042"/>
    <s v="Home"/>
    <n v="3697"/>
    <n v="0"/>
    <n v="0"/>
    <s v="Employed"/>
    <s v="Single"/>
    <s v="Male"/>
    <s v="Master"/>
    <n v="1"/>
    <n v="4"/>
    <n v="163604"/>
    <x v="3"/>
    <n v="13"/>
    <s v="Mumbai"/>
  </r>
  <r>
    <n v="1070"/>
    <n v="37"/>
    <n v="64861"/>
    <n v="631"/>
    <n v="178134"/>
    <s v="Personal"/>
    <n v="3992"/>
    <n v="0"/>
    <n v="0"/>
    <s v="Employed"/>
    <s v="Divorced"/>
    <s v="Male"/>
    <s v="Bachelor"/>
    <n v="4"/>
    <n v="3"/>
    <n v="55778"/>
    <x v="3"/>
    <n v="4"/>
    <s v="Delhi"/>
  </r>
  <r>
    <n v="1071"/>
    <n v="58"/>
    <n v="58589"/>
    <n v="688"/>
    <n v="204949"/>
    <s v="Medical"/>
    <n v="5563"/>
    <n v="0"/>
    <n v="1"/>
    <s v="Employed"/>
    <s v="Single"/>
    <s v="Female"/>
    <s v="Master"/>
    <n v="2"/>
    <n v="1"/>
    <n v="123021"/>
    <x v="0"/>
    <n v="16"/>
    <s v="Ahmedabad"/>
  </r>
  <r>
    <n v="1072"/>
    <n v="45"/>
    <n v="56801"/>
    <n v="578"/>
    <n v="208462"/>
    <s v="Education"/>
    <n v="6924"/>
    <n v="0"/>
    <n v="1"/>
    <s v="Employed"/>
    <s v="Single"/>
    <s v="Female"/>
    <s v="Bachelor"/>
    <n v="3"/>
    <n v="4"/>
    <n v="124995"/>
    <x v="3"/>
    <n v="8"/>
    <s v="Pune"/>
  </r>
  <r>
    <n v="1073"/>
    <n v="52"/>
    <n v="51026"/>
    <n v="596"/>
    <n v="141989"/>
    <s v="Home"/>
    <n v="3960"/>
    <n v="1"/>
    <n v="0"/>
    <s v="Employed"/>
    <s v="Married"/>
    <s v="Male"/>
    <s v="High School"/>
    <n v="3"/>
    <n v="4"/>
    <n v="82584"/>
    <x v="2"/>
    <n v="8"/>
    <s v="Mumbai"/>
  </r>
  <r>
    <n v="1074"/>
    <n v="35"/>
    <n v="77844"/>
    <n v="709"/>
    <n v="190354"/>
    <s v="Car"/>
    <n v="7293"/>
    <n v="0"/>
    <n v="1"/>
    <s v="Employed"/>
    <s v="Single"/>
    <s v="Male"/>
    <s v="PhD"/>
    <n v="0"/>
    <n v="2"/>
    <n v="72472"/>
    <x v="2"/>
    <n v="16"/>
    <s v="Kolkata"/>
  </r>
  <r>
    <n v="1075"/>
    <n v="33"/>
    <n v="71970"/>
    <n v="660"/>
    <n v="191169"/>
    <s v="Medical"/>
    <n v="4433"/>
    <n v="0"/>
    <n v="1"/>
    <s v="Employed"/>
    <s v="Married"/>
    <s v="Female"/>
    <s v="PhD"/>
    <n v="4"/>
    <n v="2"/>
    <n v="67427"/>
    <x v="1"/>
    <n v="2"/>
    <s v="Bangalore"/>
  </r>
  <r>
    <n v="1076"/>
    <n v="46"/>
    <n v="63791"/>
    <n v="716"/>
    <n v="268841"/>
    <s v="Home"/>
    <n v="6211"/>
    <n v="0"/>
    <n v="1"/>
    <s v="Employed"/>
    <s v="Divorced"/>
    <s v="Male"/>
    <s v="Master"/>
    <n v="3"/>
    <n v="1"/>
    <n v="84179"/>
    <x v="2"/>
    <n v="9"/>
    <s v="Hyderabad"/>
  </r>
  <r>
    <n v="1077"/>
    <n v="31"/>
    <n v="61326"/>
    <n v="668"/>
    <n v="209757"/>
    <s v="Medical"/>
    <n v="5429"/>
    <n v="0"/>
    <n v="1"/>
    <s v="Employed"/>
    <s v="Single"/>
    <s v="Male"/>
    <s v="Bachelor"/>
    <n v="2"/>
    <n v="3"/>
    <n v="106078"/>
    <x v="2"/>
    <n v="13"/>
    <s v="Hyderabad"/>
  </r>
  <r>
    <n v="1078"/>
    <n v="33"/>
    <n v="40966"/>
    <n v="675"/>
    <n v="181083"/>
    <s v="Home"/>
    <n v="5194"/>
    <n v="0"/>
    <n v="0"/>
    <s v="Employed"/>
    <s v="Single"/>
    <s v="Female"/>
    <s v="High School"/>
    <n v="2"/>
    <n v="3"/>
    <n v="140803"/>
    <x v="2"/>
    <n v="12"/>
    <s v="Kolkata"/>
  </r>
  <r>
    <n v="1079"/>
    <n v="53"/>
    <n v="49263"/>
    <n v="634"/>
    <n v="192744"/>
    <s v="Car"/>
    <n v="4572"/>
    <n v="0"/>
    <n v="0"/>
    <s v="Employed"/>
    <s v="Married"/>
    <s v="Male"/>
    <s v="Master"/>
    <n v="1"/>
    <n v="2"/>
    <n v="133160"/>
    <x v="3"/>
    <n v="2"/>
    <s v="Hyderabad"/>
  </r>
  <r>
    <n v="1080"/>
    <n v="57"/>
    <n v="59537"/>
    <n v="640"/>
    <n v="196652"/>
    <s v="Personal"/>
    <n v="5015"/>
    <n v="0"/>
    <n v="0"/>
    <s v="Employed"/>
    <s v="Married"/>
    <s v="Male"/>
    <s v="High School"/>
    <n v="3"/>
    <n v="2"/>
    <n v="51537"/>
    <x v="3"/>
    <n v="9"/>
    <s v="Bangalore"/>
  </r>
  <r>
    <n v="1081"/>
    <n v="58"/>
    <n v="65773"/>
    <n v="698"/>
    <n v="198054"/>
    <s v="Car"/>
    <n v="4289"/>
    <n v="0"/>
    <n v="1"/>
    <s v="Employed"/>
    <s v="Single"/>
    <s v="Male"/>
    <s v="Bachelor"/>
    <n v="3"/>
    <n v="3"/>
    <n v="76334"/>
    <x v="0"/>
    <n v="1"/>
    <s v="Hyderabad"/>
  </r>
  <r>
    <n v="1082"/>
    <n v="21"/>
    <n v="63380"/>
    <n v="642"/>
    <n v="246371"/>
    <s v="Education"/>
    <n v="5945"/>
    <n v="0"/>
    <n v="1"/>
    <s v="Employed"/>
    <s v="Divorced"/>
    <s v="Male"/>
    <s v="PhD"/>
    <n v="2"/>
    <n v="4"/>
    <n v="138989"/>
    <x v="0"/>
    <n v="6"/>
    <s v="Pune"/>
  </r>
  <r>
    <n v="1083"/>
    <n v="59"/>
    <n v="58714"/>
    <n v="709"/>
    <n v="248935"/>
    <s v="Medical"/>
    <n v="6117"/>
    <n v="0"/>
    <n v="1"/>
    <s v="Employed"/>
    <s v="Married"/>
    <s v="Male"/>
    <s v="PhD"/>
    <n v="1"/>
    <n v="1"/>
    <n v="78067"/>
    <x v="3"/>
    <n v="2"/>
    <s v="Hyderabad"/>
  </r>
  <r>
    <n v="1084"/>
    <n v="47"/>
    <n v="80009"/>
    <n v="644"/>
    <n v="150464"/>
    <s v="Personal"/>
    <n v="4349"/>
    <n v="1"/>
    <n v="0"/>
    <s v="Employed"/>
    <s v="Single"/>
    <s v="Female"/>
    <s v="Bachelor"/>
    <n v="3"/>
    <n v="1"/>
    <n v="98292"/>
    <x v="1"/>
    <n v="3"/>
    <s v="Delhi"/>
  </r>
  <r>
    <n v="1085"/>
    <n v="56"/>
    <n v="47966"/>
    <n v="591"/>
    <n v="253397"/>
    <s v="Medical"/>
    <n v="3359"/>
    <n v="0"/>
    <n v="0"/>
    <s v="Employed"/>
    <s v="Married"/>
    <s v="Male"/>
    <s v="PhD"/>
    <n v="2"/>
    <n v="1"/>
    <n v="48841"/>
    <x v="1"/>
    <n v="15"/>
    <s v="Hyderabad"/>
  </r>
  <r>
    <n v="1086"/>
    <n v="52"/>
    <n v="65197"/>
    <n v="586"/>
    <n v="237567"/>
    <s v="Home"/>
    <n v="4672"/>
    <n v="0"/>
    <n v="1"/>
    <s v="Employed"/>
    <s v="Divorced"/>
    <s v="Male"/>
    <s v="Master"/>
    <n v="1"/>
    <n v="2"/>
    <n v="134591"/>
    <x v="3"/>
    <n v="7"/>
    <s v="Delhi"/>
  </r>
  <r>
    <n v="1087"/>
    <n v="61"/>
    <n v="63371"/>
    <n v="641"/>
    <n v="197363"/>
    <s v="Education"/>
    <n v="6988"/>
    <n v="0"/>
    <n v="1"/>
    <s v="Employed"/>
    <s v="Married"/>
    <s v="Female"/>
    <s v="Bachelor"/>
    <n v="1"/>
    <n v="4"/>
    <n v="42617"/>
    <x v="0"/>
    <n v="13"/>
    <s v="Delhi"/>
  </r>
  <r>
    <n v="1088"/>
    <n v="35"/>
    <n v="56660"/>
    <n v="695"/>
    <n v="126301"/>
    <s v="Education"/>
    <n v="5231"/>
    <n v="0"/>
    <n v="1"/>
    <s v="Unemployed"/>
    <s v="Single"/>
    <s v="Male"/>
    <s v="PhD"/>
    <n v="2"/>
    <n v="1"/>
    <n v="50715"/>
    <x v="1"/>
    <n v="16"/>
    <s v="Delhi"/>
  </r>
  <r>
    <n v="1089"/>
    <n v="51"/>
    <n v="57207"/>
    <n v="616"/>
    <n v="210632"/>
    <s v="Medical"/>
    <n v="6153"/>
    <n v="1"/>
    <n v="0"/>
    <s v="Employed"/>
    <s v="Married"/>
    <s v="Male"/>
    <s v="Bachelor"/>
    <n v="1"/>
    <n v="4"/>
    <n v="131524"/>
    <x v="2"/>
    <n v="13"/>
    <s v="Bangalore"/>
  </r>
  <r>
    <n v="1090"/>
    <n v="26"/>
    <n v="56905"/>
    <n v="686"/>
    <n v="182302"/>
    <s v="Education"/>
    <n v="4072"/>
    <n v="0"/>
    <n v="1"/>
    <s v="Employed"/>
    <s v="Divorced"/>
    <s v="Female"/>
    <s v="High School"/>
    <n v="5"/>
    <n v="2"/>
    <n v="157601"/>
    <x v="1"/>
    <n v="12"/>
    <s v="Mumbai"/>
  </r>
  <r>
    <n v="1091"/>
    <n v="45"/>
    <n v="39376"/>
    <n v="655"/>
    <n v="227744"/>
    <s v="Medical"/>
    <n v="4513"/>
    <n v="0"/>
    <n v="0"/>
    <s v="Employed"/>
    <s v="Single"/>
    <s v="Female"/>
    <s v="Master"/>
    <n v="5"/>
    <n v="2"/>
    <n v="91281"/>
    <x v="1"/>
    <n v="17"/>
    <s v="Ahmedabad"/>
  </r>
  <r>
    <n v="1092"/>
    <n v="38"/>
    <n v="56012"/>
    <n v="680"/>
    <n v="232330"/>
    <s v="Home"/>
    <n v="4689"/>
    <n v="0"/>
    <n v="1"/>
    <s v="Employed"/>
    <s v="Single"/>
    <s v="Female"/>
    <s v="Master"/>
    <n v="1"/>
    <n v="3"/>
    <n v="98594"/>
    <x v="1"/>
    <n v="11"/>
    <s v="Kolkata"/>
  </r>
  <r>
    <n v="1093"/>
    <n v="42"/>
    <n v="61224"/>
    <n v="635"/>
    <n v="265953"/>
    <s v="Home"/>
    <n v="3828"/>
    <n v="0"/>
    <n v="0"/>
    <s v="Employed"/>
    <s v="Single"/>
    <s v="Female"/>
    <s v="Master"/>
    <n v="0"/>
    <n v="4"/>
    <n v="127248"/>
    <x v="0"/>
    <n v="7"/>
    <s v="Kolkata"/>
  </r>
  <r>
    <n v="1094"/>
    <n v="51"/>
    <n v="54829"/>
    <n v="659"/>
    <n v="146940"/>
    <s v="Medical"/>
    <n v="5166"/>
    <n v="0"/>
    <n v="1"/>
    <s v="Employed"/>
    <s v="Single"/>
    <s v="Female"/>
    <s v="PhD"/>
    <n v="1"/>
    <n v="4"/>
    <n v="108683"/>
    <x v="0"/>
    <n v="13"/>
    <s v="Pune"/>
  </r>
  <r>
    <n v="1095"/>
    <n v="56"/>
    <n v="22368"/>
    <n v="696"/>
    <n v="306918"/>
    <s v="Car"/>
    <n v="4181"/>
    <n v="1"/>
    <n v="1"/>
    <s v="Employed"/>
    <s v="Divorced"/>
    <s v="Male"/>
    <s v="High School"/>
    <n v="3"/>
    <n v="4"/>
    <n v="88803"/>
    <x v="3"/>
    <n v="10"/>
    <s v="Pune"/>
  </r>
  <r>
    <n v="1096"/>
    <n v="29"/>
    <n v="26207"/>
    <n v="649"/>
    <n v="244764"/>
    <s v="Car"/>
    <n v="5948"/>
    <n v="0"/>
    <n v="1"/>
    <s v="Unemployed"/>
    <s v="Single"/>
    <s v="Female"/>
    <s v="PhD"/>
    <n v="1"/>
    <n v="3"/>
    <n v="85436"/>
    <x v="1"/>
    <n v="10"/>
    <s v="Hyderabad"/>
  </r>
  <r>
    <n v="1097"/>
    <n v="23"/>
    <n v="37726"/>
    <n v="623"/>
    <n v="235712"/>
    <s v="Home"/>
    <n v="5089"/>
    <n v="0"/>
    <n v="1"/>
    <s v="Employed"/>
    <s v="Divorced"/>
    <s v="Female"/>
    <s v="PhD"/>
    <n v="3"/>
    <n v="1"/>
    <n v="52996"/>
    <x v="0"/>
    <n v="13"/>
    <s v="Ahmedabad"/>
  </r>
  <r>
    <n v="1098"/>
    <n v="53"/>
    <n v="48321"/>
    <n v="559"/>
    <n v="295820"/>
    <s v="Personal"/>
    <n v="6480"/>
    <n v="0"/>
    <n v="1"/>
    <s v="Employed"/>
    <s v="Divorced"/>
    <s v="Female"/>
    <s v="Bachelor"/>
    <n v="2"/>
    <n v="1"/>
    <n v="106988"/>
    <x v="0"/>
    <n v="19"/>
    <s v="Mumbai"/>
  </r>
  <r>
    <n v="1099"/>
    <n v="47"/>
    <n v="38531"/>
    <n v="677"/>
    <n v="215891"/>
    <s v="Car"/>
    <n v="3322"/>
    <n v="1"/>
    <n v="1"/>
    <s v="Employed"/>
    <s v="Married"/>
    <s v="Female"/>
    <s v="Master"/>
    <n v="1"/>
    <n v="2"/>
    <n v="97242"/>
    <x v="3"/>
    <n v="17"/>
    <s v="Delhi"/>
  </r>
  <r>
    <n v="1100"/>
    <n v="63"/>
    <n v="59688"/>
    <n v="611"/>
    <n v="251682"/>
    <s v="Medical"/>
    <n v="4468"/>
    <n v="0"/>
    <n v="1"/>
    <s v="Employed"/>
    <s v="Married"/>
    <s v="Male"/>
    <s v="PhD"/>
    <n v="2"/>
    <n v="3"/>
    <n v="86864"/>
    <x v="2"/>
    <n v="7"/>
    <s v="Delhi"/>
  </r>
  <r>
    <n v="1101"/>
    <n v="21"/>
    <n v="67879"/>
    <n v="623"/>
    <n v="208488"/>
    <s v="Home"/>
    <n v="4592"/>
    <n v="0"/>
    <n v="0"/>
    <s v="Employed"/>
    <s v="Single"/>
    <s v="Female"/>
    <s v="Master"/>
    <n v="4"/>
    <n v="4"/>
    <n v="69945"/>
    <x v="2"/>
    <n v="4"/>
    <s v="Kolkata"/>
  </r>
  <r>
    <n v="1102"/>
    <n v="64"/>
    <n v="70005"/>
    <n v="596"/>
    <n v="242040"/>
    <s v="Education"/>
    <n v="5463"/>
    <n v="0"/>
    <n v="0"/>
    <s v="Employed"/>
    <s v="Single"/>
    <s v="Male"/>
    <s v="High School"/>
    <n v="5"/>
    <n v="3"/>
    <n v="72984"/>
    <x v="1"/>
    <n v="17"/>
    <s v="Delhi"/>
  </r>
  <r>
    <n v="1103"/>
    <n v="29"/>
    <n v="55052"/>
    <n v="638"/>
    <n v="258080"/>
    <s v="Education"/>
    <n v="4577"/>
    <n v="0"/>
    <n v="1"/>
    <s v="Employed"/>
    <s v="Divorced"/>
    <s v="Male"/>
    <s v="High School"/>
    <n v="1"/>
    <n v="2"/>
    <n v="118551"/>
    <x v="2"/>
    <n v="4"/>
    <s v="Kolkata"/>
  </r>
  <r>
    <n v="1104"/>
    <n v="25"/>
    <n v="66262"/>
    <n v="754"/>
    <n v="252946"/>
    <s v="Car"/>
    <n v="6722"/>
    <n v="0"/>
    <n v="1"/>
    <s v="Unemployed"/>
    <s v="Married"/>
    <s v="Female"/>
    <s v="Master"/>
    <n v="2"/>
    <n v="1"/>
    <n v="126449"/>
    <x v="3"/>
    <n v="18"/>
    <s v="Delhi"/>
  </r>
  <r>
    <n v="1105"/>
    <n v="35"/>
    <n v="41561"/>
    <n v="667"/>
    <n v="124400"/>
    <s v="Personal"/>
    <n v="4815"/>
    <n v="0"/>
    <n v="0"/>
    <s v="Employed"/>
    <s v="Single"/>
    <s v="Male"/>
    <s v="Master"/>
    <n v="4"/>
    <n v="1"/>
    <n v="90186"/>
    <x v="0"/>
    <n v="8"/>
    <s v="Hyderabad"/>
  </r>
  <r>
    <n v="1106"/>
    <n v="29"/>
    <n v="47725"/>
    <n v="617"/>
    <n v="179309"/>
    <s v="Car"/>
    <n v="4094"/>
    <n v="1"/>
    <n v="0"/>
    <s v="Employed"/>
    <s v="Single"/>
    <s v="Male"/>
    <s v="High School"/>
    <n v="3"/>
    <n v="2"/>
    <n v="87025"/>
    <x v="2"/>
    <n v="8"/>
    <s v="Mumbai"/>
  </r>
  <r>
    <n v="1107"/>
    <n v="48"/>
    <n v="32495"/>
    <n v="627"/>
    <n v="258590"/>
    <s v="Personal"/>
    <n v="4839"/>
    <n v="0"/>
    <n v="0"/>
    <s v="Employed"/>
    <s v="Divorced"/>
    <s v="Male"/>
    <s v="High School"/>
    <n v="3"/>
    <n v="3"/>
    <n v="74390"/>
    <x v="1"/>
    <n v="16"/>
    <s v="Kolkata"/>
  </r>
  <r>
    <n v="1108"/>
    <n v="33"/>
    <n v="68103"/>
    <n v="578"/>
    <n v="224906"/>
    <s v="Car"/>
    <n v="4674"/>
    <n v="0"/>
    <n v="1"/>
    <s v="Employed"/>
    <s v="Married"/>
    <s v="Female"/>
    <s v="PhD"/>
    <n v="5"/>
    <n v="2"/>
    <n v="128104"/>
    <x v="1"/>
    <n v="15"/>
    <s v="Mumbai"/>
  </r>
  <r>
    <n v="1109"/>
    <n v="44"/>
    <n v="79489"/>
    <n v="593"/>
    <n v="197528"/>
    <s v="Education"/>
    <n v="5928"/>
    <n v="0"/>
    <n v="0"/>
    <s v="Employed"/>
    <s v="Single"/>
    <s v="Female"/>
    <s v="High School"/>
    <n v="5"/>
    <n v="4"/>
    <n v="100929"/>
    <x v="0"/>
    <n v="18"/>
    <s v="Kolkata"/>
  </r>
  <r>
    <n v="1110"/>
    <n v="30"/>
    <n v="44771"/>
    <n v="585"/>
    <n v="225382"/>
    <s v="Personal"/>
    <n v="4588"/>
    <n v="0"/>
    <n v="0"/>
    <s v="Unemployed"/>
    <s v="Single"/>
    <s v="Male"/>
    <s v="PhD"/>
    <n v="3"/>
    <n v="4"/>
    <n v="111037"/>
    <x v="1"/>
    <n v="19"/>
    <s v="Kolkata"/>
  </r>
  <r>
    <n v="1111"/>
    <n v="62"/>
    <n v="17447"/>
    <n v="663"/>
    <n v="144815"/>
    <s v="Education"/>
    <n v="3479"/>
    <n v="0"/>
    <n v="0"/>
    <s v="Employed"/>
    <s v="Single"/>
    <s v="Female"/>
    <s v="High School"/>
    <n v="3"/>
    <n v="2"/>
    <n v="110754"/>
    <x v="3"/>
    <n v="6"/>
    <s v="Mumbai"/>
  </r>
  <r>
    <n v="1112"/>
    <n v="42"/>
    <n v="35668"/>
    <n v="672"/>
    <n v="239323"/>
    <s v="Medical"/>
    <n v="5177"/>
    <n v="1"/>
    <n v="0"/>
    <s v="Employed"/>
    <s v="Single"/>
    <s v="Female"/>
    <s v="PhD"/>
    <n v="3"/>
    <n v="4"/>
    <n v="90768"/>
    <x v="2"/>
    <n v="9"/>
    <s v="Ahmedabad"/>
  </r>
  <r>
    <n v="1113"/>
    <n v="59"/>
    <n v="40247"/>
    <n v="653"/>
    <n v="218572"/>
    <s v="Medical"/>
    <n v="4349"/>
    <n v="0"/>
    <n v="1"/>
    <s v="Employed"/>
    <s v="Single"/>
    <s v="Female"/>
    <s v="Bachelor"/>
    <n v="0"/>
    <n v="4"/>
    <n v="65039"/>
    <x v="1"/>
    <n v="16"/>
    <s v="Pune"/>
  </r>
  <r>
    <n v="1114"/>
    <n v="42"/>
    <n v="30106"/>
    <n v="668"/>
    <n v="204262"/>
    <s v="Home"/>
    <n v="3845"/>
    <n v="0"/>
    <n v="1"/>
    <s v="Employed"/>
    <s v="Single"/>
    <s v="Male"/>
    <s v="Bachelor"/>
    <n v="5"/>
    <n v="1"/>
    <n v="70116"/>
    <x v="2"/>
    <n v="9"/>
    <s v="Kolkata"/>
  </r>
  <r>
    <n v="1115"/>
    <n v="57"/>
    <n v="34545"/>
    <n v="611"/>
    <n v="191054"/>
    <s v="Education"/>
    <n v="5022"/>
    <n v="0"/>
    <n v="0"/>
    <s v="Employed"/>
    <s v="Married"/>
    <s v="Female"/>
    <s v="PhD"/>
    <n v="2"/>
    <n v="3"/>
    <n v="133836"/>
    <x v="0"/>
    <n v="17"/>
    <s v="Delhi"/>
  </r>
  <r>
    <n v="1116"/>
    <n v="59"/>
    <n v="53069"/>
    <n v="592"/>
    <n v="211552"/>
    <s v="Education"/>
    <n v="4867"/>
    <n v="1"/>
    <n v="0"/>
    <s v="Unemployed"/>
    <s v="Divorced"/>
    <s v="Female"/>
    <s v="Master"/>
    <n v="4"/>
    <n v="1"/>
    <n v="78229"/>
    <x v="2"/>
    <n v="4"/>
    <s v="Bangalore"/>
  </r>
  <r>
    <n v="1117"/>
    <n v="40"/>
    <n v="59895"/>
    <n v="592"/>
    <n v="186286"/>
    <s v="Home"/>
    <n v="4779"/>
    <n v="0"/>
    <n v="1"/>
    <s v="Employed"/>
    <s v="Divorced"/>
    <s v="Male"/>
    <s v="Bachelor"/>
    <n v="4"/>
    <n v="1"/>
    <n v="87689"/>
    <x v="3"/>
    <n v="15"/>
    <s v="Pune"/>
  </r>
  <r>
    <n v="1118"/>
    <n v="30"/>
    <n v="19034"/>
    <n v="590"/>
    <n v="183805"/>
    <s v="Medical"/>
    <n v="5260"/>
    <n v="0"/>
    <n v="1"/>
    <s v="Employed"/>
    <s v="Divorced"/>
    <s v="Female"/>
    <s v="High School"/>
    <n v="1"/>
    <n v="3"/>
    <n v="65968"/>
    <x v="0"/>
    <n v="11"/>
    <s v="Mumbai"/>
  </r>
  <r>
    <n v="1119"/>
    <n v="30"/>
    <n v="42017"/>
    <n v="667"/>
    <n v="289443"/>
    <s v="Medical"/>
    <n v="4421"/>
    <n v="0"/>
    <n v="0"/>
    <s v="Employed"/>
    <s v="Single"/>
    <s v="Male"/>
    <s v="Master"/>
    <n v="2"/>
    <n v="1"/>
    <n v="63518"/>
    <x v="1"/>
    <n v="14"/>
    <s v="Ahmedabad"/>
  </r>
  <r>
    <n v="1120"/>
    <n v="46"/>
    <n v="50565"/>
    <n v="750"/>
    <n v="120673"/>
    <s v="Personal"/>
    <n v="5115"/>
    <n v="0"/>
    <n v="0"/>
    <s v="Employed"/>
    <s v="Divorced"/>
    <s v="Female"/>
    <s v="High School"/>
    <n v="5"/>
    <n v="4"/>
    <n v="76925"/>
    <x v="0"/>
    <n v="17"/>
    <s v="Hyderabad"/>
  </r>
  <r>
    <n v="1121"/>
    <n v="45"/>
    <n v="33998"/>
    <n v="597"/>
    <n v="121701"/>
    <s v="Personal"/>
    <n v="4410"/>
    <n v="0"/>
    <n v="1"/>
    <s v="Employed"/>
    <s v="Married"/>
    <s v="Female"/>
    <s v="Bachelor"/>
    <n v="0"/>
    <n v="2"/>
    <n v="150652"/>
    <x v="2"/>
    <n v="13"/>
    <s v="Delhi"/>
  </r>
  <r>
    <n v="1122"/>
    <n v="48"/>
    <n v="53542"/>
    <n v="632"/>
    <n v="239075"/>
    <s v="Medical"/>
    <n v="5822"/>
    <n v="0"/>
    <n v="1"/>
    <s v="Employed"/>
    <s v="Single"/>
    <s v="Female"/>
    <s v="High School"/>
    <n v="0"/>
    <n v="2"/>
    <n v="119741"/>
    <x v="2"/>
    <n v="9"/>
    <s v="Ahmedabad"/>
  </r>
  <r>
    <n v="1123"/>
    <n v="33"/>
    <n v="48232"/>
    <n v="660"/>
    <n v="139013"/>
    <s v="Car"/>
    <n v="4976"/>
    <n v="0"/>
    <n v="1"/>
    <s v="Employed"/>
    <s v="Married"/>
    <s v="Female"/>
    <s v="PhD"/>
    <n v="2"/>
    <n v="3"/>
    <n v="84196"/>
    <x v="2"/>
    <n v="16"/>
    <s v="Pune"/>
  </r>
  <r>
    <n v="1124"/>
    <n v="35"/>
    <n v="43271"/>
    <n v="636"/>
    <n v="99823"/>
    <s v="Education"/>
    <n v="6749"/>
    <n v="1"/>
    <n v="0"/>
    <s v="Employed"/>
    <s v="Single"/>
    <s v="Male"/>
    <s v="Master"/>
    <n v="3"/>
    <n v="2"/>
    <n v="132486"/>
    <x v="2"/>
    <n v="8"/>
    <s v="Bangalore"/>
  </r>
  <r>
    <n v="1125"/>
    <n v="26"/>
    <n v="37032"/>
    <n v="666"/>
    <n v="250713"/>
    <s v="Personal"/>
    <n v="4505"/>
    <n v="0"/>
    <n v="1"/>
    <s v="Employed"/>
    <s v="Single"/>
    <s v="Female"/>
    <s v="Bachelor"/>
    <n v="3"/>
    <n v="2"/>
    <n v="95431"/>
    <x v="0"/>
    <n v="14"/>
    <s v="Bangalore"/>
  </r>
  <r>
    <n v="1126"/>
    <n v="32"/>
    <n v="54101"/>
    <n v="621"/>
    <n v="263003"/>
    <s v="Car"/>
    <n v="5357"/>
    <n v="0"/>
    <n v="1"/>
    <s v="Employed"/>
    <s v="Divorced"/>
    <s v="Male"/>
    <s v="Master"/>
    <n v="2"/>
    <n v="2"/>
    <n v="140630"/>
    <x v="0"/>
    <n v="15"/>
    <s v="Hyderabad"/>
  </r>
  <r>
    <n v="1127"/>
    <n v="39"/>
    <n v="38547"/>
    <n v="615"/>
    <n v="134598"/>
    <s v="Personal"/>
    <n v="6129"/>
    <n v="1"/>
    <n v="1"/>
    <s v="Employed"/>
    <s v="Married"/>
    <s v="Male"/>
    <s v="PhD"/>
    <n v="5"/>
    <n v="2"/>
    <n v="166351"/>
    <x v="2"/>
    <n v="7"/>
    <s v="Mumbai"/>
  </r>
  <r>
    <n v="1128"/>
    <n v="52"/>
    <n v="24004"/>
    <n v="640"/>
    <n v="110233"/>
    <s v="Home"/>
    <n v="5536"/>
    <n v="0"/>
    <n v="1"/>
    <s v="Employed"/>
    <s v="Divorced"/>
    <s v="Female"/>
    <s v="Bachelor"/>
    <n v="4"/>
    <n v="1"/>
    <n v="130844"/>
    <x v="1"/>
    <n v="11"/>
    <s v="Mumbai"/>
  </r>
  <r>
    <n v="1129"/>
    <n v="31"/>
    <n v="50331"/>
    <n v="666"/>
    <n v="139061"/>
    <s v="Education"/>
    <n v="5140"/>
    <n v="0"/>
    <n v="0"/>
    <s v="Employed"/>
    <s v="Single"/>
    <s v="Female"/>
    <s v="High School"/>
    <n v="3"/>
    <n v="4"/>
    <n v="102836"/>
    <x v="0"/>
    <n v="3"/>
    <s v="Ahmedabad"/>
  </r>
  <r>
    <n v="1130"/>
    <n v="58"/>
    <n v="31414"/>
    <n v="714"/>
    <n v="165004"/>
    <s v="Personal"/>
    <n v="5336"/>
    <n v="0"/>
    <n v="1"/>
    <s v="Employed"/>
    <s v="Married"/>
    <s v="Female"/>
    <s v="Master"/>
    <n v="1"/>
    <n v="4"/>
    <n v="120979"/>
    <x v="3"/>
    <n v="7"/>
    <s v="Kolkata"/>
  </r>
  <r>
    <n v="1131"/>
    <n v="53"/>
    <n v="25307"/>
    <n v="668"/>
    <n v="295695"/>
    <s v="Medical"/>
    <n v="5507"/>
    <n v="0"/>
    <n v="0"/>
    <s v="Employed"/>
    <s v="Married"/>
    <s v="Female"/>
    <s v="Bachelor"/>
    <n v="5"/>
    <n v="2"/>
    <n v="100452"/>
    <x v="0"/>
    <n v="5"/>
    <s v="Pune"/>
  </r>
  <r>
    <n v="1132"/>
    <n v="22"/>
    <n v="51942"/>
    <n v="637"/>
    <n v="178512"/>
    <s v="Home"/>
    <n v="5297"/>
    <n v="0"/>
    <n v="1"/>
    <s v="Employed"/>
    <s v="Single"/>
    <s v="Female"/>
    <s v="Bachelor"/>
    <n v="5"/>
    <n v="3"/>
    <n v="44920"/>
    <x v="3"/>
    <n v="9"/>
    <s v="Ahmedabad"/>
  </r>
  <r>
    <n v="1133"/>
    <n v="35"/>
    <n v="47556"/>
    <n v="691"/>
    <n v="241592"/>
    <s v="Home"/>
    <n v="4985"/>
    <n v="0"/>
    <n v="1"/>
    <s v="Employed"/>
    <s v="Divorced"/>
    <s v="Female"/>
    <s v="PhD"/>
    <n v="0"/>
    <n v="1"/>
    <n v="80361"/>
    <x v="1"/>
    <n v="19"/>
    <s v="Pune"/>
  </r>
  <r>
    <n v="1134"/>
    <n v="56"/>
    <n v="37004"/>
    <n v="700"/>
    <n v="236088"/>
    <s v="Medical"/>
    <n v="5737"/>
    <n v="0"/>
    <n v="1"/>
    <s v="Employed"/>
    <s v="Single"/>
    <s v="Female"/>
    <s v="Bachelor"/>
    <n v="3"/>
    <n v="2"/>
    <n v="71452"/>
    <x v="3"/>
    <n v="13"/>
    <s v="Mumbai"/>
  </r>
  <r>
    <n v="1135"/>
    <n v="25"/>
    <n v="53434"/>
    <n v="634"/>
    <n v="266121"/>
    <s v="Home"/>
    <n v="4915"/>
    <n v="0"/>
    <n v="0"/>
    <s v="Employed"/>
    <s v="Married"/>
    <s v="Female"/>
    <s v="Bachelor"/>
    <n v="4"/>
    <n v="2"/>
    <n v="79696"/>
    <x v="3"/>
    <n v="19"/>
    <s v="Mumbai"/>
  </r>
  <r>
    <n v="1136"/>
    <n v="35"/>
    <n v="56358"/>
    <n v="642"/>
    <n v="168700"/>
    <s v="Education"/>
    <n v="4015"/>
    <n v="0"/>
    <n v="0"/>
    <s v="Employed"/>
    <s v="Married"/>
    <s v="Female"/>
    <s v="PhD"/>
    <n v="5"/>
    <n v="3"/>
    <n v="153810"/>
    <x v="1"/>
    <n v="16"/>
    <s v="Ahmedabad"/>
  </r>
  <r>
    <n v="1137"/>
    <n v="63"/>
    <n v="53597"/>
    <n v="628"/>
    <n v="199490"/>
    <s v="Personal"/>
    <n v="7058"/>
    <n v="0"/>
    <n v="0"/>
    <s v="Employed"/>
    <s v="Married"/>
    <s v="Male"/>
    <s v="High School"/>
    <n v="3"/>
    <n v="1"/>
    <n v="133664"/>
    <x v="2"/>
    <n v="2"/>
    <s v="Delhi"/>
  </r>
  <r>
    <n v="1138"/>
    <n v="30"/>
    <n v="53052"/>
    <n v="691"/>
    <n v="189040"/>
    <s v="Home"/>
    <n v="5877"/>
    <n v="0"/>
    <n v="0"/>
    <s v="Employed"/>
    <s v="Single"/>
    <s v="Female"/>
    <s v="High School"/>
    <n v="3"/>
    <n v="2"/>
    <n v="113226"/>
    <x v="0"/>
    <n v="1"/>
    <s v="Pune"/>
  </r>
  <r>
    <n v="1139"/>
    <n v="37"/>
    <n v="25919"/>
    <n v="653"/>
    <n v="226899"/>
    <s v="Education"/>
    <n v="4088"/>
    <n v="0"/>
    <n v="0"/>
    <s v="Employed"/>
    <s v="Married"/>
    <s v="Female"/>
    <s v="Bachelor"/>
    <n v="0"/>
    <n v="3"/>
    <n v="124370"/>
    <x v="1"/>
    <n v="3"/>
    <s v="Pune"/>
  </r>
  <r>
    <n v="1140"/>
    <n v="54"/>
    <n v="69398"/>
    <n v="579"/>
    <n v="260794"/>
    <s v="Medical"/>
    <n v="4755"/>
    <n v="0"/>
    <n v="1"/>
    <s v="Employed"/>
    <s v="Married"/>
    <s v="Male"/>
    <s v="High School"/>
    <n v="1"/>
    <n v="1"/>
    <n v="43236"/>
    <x v="3"/>
    <n v="12"/>
    <s v="Bangalore"/>
  </r>
  <r>
    <n v="1141"/>
    <n v="44"/>
    <n v="58362"/>
    <n v="670"/>
    <n v="308920"/>
    <s v="Personal"/>
    <n v="4430"/>
    <n v="0"/>
    <n v="1"/>
    <s v="Employed"/>
    <s v="Divorced"/>
    <s v="Female"/>
    <s v="PhD"/>
    <n v="5"/>
    <n v="1"/>
    <n v="121845"/>
    <x v="2"/>
    <n v="6"/>
    <s v="Bangalore"/>
  </r>
  <r>
    <n v="1142"/>
    <n v="30"/>
    <n v="35738"/>
    <n v="724"/>
    <n v="180468"/>
    <s v="Medical"/>
    <n v="4501"/>
    <n v="0"/>
    <n v="1"/>
    <s v="Employed"/>
    <s v="Divorced"/>
    <s v="Female"/>
    <s v="High School"/>
    <n v="1"/>
    <n v="2"/>
    <n v="128188"/>
    <x v="0"/>
    <n v="2"/>
    <s v="Hyderabad"/>
  </r>
  <r>
    <n v="1143"/>
    <n v="50"/>
    <n v="49823"/>
    <n v="728"/>
    <n v="207069"/>
    <s v="Personal"/>
    <n v="5867"/>
    <n v="0"/>
    <n v="1"/>
    <s v="Employed"/>
    <s v="Married"/>
    <s v="Male"/>
    <s v="Bachelor"/>
    <n v="4"/>
    <n v="3"/>
    <n v="32807"/>
    <x v="1"/>
    <n v="16"/>
    <s v="Bangalore"/>
  </r>
  <r>
    <n v="1144"/>
    <n v="23"/>
    <n v="52674"/>
    <n v="626"/>
    <n v="243335"/>
    <s v="Home"/>
    <n v="4668"/>
    <n v="1"/>
    <n v="1"/>
    <s v="Employed"/>
    <s v="Divorced"/>
    <s v="Female"/>
    <s v="PhD"/>
    <n v="2"/>
    <n v="3"/>
    <n v="122957"/>
    <x v="0"/>
    <n v="5"/>
    <s v="Pune"/>
  </r>
  <r>
    <n v="1145"/>
    <n v="57"/>
    <n v="49409"/>
    <n v="615"/>
    <n v="230588"/>
    <s v="Home"/>
    <n v="6916"/>
    <n v="0"/>
    <n v="1"/>
    <s v="Unemployed"/>
    <s v="Single"/>
    <s v="Male"/>
    <s v="High School"/>
    <n v="2"/>
    <n v="2"/>
    <n v="57277"/>
    <x v="2"/>
    <n v="12"/>
    <s v="Kolkata"/>
  </r>
  <r>
    <n v="1146"/>
    <n v="23"/>
    <n v="76895"/>
    <n v="744"/>
    <n v="285754"/>
    <s v="Personal"/>
    <n v="3233"/>
    <n v="0"/>
    <n v="0"/>
    <s v="Employed"/>
    <s v="Divorced"/>
    <s v="Female"/>
    <s v="Master"/>
    <n v="2"/>
    <n v="2"/>
    <n v="40899"/>
    <x v="0"/>
    <n v="4"/>
    <s v="Ahmedabad"/>
  </r>
  <r>
    <n v="1147"/>
    <n v="60"/>
    <n v="20821"/>
    <n v="728"/>
    <n v="194606"/>
    <s v="Education"/>
    <n v="4970"/>
    <n v="1"/>
    <n v="0"/>
    <s v="Employed"/>
    <s v="Divorced"/>
    <s v="Female"/>
    <s v="Master"/>
    <n v="4"/>
    <n v="2"/>
    <n v="139789"/>
    <x v="2"/>
    <n v="14"/>
    <s v="Delhi"/>
  </r>
  <r>
    <n v="1148"/>
    <n v="25"/>
    <n v="27857"/>
    <n v="673"/>
    <n v="180128"/>
    <s v="Education"/>
    <n v="3668"/>
    <n v="1"/>
    <n v="1"/>
    <s v="Unemployed"/>
    <s v="Divorced"/>
    <s v="Female"/>
    <s v="PhD"/>
    <n v="5"/>
    <n v="3"/>
    <n v="69788"/>
    <x v="1"/>
    <n v="17"/>
    <s v="Ahmedabad"/>
  </r>
  <r>
    <n v="1149"/>
    <n v="48"/>
    <n v="15515"/>
    <n v="564"/>
    <n v="268814"/>
    <s v="Education"/>
    <n v="5327"/>
    <n v="0"/>
    <n v="1"/>
    <s v="Employed"/>
    <s v="Divorced"/>
    <s v="Male"/>
    <s v="High School"/>
    <n v="3"/>
    <n v="1"/>
    <n v="78521"/>
    <x v="2"/>
    <n v="12"/>
    <s v="Mumbai"/>
  </r>
  <r>
    <n v="1150"/>
    <n v="64"/>
    <n v="51198"/>
    <n v="619"/>
    <n v="215152"/>
    <s v="Car"/>
    <n v="5447"/>
    <n v="0"/>
    <n v="1"/>
    <s v="Employed"/>
    <s v="Single"/>
    <s v="Male"/>
    <s v="Bachelor"/>
    <n v="1"/>
    <n v="2"/>
    <n v="129688"/>
    <x v="1"/>
    <n v="13"/>
    <s v="Pune"/>
  </r>
  <r>
    <n v="1151"/>
    <n v="34"/>
    <n v="58160"/>
    <n v="595"/>
    <n v="227012"/>
    <s v="Education"/>
    <n v="5899"/>
    <n v="1"/>
    <n v="1"/>
    <s v="Employed"/>
    <s v="Divorced"/>
    <s v="Male"/>
    <s v="Master"/>
    <n v="1"/>
    <n v="4"/>
    <n v="90842"/>
    <x v="2"/>
    <n v="17"/>
    <s v="Mumbai"/>
  </r>
  <r>
    <n v="1152"/>
    <n v="59"/>
    <n v="55423"/>
    <n v="740"/>
    <n v="196365"/>
    <s v="Home"/>
    <n v="3772"/>
    <n v="0"/>
    <n v="1"/>
    <s v="Unemployed"/>
    <s v="Married"/>
    <s v="Male"/>
    <s v="High School"/>
    <n v="3"/>
    <n v="4"/>
    <n v="94595"/>
    <x v="0"/>
    <n v="15"/>
    <s v="Pune"/>
  </r>
  <r>
    <n v="1153"/>
    <n v="31"/>
    <n v="45663"/>
    <n v="573"/>
    <n v="246354"/>
    <s v="Car"/>
    <n v="5431"/>
    <n v="0"/>
    <n v="1"/>
    <s v="Employed"/>
    <s v="Divorced"/>
    <s v="Female"/>
    <s v="High School"/>
    <n v="5"/>
    <n v="2"/>
    <n v="93937"/>
    <x v="2"/>
    <n v="9"/>
    <s v="Bangalore"/>
  </r>
  <r>
    <n v="1154"/>
    <n v="28"/>
    <n v="56098"/>
    <n v="740"/>
    <n v="156746"/>
    <s v="Education"/>
    <n v="4126"/>
    <n v="0"/>
    <n v="1"/>
    <s v="Employed"/>
    <s v="Divorced"/>
    <s v="Male"/>
    <s v="Bachelor"/>
    <n v="1"/>
    <n v="4"/>
    <n v="110427"/>
    <x v="2"/>
    <n v="10"/>
    <s v="Delhi"/>
  </r>
  <r>
    <n v="1155"/>
    <n v="57"/>
    <n v="45553"/>
    <n v="644"/>
    <n v="177086"/>
    <s v="Home"/>
    <n v="5095"/>
    <n v="0"/>
    <n v="1"/>
    <s v="Employed"/>
    <s v="Married"/>
    <s v="Female"/>
    <s v="Bachelor"/>
    <n v="5"/>
    <n v="1"/>
    <n v="93209"/>
    <x v="0"/>
    <n v="6"/>
    <s v="Pune"/>
  </r>
  <r>
    <n v="1156"/>
    <n v="28"/>
    <n v="61110"/>
    <n v="590"/>
    <n v="67588"/>
    <s v="Car"/>
    <n v="4558"/>
    <n v="0"/>
    <n v="0"/>
    <s v="Employed"/>
    <s v="Single"/>
    <s v="Female"/>
    <s v="High School"/>
    <n v="1"/>
    <n v="1"/>
    <n v="103423"/>
    <x v="3"/>
    <n v="17"/>
    <s v="Hyderabad"/>
  </r>
  <r>
    <n v="1157"/>
    <n v="32"/>
    <n v="66609"/>
    <n v="699"/>
    <n v="168621"/>
    <s v="Home"/>
    <n v="3735"/>
    <n v="0"/>
    <n v="0"/>
    <s v="Employed"/>
    <s v="Married"/>
    <s v="Female"/>
    <s v="Bachelor"/>
    <n v="2"/>
    <n v="4"/>
    <n v="84893"/>
    <x v="2"/>
    <n v="12"/>
    <s v="Ahmedabad"/>
  </r>
  <r>
    <n v="1158"/>
    <n v="35"/>
    <n v="36032"/>
    <n v="681"/>
    <n v="246578"/>
    <s v="Personal"/>
    <n v="5722"/>
    <n v="0"/>
    <n v="1"/>
    <s v="Employed"/>
    <s v="Married"/>
    <s v="Female"/>
    <s v="PhD"/>
    <n v="2"/>
    <n v="3"/>
    <n v="110554"/>
    <x v="1"/>
    <n v="9"/>
    <s v="Hyderabad"/>
  </r>
  <r>
    <n v="1159"/>
    <n v="39"/>
    <n v="45685"/>
    <n v="586"/>
    <n v="202320"/>
    <s v="Home"/>
    <n v="4741"/>
    <n v="0"/>
    <n v="1"/>
    <s v="Employed"/>
    <s v="Married"/>
    <s v="Female"/>
    <s v="Master"/>
    <n v="0"/>
    <n v="2"/>
    <n v="109415"/>
    <x v="2"/>
    <n v="2"/>
    <s v="Hyderabad"/>
  </r>
  <r>
    <n v="1160"/>
    <n v="48"/>
    <n v="48115"/>
    <n v="648"/>
    <n v="153804"/>
    <s v="Car"/>
    <n v="5857"/>
    <n v="0"/>
    <n v="1"/>
    <s v="Employed"/>
    <s v="Married"/>
    <s v="Male"/>
    <s v="Master"/>
    <n v="0"/>
    <n v="3"/>
    <n v="156936"/>
    <x v="3"/>
    <n v="16"/>
    <s v="Hyderabad"/>
  </r>
  <r>
    <n v="1161"/>
    <n v="27"/>
    <n v="71381"/>
    <n v="718"/>
    <n v="271473"/>
    <s v="Education"/>
    <n v="5929"/>
    <n v="1"/>
    <n v="0"/>
    <s v="Employed"/>
    <s v="Divorced"/>
    <s v="Female"/>
    <s v="High School"/>
    <n v="1"/>
    <n v="1"/>
    <n v="88562"/>
    <x v="1"/>
    <n v="16"/>
    <s v="Hyderabad"/>
  </r>
  <r>
    <n v="1162"/>
    <n v="60"/>
    <n v="37798"/>
    <n v="629"/>
    <n v="206925"/>
    <s v="Car"/>
    <n v="6311"/>
    <n v="0"/>
    <n v="1"/>
    <s v="Employed"/>
    <s v="Divorced"/>
    <s v="Female"/>
    <s v="High School"/>
    <n v="2"/>
    <n v="4"/>
    <n v="94475"/>
    <x v="0"/>
    <n v="1"/>
    <s v="Ahmedabad"/>
  </r>
  <r>
    <n v="1163"/>
    <n v="27"/>
    <n v="66464"/>
    <n v="733"/>
    <n v="284687"/>
    <s v="Education"/>
    <n v="4493"/>
    <n v="0"/>
    <n v="0"/>
    <s v="Employed"/>
    <s v="Divorced"/>
    <s v="Male"/>
    <s v="Bachelor"/>
    <n v="5"/>
    <n v="2"/>
    <n v="107164"/>
    <x v="0"/>
    <n v="11"/>
    <s v="Mumbai"/>
  </r>
  <r>
    <n v="1164"/>
    <n v="50"/>
    <n v="28009"/>
    <n v="612"/>
    <n v="242834"/>
    <s v="Education"/>
    <n v="4071"/>
    <n v="0"/>
    <n v="1"/>
    <s v="Employed"/>
    <s v="Divorced"/>
    <s v="Female"/>
    <s v="Master"/>
    <n v="0"/>
    <n v="4"/>
    <n v="128933"/>
    <x v="0"/>
    <n v="3"/>
    <s v="Ahmedabad"/>
  </r>
  <r>
    <n v="1165"/>
    <n v="38"/>
    <n v="68653"/>
    <n v="568"/>
    <n v="209410"/>
    <s v="Medical"/>
    <n v="6200"/>
    <n v="0"/>
    <n v="1"/>
    <s v="Employed"/>
    <s v="Single"/>
    <s v="Male"/>
    <s v="Bachelor"/>
    <n v="0"/>
    <n v="4"/>
    <n v="67252"/>
    <x v="1"/>
    <n v="2"/>
    <s v="Mumbai"/>
  </r>
  <r>
    <n v="1166"/>
    <n v="44"/>
    <n v="62778"/>
    <n v="652"/>
    <n v="291750"/>
    <s v="Personal"/>
    <n v="5102"/>
    <n v="0"/>
    <n v="0"/>
    <s v="Employed"/>
    <s v="Divorced"/>
    <s v="Female"/>
    <s v="High School"/>
    <n v="2"/>
    <n v="3"/>
    <n v="103107"/>
    <x v="2"/>
    <n v="14"/>
    <s v="Mumbai"/>
  </r>
  <r>
    <n v="1167"/>
    <n v="26"/>
    <n v="47665"/>
    <n v="576"/>
    <n v="181266"/>
    <s v="Medical"/>
    <n v="6348"/>
    <n v="0"/>
    <n v="0"/>
    <s v="Employed"/>
    <s v="Divorced"/>
    <s v="Male"/>
    <s v="High School"/>
    <n v="5"/>
    <n v="3"/>
    <n v="24765"/>
    <x v="1"/>
    <n v="1"/>
    <s v="Ahmedabad"/>
  </r>
  <r>
    <n v="1168"/>
    <n v="24"/>
    <n v="63750"/>
    <n v="656"/>
    <n v="145255"/>
    <s v="Car"/>
    <n v="3817"/>
    <n v="0"/>
    <n v="0"/>
    <s v="Employed"/>
    <s v="Single"/>
    <s v="Female"/>
    <s v="High School"/>
    <n v="0"/>
    <n v="4"/>
    <n v="91854"/>
    <x v="1"/>
    <n v="6"/>
    <s v="Ahmedabad"/>
  </r>
  <r>
    <n v="1169"/>
    <n v="23"/>
    <n v="42485"/>
    <n v="650"/>
    <n v="279967"/>
    <s v="Medical"/>
    <n v="5688"/>
    <n v="0"/>
    <n v="0"/>
    <s v="Employed"/>
    <s v="Married"/>
    <s v="Female"/>
    <s v="High School"/>
    <n v="3"/>
    <n v="1"/>
    <n v="132181"/>
    <x v="3"/>
    <n v="7"/>
    <s v="Ahmedabad"/>
  </r>
  <r>
    <n v="1170"/>
    <n v="26"/>
    <n v="36157"/>
    <n v="612"/>
    <n v="230226"/>
    <s v="Education"/>
    <n v="5043"/>
    <n v="1"/>
    <n v="1"/>
    <s v="Employed"/>
    <s v="Divorced"/>
    <s v="Male"/>
    <s v="High School"/>
    <n v="5"/>
    <n v="2"/>
    <n v="78215"/>
    <x v="1"/>
    <n v="2"/>
    <s v="Pune"/>
  </r>
  <r>
    <n v="1171"/>
    <n v="46"/>
    <n v="75596"/>
    <n v="743"/>
    <n v="269690"/>
    <s v="Car"/>
    <n v="4958"/>
    <n v="0"/>
    <n v="0"/>
    <s v="Employed"/>
    <s v="Divorced"/>
    <s v="Female"/>
    <s v="High School"/>
    <n v="3"/>
    <n v="4"/>
    <n v="105305"/>
    <x v="0"/>
    <n v="2"/>
    <s v="Mumbai"/>
  </r>
  <r>
    <n v="1172"/>
    <n v="64"/>
    <n v="41882"/>
    <n v="649"/>
    <n v="244068"/>
    <s v="Medical"/>
    <n v="4678"/>
    <n v="0"/>
    <n v="1"/>
    <s v="Employed"/>
    <s v="Married"/>
    <s v="Female"/>
    <s v="PhD"/>
    <n v="2"/>
    <n v="4"/>
    <n v="84132"/>
    <x v="1"/>
    <n v="15"/>
    <s v="Ahmedabad"/>
  </r>
  <r>
    <n v="1173"/>
    <n v="58"/>
    <n v="60155"/>
    <n v="693"/>
    <n v="282173"/>
    <s v="Home"/>
    <n v="3889"/>
    <n v="0"/>
    <n v="0"/>
    <s v="Employed"/>
    <s v="Divorced"/>
    <s v="Male"/>
    <s v="PhD"/>
    <n v="2"/>
    <n v="4"/>
    <n v="74217"/>
    <x v="3"/>
    <n v="5"/>
    <s v="Delhi"/>
  </r>
  <r>
    <n v="1174"/>
    <n v="31"/>
    <n v="66632"/>
    <n v="696"/>
    <n v="174423"/>
    <s v="Personal"/>
    <n v="5663"/>
    <n v="0"/>
    <n v="0"/>
    <s v="Employed"/>
    <s v="Married"/>
    <s v="Male"/>
    <s v="Bachelor"/>
    <n v="0"/>
    <n v="4"/>
    <n v="129144"/>
    <x v="1"/>
    <n v="13"/>
    <s v="Bangalore"/>
  </r>
  <r>
    <n v="1175"/>
    <n v="49"/>
    <n v="62094"/>
    <n v="738"/>
    <n v="190568"/>
    <s v="Home"/>
    <n v="4607"/>
    <n v="0"/>
    <n v="1"/>
    <s v="Employed"/>
    <s v="Married"/>
    <s v="Female"/>
    <s v="PhD"/>
    <n v="1"/>
    <n v="3"/>
    <n v="68642"/>
    <x v="1"/>
    <n v="19"/>
    <s v="Bangalore"/>
  </r>
  <r>
    <n v="1176"/>
    <n v="40"/>
    <n v="58989"/>
    <n v="589"/>
    <n v="190041"/>
    <s v="Car"/>
    <n v="5211"/>
    <n v="0"/>
    <n v="1"/>
    <s v="Unemployed"/>
    <s v="Married"/>
    <s v="Male"/>
    <s v="Bachelor"/>
    <n v="4"/>
    <n v="3"/>
    <n v="108788"/>
    <x v="0"/>
    <n v="19"/>
    <s v="Delhi"/>
  </r>
  <r>
    <n v="1177"/>
    <n v="30"/>
    <n v="60202"/>
    <n v="562"/>
    <n v="190715"/>
    <s v="Medical"/>
    <n v="6932"/>
    <n v="0"/>
    <n v="1"/>
    <s v="Employed"/>
    <s v="Divorced"/>
    <s v="Female"/>
    <s v="Bachelor"/>
    <n v="3"/>
    <n v="1"/>
    <n v="109250"/>
    <x v="1"/>
    <n v="15"/>
    <s v="Bangalore"/>
  </r>
  <r>
    <n v="1178"/>
    <n v="46"/>
    <n v="65861"/>
    <n v="736"/>
    <n v="121647"/>
    <s v="Education"/>
    <n v="4463"/>
    <n v="1"/>
    <n v="0"/>
    <s v="Employed"/>
    <s v="Married"/>
    <s v="Male"/>
    <s v="PhD"/>
    <n v="3"/>
    <n v="2"/>
    <n v="74446"/>
    <x v="2"/>
    <n v="1"/>
    <s v="Mumbai"/>
  </r>
  <r>
    <n v="1179"/>
    <n v="47"/>
    <n v="54765"/>
    <n v="679"/>
    <n v="208171"/>
    <s v="Medical"/>
    <n v="4702"/>
    <n v="0"/>
    <n v="0"/>
    <s v="Employed"/>
    <s v="Divorced"/>
    <s v="Male"/>
    <s v="Master"/>
    <n v="5"/>
    <n v="4"/>
    <n v="104670"/>
    <x v="0"/>
    <n v="3"/>
    <s v="Ahmedabad"/>
  </r>
  <r>
    <n v="1180"/>
    <n v="34"/>
    <n v="49405"/>
    <n v="656"/>
    <n v="239553"/>
    <s v="Car"/>
    <n v="4837"/>
    <n v="0"/>
    <n v="0"/>
    <s v="Employed"/>
    <s v="Single"/>
    <s v="Male"/>
    <s v="Bachelor"/>
    <n v="5"/>
    <n v="1"/>
    <n v="71951"/>
    <x v="3"/>
    <n v="18"/>
    <s v="Ahmedabad"/>
  </r>
  <r>
    <n v="1181"/>
    <n v="56"/>
    <n v="29465"/>
    <n v="643"/>
    <n v="165974"/>
    <s v="Car"/>
    <n v="4605"/>
    <n v="1"/>
    <n v="1"/>
    <s v="Employed"/>
    <s v="Married"/>
    <s v="Female"/>
    <s v="High School"/>
    <n v="2"/>
    <n v="3"/>
    <n v="115653"/>
    <x v="3"/>
    <n v="17"/>
    <s v="Kolkata"/>
  </r>
  <r>
    <n v="1182"/>
    <n v="32"/>
    <n v="54771"/>
    <n v="634"/>
    <n v="154316"/>
    <s v="Car"/>
    <n v="4636"/>
    <n v="0"/>
    <n v="0"/>
    <s v="Employed"/>
    <s v="Divorced"/>
    <s v="Female"/>
    <s v="Bachelor"/>
    <n v="1"/>
    <n v="2"/>
    <n v="60551"/>
    <x v="3"/>
    <n v="8"/>
    <s v="Pune"/>
  </r>
  <r>
    <n v="1183"/>
    <n v="43"/>
    <n v="65425"/>
    <n v="693"/>
    <n v="193202"/>
    <s v="Car"/>
    <n v="5697"/>
    <n v="0"/>
    <n v="1"/>
    <s v="Employed"/>
    <s v="Married"/>
    <s v="Female"/>
    <s v="Bachelor"/>
    <n v="2"/>
    <n v="1"/>
    <n v="89811"/>
    <x v="1"/>
    <n v="11"/>
    <s v="Ahmedabad"/>
  </r>
  <r>
    <n v="1184"/>
    <n v="41"/>
    <n v="33489"/>
    <n v="577"/>
    <n v="239227"/>
    <s v="Medical"/>
    <n v="6323"/>
    <n v="0"/>
    <n v="1"/>
    <s v="Unemployed"/>
    <s v="Divorced"/>
    <s v="Male"/>
    <s v="Master"/>
    <n v="0"/>
    <n v="2"/>
    <n v="92416"/>
    <x v="2"/>
    <n v="8"/>
    <s v="Delhi"/>
  </r>
  <r>
    <n v="1185"/>
    <n v="28"/>
    <n v="46564"/>
    <n v="673"/>
    <n v="146215"/>
    <s v="Home"/>
    <n v="5129"/>
    <n v="0"/>
    <n v="0"/>
    <s v="Unemployed"/>
    <s v="Divorced"/>
    <s v="Female"/>
    <s v="High School"/>
    <n v="1"/>
    <n v="2"/>
    <n v="133388"/>
    <x v="0"/>
    <n v="6"/>
    <s v="Delhi"/>
  </r>
  <r>
    <n v="1186"/>
    <n v="59"/>
    <n v="56380"/>
    <n v="701"/>
    <n v="316763"/>
    <s v="Education"/>
    <n v="5739"/>
    <n v="0"/>
    <n v="1"/>
    <s v="Employed"/>
    <s v="Single"/>
    <s v="Female"/>
    <s v="Master"/>
    <n v="0"/>
    <n v="2"/>
    <n v="104201"/>
    <x v="2"/>
    <n v="6"/>
    <s v="Mumbai"/>
  </r>
  <r>
    <n v="1187"/>
    <n v="29"/>
    <n v="72685"/>
    <n v="687"/>
    <n v="135042"/>
    <s v="Education"/>
    <n v="4827"/>
    <n v="0"/>
    <n v="0"/>
    <s v="Employed"/>
    <s v="Married"/>
    <s v="Male"/>
    <s v="Master"/>
    <n v="3"/>
    <n v="3"/>
    <n v="128650"/>
    <x v="2"/>
    <n v="6"/>
    <s v="Delhi"/>
  </r>
  <r>
    <n v="1188"/>
    <n v="44"/>
    <n v="32621"/>
    <n v="646"/>
    <n v="171464"/>
    <s v="Personal"/>
    <n v="4802"/>
    <n v="0"/>
    <n v="1"/>
    <s v="Employed"/>
    <s v="Divorced"/>
    <s v="Male"/>
    <s v="Master"/>
    <n v="2"/>
    <n v="4"/>
    <n v="116640"/>
    <x v="3"/>
    <n v="2"/>
    <s v="Pune"/>
  </r>
  <r>
    <n v="1189"/>
    <n v="51"/>
    <n v="61901"/>
    <n v="649"/>
    <n v="256704"/>
    <s v="Car"/>
    <n v="4600"/>
    <n v="0"/>
    <n v="1"/>
    <s v="Employed"/>
    <s v="Single"/>
    <s v="Female"/>
    <s v="Bachelor"/>
    <n v="5"/>
    <n v="2"/>
    <n v="116449"/>
    <x v="3"/>
    <n v="10"/>
    <s v="Ahmedabad"/>
  </r>
  <r>
    <n v="1190"/>
    <n v="45"/>
    <n v="44633"/>
    <n v="714"/>
    <n v="248376"/>
    <s v="Car"/>
    <n v="4235"/>
    <n v="0"/>
    <n v="0"/>
    <s v="Employed"/>
    <s v="Divorced"/>
    <s v="Female"/>
    <s v="High School"/>
    <n v="2"/>
    <n v="1"/>
    <n v="90042"/>
    <x v="2"/>
    <n v="10"/>
    <s v="Pune"/>
  </r>
  <r>
    <n v="1191"/>
    <n v="37"/>
    <n v="39895"/>
    <n v="679"/>
    <n v="243999"/>
    <s v="Car"/>
    <n v="6236"/>
    <n v="1"/>
    <n v="1"/>
    <s v="Employed"/>
    <s v="Divorced"/>
    <s v="Female"/>
    <s v="High School"/>
    <n v="4"/>
    <n v="2"/>
    <n v="130627"/>
    <x v="2"/>
    <n v="9"/>
    <s v="Kolkata"/>
  </r>
  <r>
    <n v="1192"/>
    <n v="62"/>
    <n v="36229"/>
    <n v="737"/>
    <n v="165728"/>
    <s v="Home"/>
    <n v="4498"/>
    <n v="0"/>
    <n v="1"/>
    <s v="Employed"/>
    <s v="Single"/>
    <s v="Female"/>
    <s v="Master"/>
    <n v="1"/>
    <n v="2"/>
    <n v="89314"/>
    <x v="0"/>
    <n v="3"/>
    <s v="Mumbai"/>
  </r>
  <r>
    <n v="1193"/>
    <n v="49"/>
    <n v="40166"/>
    <n v="562"/>
    <n v="175216"/>
    <s v="Car"/>
    <n v="5611"/>
    <n v="0"/>
    <n v="0"/>
    <s v="Employed"/>
    <s v="Married"/>
    <s v="Female"/>
    <s v="PhD"/>
    <n v="3"/>
    <n v="3"/>
    <n v="48105"/>
    <x v="3"/>
    <n v="2"/>
    <s v="Mumbai"/>
  </r>
  <r>
    <n v="1194"/>
    <n v="23"/>
    <n v="57486"/>
    <n v="695"/>
    <n v="157179"/>
    <s v="Personal"/>
    <n v="4162"/>
    <n v="0"/>
    <n v="1"/>
    <s v="Employed"/>
    <s v="Single"/>
    <s v="Male"/>
    <s v="High School"/>
    <n v="4"/>
    <n v="1"/>
    <n v="93556"/>
    <x v="3"/>
    <n v="4"/>
    <s v="Ahmedabad"/>
  </r>
  <r>
    <n v="1195"/>
    <n v="41"/>
    <n v="46583"/>
    <n v="609"/>
    <n v="183990"/>
    <s v="Personal"/>
    <n v="5045"/>
    <n v="0"/>
    <n v="1"/>
    <s v="Employed"/>
    <s v="Married"/>
    <s v="Female"/>
    <s v="High School"/>
    <n v="4"/>
    <n v="2"/>
    <n v="113604"/>
    <x v="1"/>
    <n v="8"/>
    <s v="Hyderabad"/>
  </r>
  <r>
    <n v="1196"/>
    <n v="28"/>
    <n v="60713"/>
    <n v="646"/>
    <n v="219137"/>
    <s v="Home"/>
    <n v="4999"/>
    <n v="0"/>
    <n v="1"/>
    <s v="Employed"/>
    <s v="Divorced"/>
    <s v="Female"/>
    <s v="Master"/>
    <n v="2"/>
    <n v="3"/>
    <n v="51801"/>
    <x v="3"/>
    <n v="9"/>
    <s v="Ahmedabad"/>
  </r>
  <r>
    <n v="1197"/>
    <n v="34"/>
    <n v="33172"/>
    <n v="718"/>
    <n v="156936"/>
    <s v="Car"/>
    <n v="4170"/>
    <n v="0"/>
    <n v="0"/>
    <s v="Employed"/>
    <s v="Divorced"/>
    <s v="Female"/>
    <s v="Bachelor"/>
    <n v="1"/>
    <n v="3"/>
    <n v="73446"/>
    <x v="0"/>
    <n v="2"/>
    <s v="Mumbai"/>
  </r>
  <r>
    <n v="1198"/>
    <n v="59"/>
    <n v="60454"/>
    <n v="599"/>
    <n v="112590"/>
    <s v="Medical"/>
    <n v="4653"/>
    <n v="0"/>
    <n v="1"/>
    <s v="Employed"/>
    <s v="Single"/>
    <s v="Male"/>
    <s v="Master"/>
    <n v="2"/>
    <n v="4"/>
    <n v="63082"/>
    <x v="1"/>
    <n v="16"/>
    <s v="Hyderabad"/>
  </r>
  <r>
    <n v="1199"/>
    <n v="36"/>
    <n v="56506"/>
    <n v="755"/>
    <n v="258460"/>
    <s v="Medical"/>
    <n v="3931"/>
    <n v="0"/>
    <n v="0"/>
    <s v="Employed"/>
    <s v="Single"/>
    <s v="Male"/>
    <s v="PhD"/>
    <n v="1"/>
    <n v="4"/>
    <n v="123601"/>
    <x v="0"/>
    <n v="6"/>
    <s v="Ahmedabad"/>
  </r>
  <r>
    <n v="1200"/>
    <n v="38"/>
    <n v="27383"/>
    <n v="705"/>
    <n v="190991"/>
    <s v="Education"/>
    <n v="5016"/>
    <n v="1"/>
    <n v="1"/>
    <s v="Employed"/>
    <s v="Single"/>
    <s v="Female"/>
    <s v="PhD"/>
    <n v="4"/>
    <n v="4"/>
    <n v="150185"/>
    <x v="3"/>
    <n v="8"/>
    <s v="Ahmedabad"/>
  </r>
  <r>
    <n v="1201"/>
    <n v="51"/>
    <n v="72593"/>
    <n v="678"/>
    <n v="237404"/>
    <s v="Home"/>
    <n v="3239"/>
    <n v="0"/>
    <n v="1"/>
    <s v="Employed"/>
    <s v="Divorced"/>
    <s v="Female"/>
    <s v="Master"/>
    <n v="0"/>
    <n v="2"/>
    <n v="93709"/>
    <x v="3"/>
    <n v="3"/>
    <s v="Hyderabad"/>
  </r>
  <r>
    <n v="1202"/>
    <n v="31"/>
    <n v="55098"/>
    <n v="603"/>
    <n v="184542"/>
    <s v="Medical"/>
    <n v="4942"/>
    <n v="0"/>
    <n v="0"/>
    <s v="Employed"/>
    <s v="Married"/>
    <s v="Female"/>
    <s v="PhD"/>
    <n v="3"/>
    <n v="2"/>
    <n v="115945"/>
    <x v="2"/>
    <n v="11"/>
    <s v="Hyderabad"/>
  </r>
  <r>
    <n v="1203"/>
    <n v="58"/>
    <n v="61481"/>
    <n v="641"/>
    <n v="227139"/>
    <s v="Education"/>
    <n v="5650"/>
    <n v="0"/>
    <n v="1"/>
    <s v="Employed"/>
    <s v="Single"/>
    <s v="Female"/>
    <s v="Bachelor"/>
    <n v="4"/>
    <n v="2"/>
    <n v="115165"/>
    <x v="2"/>
    <n v="5"/>
    <s v="Bangalore"/>
  </r>
  <r>
    <n v="1204"/>
    <n v="40"/>
    <n v="67342"/>
    <n v="632"/>
    <n v="316309"/>
    <s v="Personal"/>
    <n v="4987"/>
    <n v="0"/>
    <n v="1"/>
    <s v="Employed"/>
    <s v="Married"/>
    <s v="Male"/>
    <s v="Bachelor"/>
    <n v="2"/>
    <n v="3"/>
    <n v="146613"/>
    <x v="0"/>
    <n v="12"/>
    <s v="Pune"/>
  </r>
  <r>
    <n v="1205"/>
    <n v="24"/>
    <n v="64525"/>
    <n v="588"/>
    <n v="142835"/>
    <s v="Education"/>
    <n v="4299"/>
    <n v="0"/>
    <n v="1"/>
    <s v="Unemployed"/>
    <s v="Single"/>
    <s v="Female"/>
    <s v="Bachelor"/>
    <n v="3"/>
    <n v="2"/>
    <n v="80423"/>
    <x v="1"/>
    <n v="11"/>
    <s v="Kolkata"/>
  </r>
  <r>
    <n v="1206"/>
    <n v="40"/>
    <n v="48108"/>
    <n v="704"/>
    <n v="161103"/>
    <s v="Car"/>
    <n v="4350"/>
    <n v="0"/>
    <n v="1"/>
    <s v="Employed"/>
    <s v="Single"/>
    <s v="Female"/>
    <s v="PhD"/>
    <n v="4"/>
    <n v="3"/>
    <n v="93403"/>
    <x v="3"/>
    <n v="5"/>
    <s v="Hyderabad"/>
  </r>
  <r>
    <n v="1207"/>
    <n v="51"/>
    <n v="60877"/>
    <n v="629"/>
    <n v="154963"/>
    <s v="Car"/>
    <n v="6208"/>
    <n v="0"/>
    <n v="0"/>
    <s v="Employed"/>
    <s v="Single"/>
    <s v="Female"/>
    <s v="Bachelor"/>
    <n v="1"/>
    <n v="1"/>
    <n v="89776"/>
    <x v="2"/>
    <n v="3"/>
    <s v="Delhi"/>
  </r>
  <r>
    <n v="1208"/>
    <n v="40"/>
    <n v="22849"/>
    <n v="641"/>
    <n v="305208"/>
    <s v="Personal"/>
    <n v="5158"/>
    <n v="0"/>
    <n v="1"/>
    <s v="Employed"/>
    <s v="Single"/>
    <s v="Male"/>
    <s v="Master"/>
    <n v="2"/>
    <n v="2"/>
    <n v="102261"/>
    <x v="2"/>
    <n v="9"/>
    <s v="Hyderabad"/>
  </r>
  <r>
    <n v="1209"/>
    <n v="31"/>
    <n v="55906"/>
    <n v="643"/>
    <n v="199096"/>
    <s v="Home"/>
    <n v="5844"/>
    <n v="1"/>
    <n v="0"/>
    <s v="Employed"/>
    <s v="Divorced"/>
    <s v="Male"/>
    <s v="Bachelor"/>
    <n v="4"/>
    <n v="1"/>
    <n v="175129"/>
    <x v="3"/>
    <n v="18"/>
    <s v="Mumbai"/>
  </r>
  <r>
    <n v="1210"/>
    <n v="21"/>
    <n v="75987"/>
    <n v="639"/>
    <n v="244373"/>
    <s v="Car"/>
    <n v="5942"/>
    <n v="0"/>
    <n v="1"/>
    <s v="Employed"/>
    <s v="Divorced"/>
    <s v="Male"/>
    <s v="PhD"/>
    <n v="1"/>
    <n v="4"/>
    <n v="100924"/>
    <x v="3"/>
    <n v="12"/>
    <s v="Kolkata"/>
  </r>
  <r>
    <n v="1211"/>
    <n v="64"/>
    <n v="39569"/>
    <n v="676"/>
    <n v="67808"/>
    <s v="Car"/>
    <n v="4554"/>
    <n v="1"/>
    <n v="1"/>
    <s v="Employed"/>
    <s v="Single"/>
    <s v="Male"/>
    <s v="High School"/>
    <n v="1"/>
    <n v="1"/>
    <n v="74358"/>
    <x v="1"/>
    <n v="4"/>
    <s v="Hyderabad"/>
  </r>
  <r>
    <n v="1212"/>
    <n v="38"/>
    <n v="63731"/>
    <n v="618"/>
    <n v="218722"/>
    <s v="Education"/>
    <n v="3998"/>
    <n v="0"/>
    <n v="1"/>
    <s v="Employed"/>
    <s v="Divorced"/>
    <s v="Male"/>
    <s v="PhD"/>
    <n v="1"/>
    <n v="1"/>
    <n v="65365"/>
    <x v="2"/>
    <n v="7"/>
    <s v="Ahmedabad"/>
  </r>
  <r>
    <n v="1213"/>
    <n v="59"/>
    <n v="76594"/>
    <n v="700"/>
    <n v="181959"/>
    <s v="Education"/>
    <n v="5646"/>
    <n v="0"/>
    <n v="0"/>
    <s v="Employed"/>
    <s v="Divorced"/>
    <s v="Female"/>
    <s v="Master"/>
    <n v="3"/>
    <n v="3"/>
    <n v="137579"/>
    <x v="1"/>
    <n v="11"/>
    <s v="Delhi"/>
  </r>
  <r>
    <n v="1214"/>
    <n v="64"/>
    <n v="60338"/>
    <n v="620"/>
    <n v="269430"/>
    <s v="Education"/>
    <n v="4142"/>
    <n v="0"/>
    <n v="1"/>
    <s v="Employed"/>
    <s v="Divorced"/>
    <s v="Male"/>
    <s v="Master"/>
    <n v="2"/>
    <n v="3"/>
    <n v="74222"/>
    <x v="1"/>
    <n v="2"/>
    <s v="Kolkata"/>
  </r>
  <r>
    <n v="1215"/>
    <n v="53"/>
    <n v="65381"/>
    <n v="648"/>
    <n v="232938"/>
    <s v="Medical"/>
    <n v="4409"/>
    <n v="0"/>
    <n v="1"/>
    <s v="Employed"/>
    <s v="Divorced"/>
    <s v="Female"/>
    <s v="PhD"/>
    <n v="1"/>
    <n v="3"/>
    <n v="119907"/>
    <x v="3"/>
    <n v="12"/>
    <s v="Kolkata"/>
  </r>
  <r>
    <n v="1216"/>
    <n v="56"/>
    <n v="26457"/>
    <n v="584"/>
    <n v="179014"/>
    <s v="Personal"/>
    <n v="5103"/>
    <n v="0"/>
    <n v="0"/>
    <s v="Employed"/>
    <s v="Married"/>
    <s v="Female"/>
    <s v="Bachelor"/>
    <n v="4"/>
    <n v="3"/>
    <n v="79609"/>
    <x v="1"/>
    <n v="9"/>
    <s v="Hyderabad"/>
  </r>
  <r>
    <n v="1217"/>
    <n v="38"/>
    <n v="35976"/>
    <n v="703"/>
    <n v="278990"/>
    <s v="Home"/>
    <n v="4748"/>
    <n v="0"/>
    <n v="1"/>
    <s v="Employed"/>
    <s v="Married"/>
    <s v="Female"/>
    <s v="Bachelor"/>
    <n v="1"/>
    <n v="4"/>
    <n v="61999"/>
    <x v="3"/>
    <n v="6"/>
    <s v="Delhi"/>
  </r>
  <r>
    <n v="1218"/>
    <n v="51"/>
    <n v="71446"/>
    <n v="716"/>
    <n v="283581"/>
    <s v="Education"/>
    <n v="2685"/>
    <n v="0"/>
    <n v="0"/>
    <s v="Employed"/>
    <s v="Divorced"/>
    <s v="Male"/>
    <s v="High School"/>
    <n v="2"/>
    <n v="1"/>
    <n v="118155"/>
    <x v="0"/>
    <n v="7"/>
    <s v="Pune"/>
  </r>
  <r>
    <n v="1219"/>
    <n v="55"/>
    <n v="64405"/>
    <n v="685"/>
    <n v="275284"/>
    <s v="Home"/>
    <n v="3765"/>
    <n v="0"/>
    <n v="0"/>
    <s v="Employed"/>
    <s v="Married"/>
    <s v="Male"/>
    <s v="Bachelor"/>
    <n v="5"/>
    <n v="4"/>
    <n v="81077"/>
    <x v="1"/>
    <n v="6"/>
    <s v="Kolkata"/>
  </r>
  <r>
    <n v="1220"/>
    <n v="59"/>
    <n v="57440"/>
    <n v="658"/>
    <n v="238124"/>
    <s v="Education"/>
    <n v="6008"/>
    <n v="0"/>
    <n v="0"/>
    <s v="Employed"/>
    <s v="Single"/>
    <s v="Male"/>
    <s v="Master"/>
    <n v="5"/>
    <n v="4"/>
    <n v="112762"/>
    <x v="2"/>
    <n v="18"/>
    <s v="Kolkata"/>
  </r>
  <r>
    <n v="1221"/>
    <n v="58"/>
    <n v="46030"/>
    <n v="648"/>
    <n v="186135"/>
    <s v="Car"/>
    <n v="4918"/>
    <n v="0"/>
    <n v="0"/>
    <s v="Employed"/>
    <s v="Married"/>
    <s v="Female"/>
    <s v="Bachelor"/>
    <n v="3"/>
    <n v="3"/>
    <n v="114978"/>
    <x v="2"/>
    <n v="13"/>
    <s v="Bangalore"/>
  </r>
  <r>
    <n v="1222"/>
    <n v="35"/>
    <n v="54269"/>
    <n v="571"/>
    <n v="211603"/>
    <s v="Home"/>
    <n v="5732"/>
    <n v="0"/>
    <n v="1"/>
    <s v="Employed"/>
    <s v="Single"/>
    <s v="Female"/>
    <s v="PhD"/>
    <n v="1"/>
    <n v="1"/>
    <n v="116387"/>
    <x v="0"/>
    <n v="9"/>
    <s v="Delhi"/>
  </r>
  <r>
    <n v="1223"/>
    <n v="26"/>
    <n v="76072"/>
    <n v="582"/>
    <n v="179164"/>
    <s v="Medical"/>
    <n v="4188"/>
    <n v="0"/>
    <n v="1"/>
    <s v="Employed"/>
    <s v="Married"/>
    <s v="Male"/>
    <s v="PhD"/>
    <n v="4"/>
    <n v="1"/>
    <n v="91955"/>
    <x v="0"/>
    <n v="19"/>
    <s v="Ahmedabad"/>
  </r>
  <r>
    <n v="1224"/>
    <n v="28"/>
    <n v="48471"/>
    <n v="687"/>
    <n v="211065"/>
    <s v="Education"/>
    <n v="3888"/>
    <n v="0"/>
    <n v="1"/>
    <s v="Employed"/>
    <s v="Married"/>
    <s v="Male"/>
    <s v="High School"/>
    <n v="2"/>
    <n v="4"/>
    <n v="120585"/>
    <x v="1"/>
    <n v="4"/>
    <s v="Bangalore"/>
  </r>
  <r>
    <n v="1225"/>
    <n v="60"/>
    <n v="60488"/>
    <n v="640"/>
    <n v="170268"/>
    <s v="Personal"/>
    <n v="5722"/>
    <n v="0"/>
    <n v="0"/>
    <s v="Employed"/>
    <s v="Single"/>
    <s v="Male"/>
    <s v="Master"/>
    <n v="1"/>
    <n v="3"/>
    <n v="72323"/>
    <x v="2"/>
    <n v="4"/>
    <s v="Hyderabad"/>
  </r>
  <r>
    <n v="1226"/>
    <n v="42"/>
    <n v="60094"/>
    <n v="582"/>
    <n v="191516"/>
    <s v="Car"/>
    <n v="6296"/>
    <n v="0"/>
    <n v="0"/>
    <s v="Employed"/>
    <s v="Single"/>
    <s v="Female"/>
    <s v="PhD"/>
    <n v="3"/>
    <n v="4"/>
    <n v="26377"/>
    <x v="2"/>
    <n v="13"/>
    <s v="Pune"/>
  </r>
  <r>
    <n v="1227"/>
    <n v="21"/>
    <n v="40012"/>
    <n v="579"/>
    <n v="307177"/>
    <s v="Education"/>
    <n v="4127"/>
    <n v="0"/>
    <n v="1"/>
    <s v="Employed"/>
    <s v="Divorced"/>
    <s v="Female"/>
    <s v="Master"/>
    <n v="0"/>
    <n v="1"/>
    <n v="121206"/>
    <x v="3"/>
    <n v="11"/>
    <s v="Kolkata"/>
  </r>
  <r>
    <n v="1228"/>
    <n v="33"/>
    <n v="41169"/>
    <n v="681"/>
    <n v="215547"/>
    <s v="Home"/>
    <n v="6017"/>
    <n v="0"/>
    <n v="0"/>
    <s v="Employed"/>
    <s v="Married"/>
    <s v="Male"/>
    <s v="Bachelor"/>
    <n v="5"/>
    <n v="3"/>
    <n v="104967"/>
    <x v="3"/>
    <n v="2"/>
    <s v="Pune"/>
  </r>
  <r>
    <n v="1229"/>
    <n v="44"/>
    <n v="72905"/>
    <n v="693"/>
    <n v="178506"/>
    <s v="Education"/>
    <n v="4023"/>
    <n v="0"/>
    <n v="1"/>
    <s v="Employed"/>
    <s v="Single"/>
    <s v="Female"/>
    <s v="High School"/>
    <n v="4"/>
    <n v="4"/>
    <n v="81697"/>
    <x v="2"/>
    <n v="6"/>
    <s v="Kolkata"/>
  </r>
  <r>
    <n v="1230"/>
    <n v="41"/>
    <n v="58551"/>
    <n v="573"/>
    <n v="144987"/>
    <s v="Car"/>
    <n v="3363"/>
    <n v="0"/>
    <n v="1"/>
    <s v="Employed"/>
    <s v="Divorced"/>
    <s v="Female"/>
    <s v="High School"/>
    <n v="5"/>
    <n v="1"/>
    <n v="55865"/>
    <x v="3"/>
    <n v="12"/>
    <s v="Pune"/>
  </r>
  <r>
    <n v="1231"/>
    <n v="63"/>
    <n v="39794"/>
    <n v="657"/>
    <n v="195009"/>
    <s v="Personal"/>
    <n v="5585"/>
    <n v="1"/>
    <n v="1"/>
    <s v="Employed"/>
    <s v="Single"/>
    <s v="Male"/>
    <s v="Bachelor"/>
    <n v="1"/>
    <n v="2"/>
    <n v="38902"/>
    <x v="3"/>
    <n v="8"/>
    <s v="Delhi"/>
  </r>
  <r>
    <n v="1232"/>
    <n v="24"/>
    <n v="45330"/>
    <n v="669"/>
    <n v="237267"/>
    <s v="Personal"/>
    <n v="4045"/>
    <n v="0"/>
    <n v="1"/>
    <s v="Employed"/>
    <s v="Divorced"/>
    <s v="Female"/>
    <s v="PhD"/>
    <n v="1"/>
    <n v="3"/>
    <n v="101552"/>
    <x v="3"/>
    <n v="5"/>
    <s v="Bangalore"/>
  </r>
  <r>
    <n v="1233"/>
    <n v="27"/>
    <n v="35216"/>
    <n v="620"/>
    <n v="206835"/>
    <s v="Personal"/>
    <n v="3789"/>
    <n v="0"/>
    <n v="1"/>
    <s v="Employed"/>
    <s v="Divorced"/>
    <s v="Female"/>
    <s v="Master"/>
    <n v="0"/>
    <n v="1"/>
    <n v="149463"/>
    <x v="0"/>
    <n v="9"/>
    <s v="Hyderabad"/>
  </r>
  <r>
    <n v="1234"/>
    <n v="32"/>
    <n v="65997"/>
    <n v="711"/>
    <n v="197301"/>
    <s v="Car"/>
    <n v="3811"/>
    <n v="0"/>
    <n v="1"/>
    <s v="Unemployed"/>
    <s v="Single"/>
    <s v="Female"/>
    <s v="Master"/>
    <n v="2"/>
    <n v="3"/>
    <n v="95843"/>
    <x v="2"/>
    <n v="4"/>
    <s v="Pune"/>
  </r>
  <r>
    <n v="1235"/>
    <n v="33"/>
    <n v="46223"/>
    <n v="632"/>
    <n v="221278"/>
    <s v="Education"/>
    <n v="4652"/>
    <n v="0"/>
    <n v="1"/>
    <s v="Employed"/>
    <s v="Single"/>
    <s v="Male"/>
    <s v="Master"/>
    <n v="0"/>
    <n v="1"/>
    <n v="89159"/>
    <x v="2"/>
    <n v="9"/>
    <s v="Pune"/>
  </r>
  <r>
    <n v="1236"/>
    <n v="64"/>
    <n v="46423"/>
    <n v="564"/>
    <n v="219714"/>
    <s v="Car"/>
    <n v="3299"/>
    <n v="0"/>
    <n v="1"/>
    <s v="Employed"/>
    <s v="Married"/>
    <s v="Female"/>
    <s v="PhD"/>
    <n v="2"/>
    <n v="3"/>
    <n v="99268"/>
    <x v="2"/>
    <n v="12"/>
    <s v="Pune"/>
  </r>
  <r>
    <n v="1237"/>
    <n v="36"/>
    <n v="62613"/>
    <n v="640"/>
    <n v="235264"/>
    <s v="Car"/>
    <n v="5594"/>
    <n v="0"/>
    <n v="1"/>
    <s v="Employed"/>
    <s v="Married"/>
    <s v="Female"/>
    <s v="Bachelor"/>
    <n v="1"/>
    <n v="2"/>
    <n v="165376"/>
    <x v="3"/>
    <n v="4"/>
    <s v="Pune"/>
  </r>
  <r>
    <n v="1238"/>
    <n v="26"/>
    <n v="24808"/>
    <n v="718"/>
    <n v="236596"/>
    <s v="Education"/>
    <n v="5481"/>
    <n v="0"/>
    <n v="1"/>
    <s v="Employed"/>
    <s v="Divorced"/>
    <s v="Male"/>
    <s v="Master"/>
    <n v="0"/>
    <n v="4"/>
    <n v="122557"/>
    <x v="1"/>
    <n v="17"/>
    <s v="Hyderabad"/>
  </r>
  <r>
    <n v="1239"/>
    <n v="34"/>
    <n v="49446"/>
    <n v="632"/>
    <n v="195571"/>
    <s v="Medical"/>
    <n v="5480"/>
    <n v="0"/>
    <n v="1"/>
    <s v="Unemployed"/>
    <s v="Single"/>
    <s v="Male"/>
    <s v="PhD"/>
    <n v="5"/>
    <n v="4"/>
    <n v="71992"/>
    <x v="1"/>
    <n v="2"/>
    <s v="Delhi"/>
  </r>
  <r>
    <n v="1240"/>
    <n v="51"/>
    <n v="49836"/>
    <n v="597"/>
    <n v="193070"/>
    <s v="Personal"/>
    <n v="6207"/>
    <n v="0"/>
    <n v="1"/>
    <s v="Employed"/>
    <s v="Married"/>
    <s v="Female"/>
    <s v="Master"/>
    <n v="5"/>
    <n v="4"/>
    <n v="100843"/>
    <x v="3"/>
    <n v="13"/>
    <s v="Pune"/>
  </r>
  <r>
    <n v="1241"/>
    <n v="56"/>
    <n v="45715"/>
    <n v="681"/>
    <n v="200041"/>
    <s v="Home"/>
    <n v="5970"/>
    <n v="0"/>
    <n v="1"/>
    <s v="Unemployed"/>
    <s v="Divorced"/>
    <s v="Female"/>
    <s v="PhD"/>
    <n v="1"/>
    <n v="2"/>
    <n v="109973"/>
    <x v="0"/>
    <n v="15"/>
    <s v="Pune"/>
  </r>
  <r>
    <n v="1242"/>
    <n v="57"/>
    <n v="41756"/>
    <n v="662"/>
    <n v="228013"/>
    <s v="Home"/>
    <n v="4092"/>
    <n v="0"/>
    <n v="1"/>
    <s v="Employed"/>
    <s v="Married"/>
    <s v="Female"/>
    <s v="Bachelor"/>
    <n v="0"/>
    <n v="3"/>
    <n v="68309"/>
    <x v="0"/>
    <n v="8"/>
    <s v="Delhi"/>
  </r>
  <r>
    <n v="1243"/>
    <n v="61"/>
    <n v="39349"/>
    <n v="649"/>
    <n v="256057"/>
    <s v="Education"/>
    <n v="5674"/>
    <n v="0"/>
    <n v="1"/>
    <s v="Employed"/>
    <s v="Divorced"/>
    <s v="Male"/>
    <s v="Master"/>
    <n v="1"/>
    <n v="3"/>
    <n v="122774"/>
    <x v="2"/>
    <n v="6"/>
    <s v="Bangalore"/>
  </r>
  <r>
    <n v="1244"/>
    <n v="55"/>
    <n v="54236"/>
    <n v="673"/>
    <n v="183156"/>
    <s v="Home"/>
    <n v="6111"/>
    <n v="0"/>
    <n v="1"/>
    <s v="Employed"/>
    <s v="Married"/>
    <s v="Male"/>
    <s v="Bachelor"/>
    <n v="5"/>
    <n v="1"/>
    <n v="75465"/>
    <x v="1"/>
    <n v="9"/>
    <s v="Delhi"/>
  </r>
  <r>
    <n v="1245"/>
    <n v="30"/>
    <n v="34848"/>
    <n v="615"/>
    <n v="191813"/>
    <s v="Medical"/>
    <n v="5814"/>
    <n v="0"/>
    <n v="0"/>
    <s v="Unemployed"/>
    <s v="Single"/>
    <s v="Female"/>
    <s v="High School"/>
    <n v="5"/>
    <n v="1"/>
    <n v="54671"/>
    <x v="0"/>
    <n v="11"/>
    <s v="Hyderabad"/>
  </r>
  <r>
    <n v="1246"/>
    <n v="37"/>
    <n v="52417"/>
    <n v="619"/>
    <n v="159327"/>
    <s v="Car"/>
    <n v="5889"/>
    <n v="1"/>
    <n v="1"/>
    <s v="Unemployed"/>
    <s v="Divorced"/>
    <s v="Male"/>
    <s v="PhD"/>
    <n v="1"/>
    <n v="3"/>
    <n v="102284"/>
    <x v="1"/>
    <n v="12"/>
    <s v="Ahmedabad"/>
  </r>
  <r>
    <n v="1247"/>
    <n v="62"/>
    <n v="41706"/>
    <n v="686"/>
    <n v="125237"/>
    <s v="Personal"/>
    <n v="4849"/>
    <n v="0"/>
    <n v="0"/>
    <s v="Employed"/>
    <s v="Divorced"/>
    <s v="Male"/>
    <s v="High School"/>
    <n v="1"/>
    <n v="2"/>
    <n v="97535"/>
    <x v="1"/>
    <n v="2"/>
    <s v="Kolkata"/>
  </r>
  <r>
    <n v="1248"/>
    <n v="50"/>
    <n v="42703"/>
    <n v="601"/>
    <n v="138108"/>
    <s v="Home"/>
    <n v="4351"/>
    <n v="0"/>
    <n v="1"/>
    <s v="Employed"/>
    <s v="Married"/>
    <s v="Male"/>
    <s v="Bachelor"/>
    <n v="3"/>
    <n v="2"/>
    <n v="99969"/>
    <x v="0"/>
    <n v="2"/>
    <s v="Bangalore"/>
  </r>
  <r>
    <n v="1249"/>
    <n v="64"/>
    <n v="52954"/>
    <n v="730"/>
    <n v="149814"/>
    <s v="Home"/>
    <n v="4765"/>
    <n v="0"/>
    <n v="1"/>
    <s v="Employed"/>
    <s v="Married"/>
    <s v="Male"/>
    <s v="Bachelor"/>
    <n v="0"/>
    <n v="4"/>
    <n v="77060"/>
    <x v="3"/>
    <n v="11"/>
    <s v="Ahmedabad"/>
  </r>
  <r>
    <n v="1250"/>
    <n v="27"/>
    <n v="42536"/>
    <n v="711"/>
    <n v="166711"/>
    <s v="Education"/>
    <n v="4301"/>
    <n v="0"/>
    <n v="1"/>
    <s v="Employed"/>
    <s v="Married"/>
    <s v="Male"/>
    <s v="Bachelor"/>
    <n v="3"/>
    <n v="4"/>
    <n v="81246"/>
    <x v="2"/>
    <n v="8"/>
    <s v="Pune"/>
  </r>
  <r>
    <n v="1251"/>
    <n v="38"/>
    <n v="69005"/>
    <n v="592"/>
    <n v="222994"/>
    <s v="Education"/>
    <n v="6003"/>
    <n v="0"/>
    <n v="0"/>
    <s v="Employed"/>
    <s v="Single"/>
    <s v="Male"/>
    <s v="Master"/>
    <n v="1"/>
    <n v="4"/>
    <n v="133853"/>
    <x v="2"/>
    <n v="6"/>
    <s v="Ahmedabad"/>
  </r>
  <r>
    <n v="1252"/>
    <n v="39"/>
    <n v="47899"/>
    <n v="723"/>
    <n v="146433"/>
    <s v="Car"/>
    <n v="5186"/>
    <n v="0"/>
    <n v="0"/>
    <s v="Employed"/>
    <s v="Married"/>
    <s v="Female"/>
    <s v="Master"/>
    <n v="4"/>
    <n v="3"/>
    <n v="113232"/>
    <x v="0"/>
    <n v="18"/>
    <s v="Hyderabad"/>
  </r>
  <r>
    <n v="1253"/>
    <n v="35"/>
    <n v="65699"/>
    <n v="657"/>
    <n v="200884"/>
    <s v="Personal"/>
    <n v="5823"/>
    <n v="0"/>
    <n v="1"/>
    <s v="Employed"/>
    <s v="Married"/>
    <s v="Female"/>
    <s v="Bachelor"/>
    <n v="5"/>
    <n v="1"/>
    <n v="71297"/>
    <x v="3"/>
    <n v="11"/>
    <s v="Ahmedabad"/>
  </r>
  <r>
    <n v="1254"/>
    <n v="59"/>
    <n v="38571"/>
    <n v="719"/>
    <n v="241892"/>
    <s v="Home"/>
    <n v="3551"/>
    <n v="0"/>
    <n v="0"/>
    <s v="Employed"/>
    <s v="Single"/>
    <s v="Female"/>
    <s v="Bachelor"/>
    <n v="2"/>
    <n v="3"/>
    <n v="41479"/>
    <x v="0"/>
    <n v="6"/>
    <s v="Mumbai"/>
  </r>
  <r>
    <n v="1255"/>
    <n v="64"/>
    <n v="38238"/>
    <n v="656"/>
    <n v="158507"/>
    <s v="Car"/>
    <n v="4553"/>
    <n v="0"/>
    <n v="0"/>
    <s v="Employed"/>
    <s v="Married"/>
    <s v="Male"/>
    <s v="Master"/>
    <n v="0"/>
    <n v="3"/>
    <n v="72567"/>
    <x v="0"/>
    <n v="9"/>
    <s v="Bangalore"/>
  </r>
  <r>
    <n v="1256"/>
    <n v="42"/>
    <n v="25054"/>
    <n v="641"/>
    <n v="175406"/>
    <s v="Personal"/>
    <n v="3974"/>
    <n v="0"/>
    <n v="1"/>
    <s v="Unemployed"/>
    <s v="Single"/>
    <s v="Female"/>
    <s v="Master"/>
    <n v="0"/>
    <n v="2"/>
    <n v="104718"/>
    <x v="1"/>
    <n v="14"/>
    <s v="Hyderabad"/>
  </r>
  <r>
    <n v="1257"/>
    <n v="59"/>
    <n v="42617"/>
    <n v="635"/>
    <n v="133997"/>
    <s v="Car"/>
    <n v="3374"/>
    <n v="0"/>
    <n v="1"/>
    <s v="Employed"/>
    <s v="Single"/>
    <s v="Female"/>
    <s v="PhD"/>
    <n v="5"/>
    <n v="2"/>
    <n v="81042"/>
    <x v="1"/>
    <n v="19"/>
    <s v="Delhi"/>
  </r>
  <r>
    <n v="1258"/>
    <n v="62"/>
    <n v="46510"/>
    <n v="527"/>
    <n v="152374"/>
    <s v="Home"/>
    <n v="5299"/>
    <n v="0"/>
    <n v="1"/>
    <s v="Employed"/>
    <s v="Married"/>
    <s v="Male"/>
    <s v="Bachelor"/>
    <n v="2"/>
    <n v="1"/>
    <n v="78710"/>
    <x v="2"/>
    <n v="6"/>
    <s v="Kolkata"/>
  </r>
  <r>
    <n v="1259"/>
    <n v="50"/>
    <n v="51155"/>
    <n v="696"/>
    <n v="268496"/>
    <s v="Education"/>
    <n v="3935"/>
    <n v="0"/>
    <n v="1"/>
    <s v="Employed"/>
    <s v="Single"/>
    <s v="Female"/>
    <s v="Master"/>
    <n v="3"/>
    <n v="1"/>
    <n v="82325"/>
    <x v="1"/>
    <n v="19"/>
    <s v="Hyderabad"/>
  </r>
  <r>
    <n v="1260"/>
    <n v="40"/>
    <n v="60460"/>
    <n v="614"/>
    <n v="225249"/>
    <s v="Education"/>
    <n v="4626"/>
    <n v="0"/>
    <n v="1"/>
    <s v="Employed"/>
    <s v="Married"/>
    <s v="Female"/>
    <s v="Master"/>
    <n v="2"/>
    <n v="3"/>
    <n v="97818"/>
    <x v="1"/>
    <n v="10"/>
    <s v="Delhi"/>
  </r>
  <r>
    <n v="1261"/>
    <n v="52"/>
    <n v="59371"/>
    <n v="697"/>
    <n v="307477"/>
    <s v="Education"/>
    <n v="4028"/>
    <n v="0"/>
    <n v="1"/>
    <s v="Employed"/>
    <s v="Single"/>
    <s v="Female"/>
    <s v="High School"/>
    <n v="4"/>
    <n v="3"/>
    <n v="123538"/>
    <x v="3"/>
    <n v="14"/>
    <s v="Hyderabad"/>
  </r>
  <r>
    <n v="1262"/>
    <n v="62"/>
    <n v="67034"/>
    <n v="733"/>
    <n v="163149"/>
    <s v="Medical"/>
    <n v="4592"/>
    <n v="0"/>
    <n v="1"/>
    <s v="Employed"/>
    <s v="Divorced"/>
    <s v="Female"/>
    <s v="Bachelor"/>
    <n v="1"/>
    <n v="3"/>
    <n v="99987"/>
    <x v="0"/>
    <n v="5"/>
    <s v="Mumbai"/>
  </r>
  <r>
    <n v="1263"/>
    <n v="45"/>
    <n v="36690"/>
    <n v="621"/>
    <n v="275421"/>
    <s v="Car"/>
    <n v="5588"/>
    <n v="0"/>
    <n v="0"/>
    <s v="Employed"/>
    <s v="Married"/>
    <s v="Male"/>
    <s v="Bachelor"/>
    <n v="2"/>
    <n v="3"/>
    <n v="101858"/>
    <x v="0"/>
    <n v="12"/>
    <s v="Bangalore"/>
  </r>
  <r>
    <n v="1264"/>
    <n v="43"/>
    <n v="50462"/>
    <n v="618"/>
    <n v="163558"/>
    <s v="Home"/>
    <n v="4043"/>
    <n v="0"/>
    <n v="1"/>
    <s v="Employed"/>
    <s v="Divorced"/>
    <s v="Female"/>
    <s v="Master"/>
    <n v="2"/>
    <n v="2"/>
    <n v="93254"/>
    <x v="3"/>
    <n v="19"/>
    <s v="Pune"/>
  </r>
  <r>
    <n v="1265"/>
    <n v="25"/>
    <n v="34997"/>
    <n v="700"/>
    <n v="174941"/>
    <s v="Car"/>
    <n v="4546"/>
    <n v="0"/>
    <n v="1"/>
    <s v="Employed"/>
    <s v="Divorced"/>
    <s v="Male"/>
    <s v="High School"/>
    <n v="1"/>
    <n v="4"/>
    <n v="85019"/>
    <x v="1"/>
    <n v="2"/>
    <s v="Pune"/>
  </r>
  <r>
    <n v="1266"/>
    <n v="61"/>
    <n v="56213"/>
    <n v="626"/>
    <n v="336115"/>
    <s v="Education"/>
    <n v="5528"/>
    <n v="0"/>
    <n v="1"/>
    <s v="Employed"/>
    <s v="Divorced"/>
    <s v="Male"/>
    <s v="PhD"/>
    <n v="5"/>
    <n v="4"/>
    <n v="126827"/>
    <x v="1"/>
    <n v="15"/>
    <s v="Ahmedabad"/>
  </r>
  <r>
    <n v="1267"/>
    <n v="50"/>
    <n v="77063"/>
    <n v="715"/>
    <n v="158247"/>
    <s v="Car"/>
    <n v="5681"/>
    <n v="1"/>
    <n v="0"/>
    <s v="Employed"/>
    <s v="Divorced"/>
    <s v="Female"/>
    <s v="Bachelor"/>
    <n v="0"/>
    <n v="4"/>
    <n v="122272"/>
    <x v="0"/>
    <n v="6"/>
    <s v="Kolkata"/>
  </r>
  <r>
    <n v="1268"/>
    <n v="59"/>
    <n v="32053"/>
    <n v="615"/>
    <n v="279333"/>
    <s v="Personal"/>
    <n v="4606"/>
    <n v="0"/>
    <n v="1"/>
    <s v="Employed"/>
    <s v="Married"/>
    <s v="Male"/>
    <s v="PhD"/>
    <n v="5"/>
    <n v="1"/>
    <n v="161358"/>
    <x v="2"/>
    <n v="8"/>
    <s v="Hyderabad"/>
  </r>
  <r>
    <n v="1269"/>
    <n v="47"/>
    <n v="60313"/>
    <n v="721"/>
    <n v="198400"/>
    <s v="Car"/>
    <n v="5295"/>
    <n v="1"/>
    <n v="1"/>
    <s v="Employed"/>
    <s v="Single"/>
    <s v="Male"/>
    <s v="Bachelor"/>
    <n v="4"/>
    <n v="1"/>
    <n v="118316"/>
    <x v="0"/>
    <n v="14"/>
    <s v="Bangalore"/>
  </r>
  <r>
    <n v="1270"/>
    <n v="62"/>
    <n v="65729"/>
    <n v="634"/>
    <n v="146153"/>
    <s v="Medical"/>
    <n v="5817"/>
    <n v="0"/>
    <n v="1"/>
    <s v="Employed"/>
    <s v="Married"/>
    <s v="Male"/>
    <s v="Master"/>
    <n v="5"/>
    <n v="1"/>
    <n v="85047"/>
    <x v="2"/>
    <n v="3"/>
    <s v="Bangalore"/>
  </r>
  <r>
    <n v="1271"/>
    <n v="57"/>
    <n v="36609"/>
    <n v="666"/>
    <n v="128465"/>
    <s v="Medical"/>
    <n v="3943"/>
    <n v="0"/>
    <n v="1"/>
    <s v="Employed"/>
    <s v="Married"/>
    <s v="Male"/>
    <s v="PhD"/>
    <n v="2"/>
    <n v="1"/>
    <n v="72860"/>
    <x v="1"/>
    <n v="6"/>
    <s v="Bangalore"/>
  </r>
  <r>
    <n v="1272"/>
    <n v="27"/>
    <n v="56544"/>
    <n v="699"/>
    <n v="205259"/>
    <s v="Education"/>
    <n v="4286"/>
    <n v="0"/>
    <n v="1"/>
    <s v="Employed"/>
    <s v="Single"/>
    <s v="Female"/>
    <s v="Bachelor"/>
    <n v="2"/>
    <n v="2"/>
    <n v="128588"/>
    <x v="2"/>
    <n v="11"/>
    <s v="Bangalore"/>
  </r>
  <r>
    <n v="1273"/>
    <n v="25"/>
    <n v="44601"/>
    <n v="675"/>
    <n v="143824"/>
    <s v="Home"/>
    <n v="4626"/>
    <n v="1"/>
    <n v="0"/>
    <s v="Employed"/>
    <s v="Divorced"/>
    <s v="Female"/>
    <s v="PhD"/>
    <n v="0"/>
    <n v="3"/>
    <n v="75550"/>
    <x v="2"/>
    <n v="9"/>
    <s v="Bangalore"/>
  </r>
  <r>
    <n v="1274"/>
    <n v="35"/>
    <n v="48182"/>
    <n v="703"/>
    <n v="185222"/>
    <s v="Personal"/>
    <n v="5446"/>
    <n v="0"/>
    <n v="1"/>
    <s v="Unemployed"/>
    <s v="Single"/>
    <s v="Male"/>
    <s v="Master"/>
    <n v="4"/>
    <n v="1"/>
    <n v="124292"/>
    <x v="2"/>
    <n v="17"/>
    <s v="Kolkata"/>
  </r>
  <r>
    <n v="1275"/>
    <n v="62"/>
    <n v="44104"/>
    <n v="577"/>
    <n v="104773"/>
    <s v="Home"/>
    <n v="5186"/>
    <n v="1"/>
    <n v="0"/>
    <s v="Employed"/>
    <s v="Divorced"/>
    <s v="Male"/>
    <s v="High School"/>
    <n v="1"/>
    <n v="4"/>
    <n v="77202"/>
    <x v="2"/>
    <n v="19"/>
    <s v="Ahmedabad"/>
  </r>
  <r>
    <n v="1276"/>
    <n v="28"/>
    <n v="46626"/>
    <n v="629"/>
    <n v="217720"/>
    <s v="Home"/>
    <n v="5064"/>
    <n v="0"/>
    <n v="1"/>
    <s v="Unemployed"/>
    <s v="Married"/>
    <s v="Male"/>
    <s v="High School"/>
    <n v="1"/>
    <n v="1"/>
    <n v="110474"/>
    <x v="2"/>
    <n v="2"/>
    <s v="Pune"/>
  </r>
  <r>
    <n v="1277"/>
    <n v="29"/>
    <n v="67332"/>
    <n v="653"/>
    <n v="122877"/>
    <s v="Personal"/>
    <n v="3971"/>
    <n v="0"/>
    <n v="1"/>
    <s v="Unemployed"/>
    <s v="Single"/>
    <s v="Male"/>
    <s v="PhD"/>
    <n v="3"/>
    <n v="4"/>
    <n v="68207"/>
    <x v="0"/>
    <n v="8"/>
    <s v="Ahmedabad"/>
  </r>
  <r>
    <n v="1278"/>
    <n v="31"/>
    <n v="48812"/>
    <n v="611"/>
    <n v="196995"/>
    <s v="Medical"/>
    <n v="5870"/>
    <n v="1"/>
    <n v="1"/>
    <s v="Employed"/>
    <s v="Single"/>
    <s v="Female"/>
    <s v="PhD"/>
    <n v="4"/>
    <n v="3"/>
    <n v="123396"/>
    <x v="3"/>
    <n v="10"/>
    <s v="Hyderabad"/>
  </r>
  <r>
    <n v="1279"/>
    <n v="42"/>
    <n v="40974"/>
    <n v="698"/>
    <n v="130810"/>
    <s v="Education"/>
    <n v="4501"/>
    <n v="1"/>
    <n v="0"/>
    <s v="Employed"/>
    <s v="Divorced"/>
    <s v="Male"/>
    <s v="PhD"/>
    <n v="4"/>
    <n v="2"/>
    <n v="62989"/>
    <x v="1"/>
    <n v="3"/>
    <s v="Pune"/>
  </r>
  <r>
    <n v="1280"/>
    <n v="54"/>
    <n v="51034"/>
    <n v="624"/>
    <n v="261293"/>
    <s v="Car"/>
    <n v="4733"/>
    <n v="0"/>
    <n v="0"/>
    <s v="Employed"/>
    <s v="Single"/>
    <s v="Female"/>
    <s v="Bachelor"/>
    <n v="2"/>
    <n v="2"/>
    <n v="108188"/>
    <x v="0"/>
    <n v="10"/>
    <s v="Pune"/>
  </r>
  <r>
    <n v="1281"/>
    <n v="55"/>
    <n v="18167"/>
    <n v="611"/>
    <n v="94504"/>
    <s v="Medical"/>
    <n v="5195"/>
    <n v="1"/>
    <n v="1"/>
    <s v="Employed"/>
    <s v="Married"/>
    <s v="Male"/>
    <s v="Master"/>
    <n v="3"/>
    <n v="1"/>
    <n v="94064"/>
    <x v="3"/>
    <n v="2"/>
    <s v="Delhi"/>
  </r>
  <r>
    <n v="1282"/>
    <n v="33"/>
    <n v="37746"/>
    <n v="697"/>
    <n v="185852"/>
    <s v="Education"/>
    <n v="6972"/>
    <n v="0"/>
    <n v="0"/>
    <s v="Employed"/>
    <s v="Single"/>
    <s v="Male"/>
    <s v="PhD"/>
    <n v="1"/>
    <n v="1"/>
    <n v="103054"/>
    <x v="0"/>
    <n v="7"/>
    <s v="Hyderabad"/>
  </r>
  <r>
    <n v="1283"/>
    <n v="31"/>
    <n v="68728"/>
    <n v="597"/>
    <n v="227970"/>
    <s v="Medical"/>
    <n v="4358"/>
    <n v="1"/>
    <n v="0"/>
    <s v="Employed"/>
    <s v="Single"/>
    <s v="Male"/>
    <s v="High School"/>
    <n v="4"/>
    <n v="4"/>
    <n v="88125"/>
    <x v="3"/>
    <n v="1"/>
    <s v="Kolkata"/>
  </r>
  <r>
    <n v="1284"/>
    <n v="52"/>
    <n v="47819"/>
    <n v="600"/>
    <n v="217944"/>
    <s v="Personal"/>
    <n v="4308"/>
    <n v="1"/>
    <n v="1"/>
    <s v="Unemployed"/>
    <s v="Married"/>
    <s v="Female"/>
    <s v="Bachelor"/>
    <n v="4"/>
    <n v="1"/>
    <n v="87422"/>
    <x v="0"/>
    <n v="12"/>
    <s v="Bangalore"/>
  </r>
  <r>
    <n v="1285"/>
    <n v="62"/>
    <n v="42829"/>
    <n v="675"/>
    <n v="137658"/>
    <s v="Home"/>
    <n v="4625"/>
    <n v="1"/>
    <n v="1"/>
    <s v="Employed"/>
    <s v="Divorced"/>
    <s v="Female"/>
    <s v="PhD"/>
    <n v="0"/>
    <n v="2"/>
    <n v="104643"/>
    <x v="1"/>
    <n v="5"/>
    <s v="Delhi"/>
  </r>
  <r>
    <n v="1286"/>
    <n v="35"/>
    <n v="52594"/>
    <n v="717"/>
    <n v="113012"/>
    <s v="Personal"/>
    <n v="6160"/>
    <n v="1"/>
    <n v="1"/>
    <s v="Employed"/>
    <s v="Single"/>
    <s v="Female"/>
    <s v="Bachelor"/>
    <n v="1"/>
    <n v="1"/>
    <n v="69935"/>
    <x v="1"/>
    <n v="9"/>
    <s v="Pune"/>
  </r>
  <r>
    <n v="1287"/>
    <n v="58"/>
    <n v="61049"/>
    <n v="658"/>
    <n v="239069"/>
    <s v="Car"/>
    <n v="5149"/>
    <n v="0"/>
    <n v="1"/>
    <s v="Employed"/>
    <s v="Divorced"/>
    <s v="Male"/>
    <s v="PhD"/>
    <n v="0"/>
    <n v="4"/>
    <n v="69759"/>
    <x v="2"/>
    <n v="12"/>
    <s v="Kolkata"/>
  </r>
  <r>
    <n v="1288"/>
    <n v="21"/>
    <n v="69931"/>
    <n v="569"/>
    <n v="193816"/>
    <s v="Personal"/>
    <n v="5375"/>
    <n v="0"/>
    <n v="0"/>
    <s v="Employed"/>
    <s v="Single"/>
    <s v="Female"/>
    <s v="PhD"/>
    <n v="3"/>
    <n v="3"/>
    <n v="89243"/>
    <x v="3"/>
    <n v="11"/>
    <s v="Kolkata"/>
  </r>
  <r>
    <n v="1289"/>
    <n v="44"/>
    <n v="43234"/>
    <n v="684"/>
    <n v="146414"/>
    <s v="Home"/>
    <n v="5806"/>
    <n v="0"/>
    <n v="0"/>
    <s v="Employed"/>
    <s v="Married"/>
    <s v="Male"/>
    <s v="Bachelor"/>
    <n v="4"/>
    <n v="2"/>
    <n v="88075"/>
    <x v="0"/>
    <n v="12"/>
    <s v="Hyderabad"/>
  </r>
  <r>
    <n v="1290"/>
    <n v="63"/>
    <n v="43579"/>
    <n v="620"/>
    <n v="240889"/>
    <s v="Medical"/>
    <n v="6127"/>
    <n v="0"/>
    <n v="1"/>
    <s v="Employed"/>
    <s v="Divorced"/>
    <s v="Male"/>
    <s v="Master"/>
    <n v="3"/>
    <n v="2"/>
    <n v="69838"/>
    <x v="2"/>
    <n v="3"/>
    <s v="Delhi"/>
  </r>
  <r>
    <n v="1291"/>
    <n v="60"/>
    <n v="46652"/>
    <n v="706"/>
    <n v="171864"/>
    <s v="Education"/>
    <n v="4330"/>
    <n v="0"/>
    <n v="1"/>
    <s v="Employed"/>
    <s v="Single"/>
    <s v="Female"/>
    <s v="Master"/>
    <n v="5"/>
    <n v="3"/>
    <n v="127726"/>
    <x v="0"/>
    <n v="12"/>
    <s v="Pune"/>
  </r>
  <r>
    <n v="1292"/>
    <n v="42"/>
    <n v="65437"/>
    <n v="631"/>
    <n v="167130"/>
    <s v="Car"/>
    <n v="5522"/>
    <n v="0"/>
    <n v="0"/>
    <s v="Employed"/>
    <s v="Divorced"/>
    <s v="Male"/>
    <s v="High School"/>
    <n v="0"/>
    <n v="3"/>
    <n v="89965"/>
    <x v="1"/>
    <n v="1"/>
    <s v="Ahmedabad"/>
  </r>
  <r>
    <n v="1293"/>
    <n v="23"/>
    <n v="50855"/>
    <n v="707"/>
    <n v="156666"/>
    <s v="Medical"/>
    <n v="6152"/>
    <n v="0"/>
    <n v="1"/>
    <s v="Unemployed"/>
    <s v="Single"/>
    <s v="Female"/>
    <s v="Master"/>
    <n v="1"/>
    <n v="2"/>
    <n v="93200"/>
    <x v="1"/>
    <n v="6"/>
    <s v="Bangalore"/>
  </r>
  <r>
    <n v="1294"/>
    <n v="34"/>
    <n v="82488"/>
    <n v="629"/>
    <n v="162027"/>
    <s v="Education"/>
    <n v="5205"/>
    <n v="0"/>
    <n v="1"/>
    <s v="Employed"/>
    <s v="Married"/>
    <s v="Male"/>
    <s v="Master"/>
    <n v="4"/>
    <n v="4"/>
    <n v="60174"/>
    <x v="3"/>
    <n v="11"/>
    <s v="Kolkata"/>
  </r>
  <r>
    <n v="1295"/>
    <n v="22"/>
    <n v="47584"/>
    <n v="615"/>
    <n v="160225"/>
    <s v="Home"/>
    <n v="4181"/>
    <n v="0"/>
    <n v="1"/>
    <s v="Employed"/>
    <s v="Married"/>
    <s v="Male"/>
    <s v="Bachelor"/>
    <n v="5"/>
    <n v="4"/>
    <n v="162149"/>
    <x v="0"/>
    <n v="2"/>
    <s v="Delhi"/>
  </r>
  <r>
    <n v="1296"/>
    <n v="52"/>
    <n v="76452"/>
    <n v="554"/>
    <n v="216415"/>
    <s v="Personal"/>
    <n v="3985"/>
    <n v="0"/>
    <n v="0"/>
    <s v="Employed"/>
    <s v="Single"/>
    <s v="Male"/>
    <s v="Bachelor"/>
    <n v="5"/>
    <n v="1"/>
    <n v="172812"/>
    <x v="0"/>
    <n v="8"/>
    <s v="Mumbai"/>
  </r>
  <r>
    <n v="1297"/>
    <n v="58"/>
    <n v="36604"/>
    <n v="617"/>
    <n v="277531"/>
    <s v="Medical"/>
    <n v="5451"/>
    <n v="0"/>
    <n v="1"/>
    <s v="Unemployed"/>
    <s v="Single"/>
    <s v="Male"/>
    <s v="High School"/>
    <n v="1"/>
    <n v="4"/>
    <n v="76588"/>
    <x v="2"/>
    <n v="11"/>
    <s v="Bangalore"/>
  </r>
  <r>
    <n v="1298"/>
    <n v="53"/>
    <n v="29152"/>
    <n v="658"/>
    <n v="130163"/>
    <s v="Education"/>
    <n v="3847"/>
    <n v="0"/>
    <n v="1"/>
    <s v="Employed"/>
    <s v="Divorced"/>
    <s v="Male"/>
    <s v="PhD"/>
    <n v="3"/>
    <n v="2"/>
    <n v="136782"/>
    <x v="1"/>
    <n v="12"/>
    <s v="Ahmedabad"/>
  </r>
  <r>
    <n v="1299"/>
    <n v="62"/>
    <n v="48478"/>
    <n v="655"/>
    <n v="182949"/>
    <s v="Education"/>
    <n v="4186"/>
    <n v="0"/>
    <n v="0"/>
    <s v="Employed"/>
    <s v="Single"/>
    <s v="Female"/>
    <s v="Bachelor"/>
    <n v="5"/>
    <n v="1"/>
    <n v="97245"/>
    <x v="2"/>
    <n v="19"/>
    <s v="Ahmedabad"/>
  </r>
  <r>
    <n v="1300"/>
    <n v="26"/>
    <n v="67090"/>
    <n v="680"/>
    <n v="191797"/>
    <s v="Personal"/>
    <n v="4510"/>
    <n v="0"/>
    <n v="0"/>
    <s v="Employed"/>
    <s v="Divorced"/>
    <s v="Male"/>
    <s v="Bachelor"/>
    <n v="2"/>
    <n v="4"/>
    <n v="148113"/>
    <x v="2"/>
    <n v="9"/>
    <s v="Hyderabad"/>
  </r>
  <r>
    <n v="1301"/>
    <n v="61"/>
    <n v="42845"/>
    <n v="712"/>
    <n v="223228"/>
    <s v="Medical"/>
    <n v="5280"/>
    <n v="0"/>
    <n v="0"/>
    <s v="Employed"/>
    <s v="Single"/>
    <s v="Male"/>
    <s v="Bachelor"/>
    <n v="1"/>
    <n v="3"/>
    <n v="110086"/>
    <x v="3"/>
    <n v="11"/>
    <s v="Kolkata"/>
  </r>
  <r>
    <n v="1302"/>
    <n v="59"/>
    <n v="40751"/>
    <n v="651"/>
    <n v="249416"/>
    <s v="Medical"/>
    <n v="5583"/>
    <n v="0"/>
    <n v="1"/>
    <s v="Employed"/>
    <s v="Married"/>
    <s v="Female"/>
    <s v="Master"/>
    <n v="5"/>
    <n v="4"/>
    <n v="102992"/>
    <x v="2"/>
    <n v="18"/>
    <s v="Pune"/>
  </r>
  <r>
    <n v="1303"/>
    <n v="45"/>
    <n v="65375"/>
    <n v="653"/>
    <n v="192031"/>
    <s v="Home"/>
    <n v="4289"/>
    <n v="0"/>
    <n v="1"/>
    <s v="Employed"/>
    <s v="Divorced"/>
    <s v="Female"/>
    <s v="Bachelor"/>
    <n v="1"/>
    <n v="1"/>
    <n v="25021"/>
    <x v="3"/>
    <n v="9"/>
    <s v="Mumbai"/>
  </r>
  <r>
    <n v="1304"/>
    <n v="54"/>
    <n v="60576"/>
    <n v="705"/>
    <n v="168145"/>
    <s v="Medical"/>
    <n v="3703"/>
    <n v="0"/>
    <n v="0"/>
    <s v="Employed"/>
    <s v="Divorced"/>
    <s v="Male"/>
    <s v="High School"/>
    <n v="1"/>
    <n v="3"/>
    <n v="73641"/>
    <x v="1"/>
    <n v="15"/>
    <s v="Delhi"/>
  </r>
  <r>
    <n v="1305"/>
    <n v="31"/>
    <n v="38113"/>
    <n v="661"/>
    <n v="228903"/>
    <s v="Personal"/>
    <n v="5816"/>
    <n v="0"/>
    <n v="1"/>
    <s v="Employed"/>
    <s v="Married"/>
    <s v="Female"/>
    <s v="High School"/>
    <n v="4"/>
    <n v="1"/>
    <n v="100615"/>
    <x v="2"/>
    <n v="18"/>
    <s v="Kolkata"/>
  </r>
  <r>
    <n v="1306"/>
    <n v="57"/>
    <n v="37236"/>
    <n v="603"/>
    <n v="117995"/>
    <s v="Medical"/>
    <n v="5675"/>
    <n v="0"/>
    <n v="1"/>
    <s v="Employed"/>
    <s v="Divorced"/>
    <s v="Male"/>
    <s v="Bachelor"/>
    <n v="3"/>
    <n v="1"/>
    <n v="105959"/>
    <x v="2"/>
    <n v="8"/>
    <s v="Hyderabad"/>
  </r>
  <r>
    <n v="1307"/>
    <n v="61"/>
    <n v="62439"/>
    <n v="623"/>
    <n v="92800"/>
    <s v="Home"/>
    <n v="5469"/>
    <n v="0"/>
    <n v="0"/>
    <s v="Employed"/>
    <s v="Married"/>
    <s v="Female"/>
    <s v="PhD"/>
    <n v="3"/>
    <n v="3"/>
    <n v="63554"/>
    <x v="2"/>
    <n v="4"/>
    <s v="Ahmedabad"/>
  </r>
  <r>
    <n v="1308"/>
    <n v="27"/>
    <n v="25521"/>
    <n v="543"/>
    <n v="329518"/>
    <s v="Education"/>
    <n v="5375"/>
    <n v="0"/>
    <n v="1"/>
    <s v="Employed"/>
    <s v="Married"/>
    <s v="Female"/>
    <s v="Bachelor"/>
    <n v="4"/>
    <n v="1"/>
    <n v="78136"/>
    <x v="2"/>
    <n v="13"/>
    <s v="Delhi"/>
  </r>
  <r>
    <n v="1309"/>
    <n v="42"/>
    <n v="66192"/>
    <n v="603"/>
    <n v="159606"/>
    <s v="Medical"/>
    <n v="4602"/>
    <n v="0"/>
    <n v="0"/>
    <s v="Employed"/>
    <s v="Married"/>
    <s v="Male"/>
    <s v="High School"/>
    <n v="1"/>
    <n v="2"/>
    <n v="116603"/>
    <x v="1"/>
    <n v="15"/>
    <s v="Ahmedabad"/>
  </r>
  <r>
    <n v="1310"/>
    <n v="59"/>
    <n v="60377"/>
    <n v="565"/>
    <n v="179313"/>
    <s v="Personal"/>
    <n v="4822"/>
    <n v="0"/>
    <n v="0"/>
    <s v="Employed"/>
    <s v="Single"/>
    <s v="Female"/>
    <s v="PhD"/>
    <n v="1"/>
    <n v="1"/>
    <n v="58503"/>
    <x v="3"/>
    <n v="8"/>
    <s v="Ahmedabad"/>
  </r>
  <r>
    <n v="1311"/>
    <n v="30"/>
    <n v="15786"/>
    <n v="667"/>
    <n v="227190"/>
    <s v="Medical"/>
    <n v="5075"/>
    <n v="0"/>
    <n v="1"/>
    <s v="Employed"/>
    <s v="Married"/>
    <s v="Male"/>
    <s v="Master"/>
    <n v="2"/>
    <n v="2"/>
    <n v="104011"/>
    <x v="1"/>
    <n v="16"/>
    <s v="Mumbai"/>
  </r>
  <r>
    <n v="1312"/>
    <n v="41"/>
    <n v="50233"/>
    <n v="710"/>
    <n v="217349"/>
    <s v="Car"/>
    <n v="4157"/>
    <n v="0"/>
    <n v="0"/>
    <s v="Employed"/>
    <s v="Divorced"/>
    <s v="Male"/>
    <s v="Bachelor"/>
    <n v="5"/>
    <n v="3"/>
    <n v="137138"/>
    <x v="3"/>
    <n v="11"/>
    <s v="Bangalore"/>
  </r>
  <r>
    <n v="1313"/>
    <n v="26"/>
    <n v="20316"/>
    <n v="602"/>
    <n v="244261"/>
    <s v="Home"/>
    <n v="5383"/>
    <n v="0"/>
    <n v="1"/>
    <s v="Employed"/>
    <s v="Single"/>
    <s v="Male"/>
    <s v="High School"/>
    <n v="1"/>
    <n v="1"/>
    <n v="111564"/>
    <x v="3"/>
    <n v="13"/>
    <s v="Delhi"/>
  </r>
  <r>
    <n v="1314"/>
    <n v="21"/>
    <n v="31923"/>
    <n v="604"/>
    <n v="246881"/>
    <s v="Education"/>
    <n v="5119"/>
    <n v="0"/>
    <n v="1"/>
    <s v="Employed"/>
    <s v="Married"/>
    <s v="Female"/>
    <s v="Master"/>
    <n v="5"/>
    <n v="4"/>
    <n v="110064"/>
    <x v="2"/>
    <n v="7"/>
    <s v="Mumbai"/>
  </r>
  <r>
    <n v="1315"/>
    <n v="54"/>
    <n v="42455"/>
    <n v="697"/>
    <n v="127877"/>
    <s v="Car"/>
    <n v="4864"/>
    <n v="0"/>
    <n v="0"/>
    <s v="Employed"/>
    <s v="Married"/>
    <s v="Male"/>
    <s v="High School"/>
    <n v="0"/>
    <n v="1"/>
    <n v="39395"/>
    <x v="2"/>
    <n v="18"/>
    <s v="Pune"/>
  </r>
  <r>
    <n v="1316"/>
    <n v="34"/>
    <n v="30983"/>
    <n v="627"/>
    <n v="263464"/>
    <s v="Personal"/>
    <n v="5912"/>
    <n v="0"/>
    <n v="0"/>
    <s v="Employed"/>
    <s v="Married"/>
    <s v="Female"/>
    <s v="Master"/>
    <n v="5"/>
    <n v="2"/>
    <n v="75342"/>
    <x v="2"/>
    <n v="8"/>
    <s v="Kolkata"/>
  </r>
  <r>
    <n v="1317"/>
    <n v="56"/>
    <n v="83272"/>
    <n v="662"/>
    <n v="225535"/>
    <s v="Medical"/>
    <n v="4898"/>
    <n v="0"/>
    <n v="1"/>
    <s v="Employed"/>
    <s v="Divorced"/>
    <s v="Male"/>
    <s v="High School"/>
    <n v="1"/>
    <n v="2"/>
    <n v="161626"/>
    <x v="3"/>
    <n v="2"/>
    <s v="Ahmedabad"/>
  </r>
  <r>
    <n v="1318"/>
    <n v="47"/>
    <n v="62960"/>
    <n v="687"/>
    <n v="218900"/>
    <s v="Home"/>
    <n v="5659"/>
    <n v="0"/>
    <n v="0"/>
    <s v="Unemployed"/>
    <s v="Single"/>
    <s v="Female"/>
    <s v="High School"/>
    <n v="2"/>
    <n v="4"/>
    <n v="82025"/>
    <x v="0"/>
    <n v="3"/>
    <s v="Ahmedabad"/>
  </r>
  <r>
    <n v="1319"/>
    <n v="29"/>
    <n v="70511"/>
    <n v="614"/>
    <n v="221125"/>
    <s v="Medical"/>
    <n v="3811"/>
    <n v="0"/>
    <n v="0"/>
    <s v="Employed"/>
    <s v="Single"/>
    <s v="Female"/>
    <s v="Master"/>
    <n v="0"/>
    <n v="3"/>
    <n v="137934"/>
    <x v="0"/>
    <n v="10"/>
    <s v="Mumbai"/>
  </r>
  <r>
    <n v="1320"/>
    <n v="26"/>
    <n v="47895"/>
    <n v="615"/>
    <n v="88385"/>
    <s v="Medical"/>
    <n v="5840"/>
    <n v="0"/>
    <n v="1"/>
    <s v="Employed"/>
    <s v="Single"/>
    <s v="Female"/>
    <s v="Bachelor"/>
    <n v="2"/>
    <n v="2"/>
    <n v="81674"/>
    <x v="0"/>
    <n v="7"/>
    <s v="Pune"/>
  </r>
  <r>
    <n v="1321"/>
    <n v="51"/>
    <n v="50457"/>
    <n v="624"/>
    <n v="189503"/>
    <s v="Medical"/>
    <n v="5604"/>
    <n v="0"/>
    <n v="1"/>
    <s v="Employed"/>
    <s v="Divorced"/>
    <s v="Female"/>
    <s v="High School"/>
    <n v="5"/>
    <n v="2"/>
    <n v="91665"/>
    <x v="1"/>
    <n v="7"/>
    <s v="Delhi"/>
  </r>
  <r>
    <n v="1322"/>
    <n v="37"/>
    <n v="73710"/>
    <n v="572"/>
    <n v="151671"/>
    <s v="Medical"/>
    <n v="7161"/>
    <n v="0"/>
    <n v="0"/>
    <s v="Unemployed"/>
    <s v="Married"/>
    <s v="Male"/>
    <s v="PhD"/>
    <n v="2"/>
    <n v="2"/>
    <n v="115467"/>
    <x v="3"/>
    <n v="4"/>
    <s v="Ahmedabad"/>
  </r>
  <r>
    <n v="1323"/>
    <n v="63"/>
    <n v="56505"/>
    <n v="674"/>
    <n v="144469"/>
    <s v="Home"/>
    <n v="6600"/>
    <n v="0"/>
    <n v="1"/>
    <s v="Employed"/>
    <s v="Single"/>
    <s v="Male"/>
    <s v="Bachelor"/>
    <n v="5"/>
    <n v="1"/>
    <n v="103020"/>
    <x v="0"/>
    <n v="8"/>
    <s v="Pune"/>
  </r>
  <r>
    <n v="1324"/>
    <n v="56"/>
    <n v="59183"/>
    <n v="680"/>
    <n v="175606"/>
    <s v="Car"/>
    <n v="5936"/>
    <n v="1"/>
    <n v="1"/>
    <s v="Employed"/>
    <s v="Married"/>
    <s v="Male"/>
    <s v="PhD"/>
    <n v="3"/>
    <n v="1"/>
    <n v="111445"/>
    <x v="3"/>
    <n v="19"/>
    <s v="Delhi"/>
  </r>
  <r>
    <n v="1325"/>
    <n v="41"/>
    <n v="36332"/>
    <n v="653"/>
    <n v="241272"/>
    <s v="Personal"/>
    <n v="4461"/>
    <n v="0"/>
    <n v="1"/>
    <s v="Employed"/>
    <s v="Divorced"/>
    <s v="Male"/>
    <s v="High School"/>
    <n v="5"/>
    <n v="1"/>
    <n v="75448"/>
    <x v="3"/>
    <n v="12"/>
    <s v="Mumbai"/>
  </r>
  <r>
    <n v="1326"/>
    <n v="47"/>
    <n v="36262"/>
    <n v="717"/>
    <n v="214359"/>
    <s v="Car"/>
    <n v="4114"/>
    <n v="1"/>
    <n v="1"/>
    <s v="Employed"/>
    <s v="Single"/>
    <s v="Female"/>
    <s v="Master"/>
    <n v="4"/>
    <n v="1"/>
    <n v="65911"/>
    <x v="1"/>
    <n v="10"/>
    <s v="Ahmedabad"/>
  </r>
  <r>
    <n v="1327"/>
    <n v="61"/>
    <n v="53915"/>
    <n v="636"/>
    <n v="221873"/>
    <s v="Home"/>
    <n v="4274"/>
    <n v="1"/>
    <n v="0"/>
    <s v="Employed"/>
    <s v="Divorced"/>
    <s v="Male"/>
    <s v="Bachelor"/>
    <n v="2"/>
    <n v="1"/>
    <n v="73423"/>
    <x v="2"/>
    <n v="14"/>
    <s v="Hyderabad"/>
  </r>
  <r>
    <n v="1328"/>
    <n v="48"/>
    <n v="55594"/>
    <n v="680"/>
    <n v="177683"/>
    <s v="Personal"/>
    <n v="5509"/>
    <n v="0"/>
    <n v="0"/>
    <s v="Employed"/>
    <s v="Single"/>
    <s v="Female"/>
    <s v="Master"/>
    <n v="1"/>
    <n v="4"/>
    <n v="84030"/>
    <x v="2"/>
    <n v="12"/>
    <s v="Hyderabad"/>
  </r>
  <r>
    <n v="1329"/>
    <n v="36"/>
    <n v="35043"/>
    <n v="674"/>
    <n v="218814"/>
    <s v="Education"/>
    <n v="6294"/>
    <n v="0"/>
    <n v="0"/>
    <s v="Unemployed"/>
    <s v="Single"/>
    <s v="Female"/>
    <s v="Master"/>
    <n v="3"/>
    <n v="2"/>
    <n v="93121"/>
    <x v="1"/>
    <n v="4"/>
    <s v="Ahmedabad"/>
  </r>
  <r>
    <n v="1330"/>
    <n v="55"/>
    <n v="55376"/>
    <n v="610"/>
    <n v="190047"/>
    <s v="Car"/>
    <n v="3789"/>
    <n v="0"/>
    <n v="0"/>
    <s v="Employed"/>
    <s v="Married"/>
    <s v="Male"/>
    <s v="PhD"/>
    <n v="0"/>
    <n v="4"/>
    <n v="131118"/>
    <x v="1"/>
    <n v="19"/>
    <s v="Bangalore"/>
  </r>
  <r>
    <n v="1331"/>
    <n v="56"/>
    <n v="31674"/>
    <n v="707"/>
    <n v="247456"/>
    <s v="Home"/>
    <n v="4156"/>
    <n v="1"/>
    <n v="1"/>
    <s v="Unemployed"/>
    <s v="Divorced"/>
    <s v="Male"/>
    <s v="PhD"/>
    <n v="5"/>
    <n v="2"/>
    <n v="102620"/>
    <x v="3"/>
    <n v="7"/>
    <s v="Ahmedabad"/>
  </r>
  <r>
    <n v="1332"/>
    <n v="55"/>
    <n v="50207"/>
    <n v="656"/>
    <n v="234782"/>
    <s v="Home"/>
    <n v="5033"/>
    <n v="0"/>
    <n v="1"/>
    <s v="Employed"/>
    <s v="Single"/>
    <s v="Male"/>
    <s v="Bachelor"/>
    <n v="4"/>
    <n v="1"/>
    <n v="114537"/>
    <x v="0"/>
    <n v="1"/>
    <s v="Ahmedabad"/>
  </r>
  <r>
    <n v="1333"/>
    <n v="39"/>
    <n v="28437"/>
    <n v="698"/>
    <n v="207990"/>
    <s v="Home"/>
    <n v="3864"/>
    <n v="1"/>
    <n v="1"/>
    <s v="Employed"/>
    <s v="Single"/>
    <s v="Male"/>
    <s v="Bachelor"/>
    <n v="3"/>
    <n v="1"/>
    <n v="104248"/>
    <x v="3"/>
    <n v="8"/>
    <s v="Ahmedabad"/>
  </r>
  <r>
    <n v="1334"/>
    <n v="41"/>
    <n v="69919"/>
    <n v="584"/>
    <n v="159935"/>
    <s v="Personal"/>
    <n v="4577"/>
    <n v="0"/>
    <n v="1"/>
    <s v="Employed"/>
    <s v="Divorced"/>
    <s v="Male"/>
    <s v="Bachelor"/>
    <n v="2"/>
    <n v="3"/>
    <n v="66536"/>
    <x v="3"/>
    <n v="11"/>
    <s v="Mumbai"/>
  </r>
  <r>
    <n v="1335"/>
    <n v="53"/>
    <n v="45331"/>
    <n v="655"/>
    <n v="213649"/>
    <s v="Medical"/>
    <n v="6244"/>
    <n v="1"/>
    <n v="1"/>
    <s v="Employed"/>
    <s v="Married"/>
    <s v="Female"/>
    <s v="PhD"/>
    <n v="3"/>
    <n v="3"/>
    <n v="100518"/>
    <x v="0"/>
    <n v="1"/>
    <s v="Ahmedabad"/>
  </r>
  <r>
    <n v="1336"/>
    <n v="43"/>
    <n v="39596"/>
    <n v="626"/>
    <n v="212122"/>
    <s v="Education"/>
    <n v="5721"/>
    <n v="0"/>
    <n v="1"/>
    <s v="Employed"/>
    <s v="Divorced"/>
    <s v="Male"/>
    <s v="PhD"/>
    <n v="1"/>
    <n v="4"/>
    <n v="103923"/>
    <x v="2"/>
    <n v="1"/>
    <s v="Ahmedabad"/>
  </r>
  <r>
    <n v="1337"/>
    <n v="26"/>
    <n v="32813"/>
    <n v="607"/>
    <n v="205966"/>
    <s v="Personal"/>
    <n v="5829"/>
    <n v="1"/>
    <n v="1"/>
    <s v="Employed"/>
    <s v="Single"/>
    <s v="Male"/>
    <s v="Master"/>
    <n v="1"/>
    <n v="2"/>
    <n v="122797"/>
    <x v="3"/>
    <n v="4"/>
    <s v="Mumbai"/>
  </r>
  <r>
    <n v="1338"/>
    <n v="52"/>
    <n v="31370"/>
    <n v="720"/>
    <n v="176206"/>
    <s v="Personal"/>
    <n v="4015"/>
    <n v="0"/>
    <n v="0"/>
    <s v="Employed"/>
    <s v="Divorced"/>
    <s v="Male"/>
    <s v="Master"/>
    <n v="1"/>
    <n v="4"/>
    <n v="67942"/>
    <x v="2"/>
    <n v="4"/>
    <s v="Ahmedabad"/>
  </r>
  <r>
    <n v="1339"/>
    <n v="42"/>
    <n v="56546"/>
    <n v="659"/>
    <n v="167272"/>
    <s v="Car"/>
    <n v="3254"/>
    <n v="0"/>
    <n v="0"/>
    <s v="Employed"/>
    <s v="Married"/>
    <s v="Female"/>
    <s v="Master"/>
    <n v="4"/>
    <n v="3"/>
    <n v="38787"/>
    <x v="2"/>
    <n v="11"/>
    <s v="Hyderabad"/>
  </r>
  <r>
    <n v="1340"/>
    <n v="23"/>
    <n v="65057"/>
    <n v="576"/>
    <n v="216118"/>
    <s v="Education"/>
    <n v="4570"/>
    <n v="0"/>
    <n v="0"/>
    <s v="Employed"/>
    <s v="Married"/>
    <s v="Male"/>
    <s v="Bachelor"/>
    <n v="3"/>
    <n v="2"/>
    <n v="105287"/>
    <x v="2"/>
    <n v="1"/>
    <s v="Hyderabad"/>
  </r>
  <r>
    <n v="1341"/>
    <n v="55"/>
    <n v="63555"/>
    <n v="625"/>
    <n v="157115"/>
    <s v="Home"/>
    <n v="2672"/>
    <n v="0"/>
    <n v="0"/>
    <s v="Employed"/>
    <s v="Married"/>
    <s v="Female"/>
    <s v="High School"/>
    <n v="3"/>
    <n v="4"/>
    <n v="110615"/>
    <x v="3"/>
    <n v="10"/>
    <s v="Kolkata"/>
  </r>
  <r>
    <n v="1342"/>
    <n v="36"/>
    <n v="70948"/>
    <n v="696"/>
    <n v="187411"/>
    <s v="Personal"/>
    <n v="5452"/>
    <n v="0"/>
    <n v="0"/>
    <s v="Employed"/>
    <s v="Married"/>
    <s v="Female"/>
    <s v="PhD"/>
    <n v="2"/>
    <n v="3"/>
    <n v="94618"/>
    <x v="0"/>
    <n v="4"/>
    <s v="Pune"/>
  </r>
  <r>
    <n v="1343"/>
    <n v="62"/>
    <n v="76222"/>
    <n v="607"/>
    <n v="229343"/>
    <s v="Education"/>
    <n v="5747"/>
    <n v="0"/>
    <n v="1"/>
    <s v="Employed"/>
    <s v="Married"/>
    <s v="Female"/>
    <s v="Bachelor"/>
    <n v="0"/>
    <n v="1"/>
    <n v="100840"/>
    <x v="0"/>
    <n v="7"/>
    <s v="Kolkata"/>
  </r>
  <r>
    <n v="1344"/>
    <n v="45"/>
    <n v="64368"/>
    <n v="602"/>
    <n v="222074"/>
    <s v="Car"/>
    <n v="4214"/>
    <n v="0"/>
    <n v="1"/>
    <s v="Unemployed"/>
    <s v="Married"/>
    <s v="Male"/>
    <s v="PhD"/>
    <n v="1"/>
    <n v="4"/>
    <n v="126363"/>
    <x v="2"/>
    <n v="2"/>
    <s v="Kolkata"/>
  </r>
  <r>
    <n v="1345"/>
    <n v="37"/>
    <n v="42456"/>
    <n v="642"/>
    <n v="142136"/>
    <s v="Medical"/>
    <n v="5582"/>
    <n v="0"/>
    <n v="1"/>
    <s v="Employed"/>
    <s v="Married"/>
    <s v="Female"/>
    <s v="High School"/>
    <n v="0"/>
    <n v="1"/>
    <n v="86235"/>
    <x v="2"/>
    <n v="13"/>
    <s v="Ahmedabad"/>
  </r>
  <r>
    <n v="1346"/>
    <n v="59"/>
    <n v="52542"/>
    <n v="673"/>
    <n v="214926"/>
    <s v="Education"/>
    <n v="5576"/>
    <n v="0"/>
    <n v="1"/>
    <s v="Employed"/>
    <s v="Single"/>
    <s v="Female"/>
    <s v="PhD"/>
    <n v="0"/>
    <n v="4"/>
    <n v="91640"/>
    <x v="0"/>
    <n v="19"/>
    <s v="Mumbai"/>
  </r>
  <r>
    <n v="1347"/>
    <n v="33"/>
    <n v="16145"/>
    <n v="613"/>
    <n v="301594"/>
    <s v="Home"/>
    <n v="3878"/>
    <n v="0"/>
    <n v="1"/>
    <s v="Employed"/>
    <s v="Divorced"/>
    <s v="Female"/>
    <s v="PhD"/>
    <n v="1"/>
    <n v="2"/>
    <n v="102371"/>
    <x v="1"/>
    <n v="4"/>
    <s v="Ahmedabad"/>
  </r>
  <r>
    <n v="1348"/>
    <n v="48"/>
    <n v="59563"/>
    <n v="669"/>
    <n v="233779"/>
    <s v="Personal"/>
    <n v="4600"/>
    <n v="0"/>
    <n v="0"/>
    <s v="Employed"/>
    <s v="Married"/>
    <s v="Male"/>
    <s v="PhD"/>
    <n v="1"/>
    <n v="2"/>
    <n v="63405"/>
    <x v="1"/>
    <n v="6"/>
    <s v="Ahmedabad"/>
  </r>
  <r>
    <n v="1349"/>
    <n v="31"/>
    <n v="52238"/>
    <n v="651"/>
    <n v="186270"/>
    <s v="Medical"/>
    <n v="4532"/>
    <n v="0"/>
    <n v="1"/>
    <s v="Employed"/>
    <s v="Divorced"/>
    <s v="Female"/>
    <s v="Master"/>
    <n v="2"/>
    <n v="2"/>
    <n v="95443"/>
    <x v="2"/>
    <n v="17"/>
    <s v="Pune"/>
  </r>
  <r>
    <n v="1350"/>
    <n v="30"/>
    <n v="73928"/>
    <n v="657"/>
    <n v="265374"/>
    <s v="Car"/>
    <n v="5932"/>
    <n v="0"/>
    <n v="0"/>
    <s v="Employed"/>
    <s v="Divorced"/>
    <s v="Male"/>
    <s v="High School"/>
    <n v="4"/>
    <n v="2"/>
    <n v="98087"/>
    <x v="0"/>
    <n v="9"/>
    <s v="Delhi"/>
  </r>
  <r>
    <n v="1351"/>
    <n v="59"/>
    <n v="38849"/>
    <n v="529"/>
    <n v="309959"/>
    <s v="Home"/>
    <n v="5732"/>
    <n v="0"/>
    <n v="1"/>
    <s v="Employed"/>
    <s v="Single"/>
    <s v="Female"/>
    <s v="Bachelor"/>
    <n v="1"/>
    <n v="3"/>
    <n v="149111"/>
    <x v="1"/>
    <n v="2"/>
    <s v="Kolkata"/>
  </r>
  <r>
    <n v="1352"/>
    <n v="44"/>
    <n v="57732"/>
    <n v="650"/>
    <n v="243167"/>
    <s v="Medical"/>
    <n v="5572"/>
    <n v="1"/>
    <n v="0"/>
    <s v="Employed"/>
    <s v="Divorced"/>
    <s v="Female"/>
    <s v="Bachelor"/>
    <n v="0"/>
    <n v="1"/>
    <n v="91056"/>
    <x v="0"/>
    <n v="6"/>
    <s v="Pune"/>
  </r>
  <r>
    <n v="1353"/>
    <n v="58"/>
    <n v="34949"/>
    <n v="637"/>
    <n v="113422"/>
    <s v="Car"/>
    <n v="4438"/>
    <n v="0"/>
    <n v="1"/>
    <s v="Employed"/>
    <s v="Divorced"/>
    <s v="Male"/>
    <s v="Bachelor"/>
    <n v="2"/>
    <n v="3"/>
    <n v="106000"/>
    <x v="3"/>
    <n v="18"/>
    <s v="Bangalore"/>
  </r>
  <r>
    <n v="1354"/>
    <n v="44"/>
    <n v="48349"/>
    <n v="669"/>
    <n v="230840"/>
    <s v="Home"/>
    <n v="6365"/>
    <n v="0"/>
    <n v="1"/>
    <s v="Employed"/>
    <s v="Married"/>
    <s v="Female"/>
    <s v="High School"/>
    <n v="3"/>
    <n v="4"/>
    <n v="127558"/>
    <x v="2"/>
    <n v="15"/>
    <s v="Mumbai"/>
  </r>
  <r>
    <n v="1355"/>
    <n v="53"/>
    <n v="25471"/>
    <n v="617"/>
    <n v="267439"/>
    <s v="Personal"/>
    <n v="5181"/>
    <n v="0"/>
    <n v="1"/>
    <s v="Employed"/>
    <s v="Married"/>
    <s v="Female"/>
    <s v="PhD"/>
    <n v="2"/>
    <n v="4"/>
    <n v="74875"/>
    <x v="1"/>
    <n v="16"/>
    <s v="Kolkata"/>
  </r>
  <r>
    <n v="1356"/>
    <n v="37"/>
    <n v="70340"/>
    <n v="631"/>
    <n v="96803"/>
    <s v="Car"/>
    <n v="5495"/>
    <n v="0"/>
    <n v="0"/>
    <s v="Employed"/>
    <s v="Divorced"/>
    <s v="Female"/>
    <s v="Bachelor"/>
    <n v="1"/>
    <n v="1"/>
    <n v="141272"/>
    <x v="2"/>
    <n v="1"/>
    <s v="Bangalore"/>
  </r>
  <r>
    <n v="1357"/>
    <n v="64"/>
    <n v="65789"/>
    <n v="676"/>
    <n v="246855"/>
    <s v="Medical"/>
    <n v="6730"/>
    <n v="0"/>
    <n v="1"/>
    <s v="Employed"/>
    <s v="Married"/>
    <s v="Male"/>
    <s v="High School"/>
    <n v="5"/>
    <n v="1"/>
    <n v="152916"/>
    <x v="3"/>
    <n v="10"/>
    <s v="Delhi"/>
  </r>
  <r>
    <n v="1358"/>
    <n v="56"/>
    <n v="42909"/>
    <n v="722"/>
    <n v="189843"/>
    <s v="Home"/>
    <n v="5662"/>
    <n v="0"/>
    <n v="1"/>
    <s v="Employed"/>
    <s v="Single"/>
    <s v="Male"/>
    <s v="Master"/>
    <n v="1"/>
    <n v="3"/>
    <n v="99133"/>
    <x v="0"/>
    <n v="10"/>
    <s v="Bangalore"/>
  </r>
  <r>
    <n v="1359"/>
    <n v="55"/>
    <n v="53927"/>
    <n v="583"/>
    <n v="265771"/>
    <s v="Education"/>
    <n v="4880"/>
    <n v="0"/>
    <n v="0"/>
    <s v="Employed"/>
    <s v="Divorced"/>
    <s v="Male"/>
    <s v="High School"/>
    <n v="4"/>
    <n v="2"/>
    <n v="83817"/>
    <x v="2"/>
    <n v="6"/>
    <s v="Ahmedabad"/>
  </r>
  <r>
    <n v="1360"/>
    <n v="26"/>
    <n v="50577"/>
    <n v="675"/>
    <n v="196442"/>
    <s v="Home"/>
    <n v="4501"/>
    <n v="0"/>
    <n v="1"/>
    <s v="Employed"/>
    <s v="Divorced"/>
    <s v="Female"/>
    <s v="Master"/>
    <n v="2"/>
    <n v="3"/>
    <n v="148813"/>
    <x v="1"/>
    <n v="4"/>
    <s v="Hyderabad"/>
  </r>
  <r>
    <n v="1361"/>
    <n v="36"/>
    <n v="40814"/>
    <n v="710"/>
    <n v="217161"/>
    <s v="Medical"/>
    <n v="3266"/>
    <n v="0"/>
    <n v="1"/>
    <s v="Employed"/>
    <s v="Single"/>
    <s v="Female"/>
    <s v="High School"/>
    <n v="1"/>
    <n v="3"/>
    <n v="123868"/>
    <x v="3"/>
    <n v="14"/>
    <s v="Mumbai"/>
  </r>
  <r>
    <n v="1362"/>
    <n v="48"/>
    <n v="51847"/>
    <n v="684"/>
    <n v="217999"/>
    <s v="Medical"/>
    <n v="3433"/>
    <n v="1"/>
    <n v="1"/>
    <s v="Employed"/>
    <s v="Single"/>
    <s v="Female"/>
    <s v="Master"/>
    <n v="0"/>
    <n v="4"/>
    <n v="102459"/>
    <x v="1"/>
    <n v="17"/>
    <s v="Mumbai"/>
  </r>
  <r>
    <n v="1363"/>
    <n v="61"/>
    <n v="43358"/>
    <n v="707"/>
    <n v="235705"/>
    <s v="Education"/>
    <n v="5855"/>
    <n v="0"/>
    <n v="0"/>
    <s v="Employed"/>
    <s v="Single"/>
    <s v="Male"/>
    <s v="Bachelor"/>
    <n v="0"/>
    <n v="3"/>
    <n v="142805"/>
    <x v="0"/>
    <n v="3"/>
    <s v="Ahmedabad"/>
  </r>
  <r>
    <n v="1364"/>
    <n v="52"/>
    <n v="64705"/>
    <n v="622"/>
    <n v="222355"/>
    <s v="Medical"/>
    <n v="3024"/>
    <n v="1"/>
    <n v="1"/>
    <s v="Employed"/>
    <s v="Single"/>
    <s v="Male"/>
    <s v="High School"/>
    <n v="2"/>
    <n v="1"/>
    <n v="139629"/>
    <x v="1"/>
    <n v="2"/>
    <s v="Pune"/>
  </r>
  <r>
    <n v="1365"/>
    <n v="46"/>
    <n v="46837"/>
    <n v="711"/>
    <n v="155045"/>
    <s v="Home"/>
    <n v="6011"/>
    <n v="0"/>
    <n v="0"/>
    <s v="Employed"/>
    <s v="Divorced"/>
    <s v="Male"/>
    <s v="Master"/>
    <n v="4"/>
    <n v="2"/>
    <n v="89912"/>
    <x v="1"/>
    <n v="18"/>
    <s v="Kolkata"/>
  </r>
  <r>
    <n v="1366"/>
    <n v="31"/>
    <n v="85858"/>
    <n v="613"/>
    <n v="186843"/>
    <s v="Car"/>
    <n v="5803"/>
    <n v="0"/>
    <n v="0"/>
    <s v="Employed"/>
    <s v="Married"/>
    <s v="Female"/>
    <s v="PhD"/>
    <n v="5"/>
    <n v="4"/>
    <n v="107461"/>
    <x v="1"/>
    <n v="17"/>
    <s v="Kolkata"/>
  </r>
  <r>
    <n v="1367"/>
    <n v="45"/>
    <n v="48832"/>
    <n v="652"/>
    <n v="199670"/>
    <s v="Home"/>
    <n v="4135"/>
    <n v="0"/>
    <n v="0"/>
    <s v="Employed"/>
    <s v="Married"/>
    <s v="Male"/>
    <s v="Bachelor"/>
    <n v="2"/>
    <n v="1"/>
    <n v="117303"/>
    <x v="3"/>
    <n v="13"/>
    <s v="Kolkata"/>
  </r>
  <r>
    <n v="1368"/>
    <n v="51"/>
    <n v="51691"/>
    <n v="624"/>
    <n v="261517"/>
    <s v="Medical"/>
    <n v="5181"/>
    <n v="0"/>
    <n v="0"/>
    <s v="Employed"/>
    <s v="Married"/>
    <s v="Male"/>
    <s v="Bachelor"/>
    <n v="4"/>
    <n v="4"/>
    <n v="100861"/>
    <x v="1"/>
    <n v="19"/>
    <s v="Bangalore"/>
  </r>
  <r>
    <n v="1369"/>
    <n v="41"/>
    <n v="57922"/>
    <n v="626"/>
    <n v="224216"/>
    <s v="Education"/>
    <n v="5576"/>
    <n v="0"/>
    <n v="1"/>
    <s v="Employed"/>
    <s v="Married"/>
    <s v="Female"/>
    <s v="Master"/>
    <n v="0"/>
    <n v="3"/>
    <n v="58273"/>
    <x v="1"/>
    <n v="10"/>
    <s v="Mumbai"/>
  </r>
  <r>
    <n v="1370"/>
    <n v="23"/>
    <n v="62555"/>
    <n v="563"/>
    <n v="167120"/>
    <s v="Education"/>
    <n v="5091"/>
    <n v="0"/>
    <n v="0"/>
    <s v="Employed"/>
    <s v="Single"/>
    <s v="Male"/>
    <s v="Master"/>
    <n v="1"/>
    <n v="3"/>
    <n v="71852"/>
    <x v="3"/>
    <n v="4"/>
    <s v="Pune"/>
  </r>
  <r>
    <n v="1371"/>
    <n v="32"/>
    <n v="51169"/>
    <n v="551"/>
    <n v="154015"/>
    <s v="Personal"/>
    <n v="6231"/>
    <n v="0"/>
    <n v="1"/>
    <s v="Employed"/>
    <s v="Married"/>
    <s v="Female"/>
    <s v="High School"/>
    <n v="3"/>
    <n v="1"/>
    <n v="59252"/>
    <x v="3"/>
    <n v="17"/>
    <s v="Kolkata"/>
  </r>
  <r>
    <n v="1372"/>
    <n v="60"/>
    <n v="57595"/>
    <n v="708"/>
    <n v="232737"/>
    <s v="Education"/>
    <n v="3607"/>
    <n v="0"/>
    <n v="1"/>
    <s v="Employed"/>
    <s v="Married"/>
    <s v="Female"/>
    <s v="Master"/>
    <n v="1"/>
    <n v="1"/>
    <n v="114787"/>
    <x v="3"/>
    <n v="16"/>
    <s v="Kolkata"/>
  </r>
  <r>
    <n v="1373"/>
    <n v="61"/>
    <n v="52742"/>
    <n v="560"/>
    <n v="176258"/>
    <s v="Education"/>
    <n v="5504"/>
    <n v="0"/>
    <n v="1"/>
    <s v="Employed"/>
    <s v="Divorced"/>
    <s v="Male"/>
    <s v="Master"/>
    <n v="0"/>
    <n v="4"/>
    <n v="64469"/>
    <x v="0"/>
    <n v="19"/>
    <s v="Delhi"/>
  </r>
  <r>
    <n v="1374"/>
    <n v="45"/>
    <n v="38321"/>
    <n v="662"/>
    <n v="237659"/>
    <s v="Medical"/>
    <n v="4391"/>
    <n v="0"/>
    <n v="0"/>
    <s v="Employed"/>
    <s v="Divorced"/>
    <s v="Male"/>
    <s v="PhD"/>
    <n v="5"/>
    <n v="2"/>
    <n v="105772"/>
    <x v="3"/>
    <n v="14"/>
    <s v="Kolkata"/>
  </r>
  <r>
    <n v="1375"/>
    <n v="37"/>
    <n v="34277"/>
    <n v="585"/>
    <n v="197210"/>
    <s v="Car"/>
    <n v="3261"/>
    <n v="1"/>
    <n v="1"/>
    <s v="Employed"/>
    <s v="Married"/>
    <s v="Female"/>
    <s v="Bachelor"/>
    <n v="0"/>
    <n v="4"/>
    <n v="154957"/>
    <x v="0"/>
    <n v="15"/>
    <s v="Delhi"/>
  </r>
  <r>
    <n v="1376"/>
    <n v="58"/>
    <n v="60488"/>
    <n v="607"/>
    <n v="273005"/>
    <s v="Car"/>
    <n v="3839"/>
    <n v="0"/>
    <n v="1"/>
    <s v="Employed"/>
    <s v="Single"/>
    <s v="Male"/>
    <s v="Master"/>
    <n v="1"/>
    <n v="3"/>
    <n v="142833"/>
    <x v="3"/>
    <n v="19"/>
    <s v="Bangalore"/>
  </r>
  <r>
    <n v="1377"/>
    <n v="56"/>
    <n v="72758"/>
    <n v="684"/>
    <n v="163149"/>
    <s v="Medical"/>
    <n v="4475"/>
    <n v="0"/>
    <n v="0"/>
    <s v="Employed"/>
    <s v="Married"/>
    <s v="Female"/>
    <s v="Master"/>
    <n v="1"/>
    <n v="1"/>
    <n v="44877"/>
    <x v="3"/>
    <n v="3"/>
    <s v="Delhi"/>
  </r>
  <r>
    <n v="1378"/>
    <n v="56"/>
    <n v="25535"/>
    <n v="658"/>
    <n v="271938"/>
    <s v="Education"/>
    <n v="5023"/>
    <n v="0"/>
    <n v="1"/>
    <s v="Employed"/>
    <s v="Single"/>
    <s v="Male"/>
    <s v="PhD"/>
    <n v="5"/>
    <n v="1"/>
    <n v="61638"/>
    <x v="2"/>
    <n v="16"/>
    <s v="Kolkata"/>
  </r>
  <r>
    <n v="1379"/>
    <n v="39"/>
    <n v="28481"/>
    <n v="643"/>
    <n v="249173"/>
    <s v="Home"/>
    <n v="4098"/>
    <n v="0"/>
    <n v="0"/>
    <s v="Employed"/>
    <s v="Divorced"/>
    <s v="Male"/>
    <s v="Master"/>
    <n v="5"/>
    <n v="4"/>
    <n v="76704"/>
    <x v="2"/>
    <n v="7"/>
    <s v="Hyderabad"/>
  </r>
  <r>
    <n v="1380"/>
    <n v="64"/>
    <n v="28336"/>
    <n v="707"/>
    <n v="177980"/>
    <s v="Car"/>
    <n v="4493"/>
    <n v="0"/>
    <n v="0"/>
    <s v="Employed"/>
    <s v="Single"/>
    <s v="Female"/>
    <s v="PhD"/>
    <n v="0"/>
    <n v="1"/>
    <n v="64929"/>
    <x v="2"/>
    <n v="18"/>
    <s v="Ahmedabad"/>
  </r>
  <r>
    <n v="1381"/>
    <n v="22"/>
    <n v="61627"/>
    <n v="635"/>
    <n v="156083"/>
    <s v="Medical"/>
    <n v="4604"/>
    <n v="0"/>
    <n v="1"/>
    <s v="Employed"/>
    <s v="Married"/>
    <s v="Female"/>
    <s v="Bachelor"/>
    <n v="1"/>
    <n v="1"/>
    <n v="50385"/>
    <x v="2"/>
    <n v="8"/>
    <s v="Kolkata"/>
  </r>
  <r>
    <n v="1382"/>
    <n v="37"/>
    <n v="62879"/>
    <n v="711"/>
    <n v="296384"/>
    <s v="Home"/>
    <n v="4120"/>
    <n v="0"/>
    <n v="0"/>
    <s v="Employed"/>
    <s v="Divorced"/>
    <s v="Male"/>
    <s v="Bachelor"/>
    <n v="3"/>
    <n v="3"/>
    <n v="99674"/>
    <x v="3"/>
    <n v="14"/>
    <s v="Mumbai"/>
  </r>
  <r>
    <n v="1383"/>
    <n v="50"/>
    <n v="35354"/>
    <n v="596"/>
    <n v="154868"/>
    <s v="Education"/>
    <n v="4433"/>
    <n v="0"/>
    <n v="1"/>
    <s v="Employed"/>
    <s v="Married"/>
    <s v="Male"/>
    <s v="PhD"/>
    <n v="3"/>
    <n v="2"/>
    <n v="121153"/>
    <x v="3"/>
    <n v="18"/>
    <s v="Pune"/>
  </r>
  <r>
    <n v="1384"/>
    <n v="30"/>
    <n v="83086"/>
    <n v="590"/>
    <n v="215319"/>
    <s v="Medical"/>
    <n v="5572"/>
    <n v="0"/>
    <n v="0"/>
    <s v="Employed"/>
    <s v="Married"/>
    <s v="Female"/>
    <s v="PhD"/>
    <n v="2"/>
    <n v="1"/>
    <n v="128621"/>
    <x v="0"/>
    <n v="1"/>
    <s v="Ahmedabad"/>
  </r>
  <r>
    <n v="1385"/>
    <n v="55"/>
    <n v="44225"/>
    <n v="643"/>
    <n v="217267"/>
    <s v="Car"/>
    <n v="6648"/>
    <n v="0"/>
    <n v="1"/>
    <s v="Employed"/>
    <s v="Single"/>
    <s v="Male"/>
    <s v="Bachelor"/>
    <n v="3"/>
    <n v="1"/>
    <n v="85765"/>
    <x v="3"/>
    <n v="6"/>
    <s v="Bangalore"/>
  </r>
  <r>
    <n v="1386"/>
    <n v="56"/>
    <n v="71534"/>
    <n v="650"/>
    <n v="200500"/>
    <s v="Home"/>
    <n v="5208"/>
    <n v="0"/>
    <n v="0"/>
    <s v="Employed"/>
    <s v="Married"/>
    <s v="Male"/>
    <s v="Bachelor"/>
    <n v="0"/>
    <n v="4"/>
    <n v="91842"/>
    <x v="0"/>
    <n v="13"/>
    <s v="Ahmedabad"/>
  </r>
  <r>
    <n v="1387"/>
    <n v="53"/>
    <n v="62128"/>
    <n v="607"/>
    <n v="239067"/>
    <s v="Home"/>
    <n v="5131"/>
    <n v="0"/>
    <n v="0"/>
    <s v="Employed"/>
    <s v="Married"/>
    <s v="Male"/>
    <s v="PhD"/>
    <n v="0"/>
    <n v="2"/>
    <n v="110670"/>
    <x v="1"/>
    <n v="1"/>
    <s v="Mumbai"/>
  </r>
  <r>
    <n v="1388"/>
    <n v="21"/>
    <n v="35628"/>
    <n v="636"/>
    <n v="153471"/>
    <s v="Car"/>
    <n v="4919"/>
    <n v="0"/>
    <n v="1"/>
    <s v="Employed"/>
    <s v="Divorced"/>
    <s v="Female"/>
    <s v="High School"/>
    <n v="2"/>
    <n v="3"/>
    <n v="96745"/>
    <x v="1"/>
    <n v="19"/>
    <s v="Kolkata"/>
  </r>
  <r>
    <n v="1389"/>
    <n v="38"/>
    <n v="43729"/>
    <n v="718"/>
    <n v="296653"/>
    <s v="Home"/>
    <n v="4609"/>
    <n v="0"/>
    <n v="1"/>
    <s v="Unemployed"/>
    <s v="Single"/>
    <s v="Male"/>
    <s v="Bachelor"/>
    <n v="4"/>
    <n v="1"/>
    <n v="124318"/>
    <x v="3"/>
    <n v="7"/>
    <s v="Pune"/>
  </r>
  <r>
    <n v="1390"/>
    <n v="24"/>
    <n v="36913"/>
    <n v="630"/>
    <n v="158774"/>
    <s v="Car"/>
    <n v="5575"/>
    <n v="0"/>
    <n v="1"/>
    <s v="Employed"/>
    <s v="Single"/>
    <s v="Male"/>
    <s v="Bachelor"/>
    <n v="2"/>
    <n v="2"/>
    <n v="112910"/>
    <x v="1"/>
    <n v="16"/>
    <s v="Mumbai"/>
  </r>
  <r>
    <n v="1391"/>
    <n v="47"/>
    <n v="29835"/>
    <n v="553"/>
    <n v="192803"/>
    <s v="Medical"/>
    <n v="5983"/>
    <n v="1"/>
    <n v="1"/>
    <s v="Employed"/>
    <s v="Divorced"/>
    <s v="Male"/>
    <s v="PhD"/>
    <n v="4"/>
    <n v="2"/>
    <n v="88710"/>
    <x v="3"/>
    <n v="14"/>
    <s v="Bangalore"/>
  </r>
  <r>
    <n v="1392"/>
    <n v="45"/>
    <n v="46201"/>
    <n v="562"/>
    <n v="128091"/>
    <s v="Personal"/>
    <n v="3838"/>
    <n v="1"/>
    <n v="0"/>
    <s v="Unemployed"/>
    <s v="Divorced"/>
    <s v="Female"/>
    <s v="PhD"/>
    <n v="4"/>
    <n v="4"/>
    <n v="44300"/>
    <x v="0"/>
    <n v="2"/>
    <s v="Mumbai"/>
  </r>
  <r>
    <n v="1393"/>
    <n v="48"/>
    <n v="32020"/>
    <n v="754"/>
    <n v="252305"/>
    <s v="Education"/>
    <n v="6038"/>
    <n v="0"/>
    <n v="1"/>
    <s v="Employed"/>
    <s v="Single"/>
    <s v="Female"/>
    <s v="PhD"/>
    <n v="1"/>
    <n v="3"/>
    <n v="144970"/>
    <x v="2"/>
    <n v="7"/>
    <s v="Delhi"/>
  </r>
  <r>
    <n v="1394"/>
    <n v="42"/>
    <n v="47375"/>
    <n v="722"/>
    <n v="294405"/>
    <s v="Medical"/>
    <n v="6625"/>
    <n v="0"/>
    <n v="1"/>
    <s v="Employed"/>
    <s v="Divorced"/>
    <s v="Male"/>
    <s v="High School"/>
    <n v="5"/>
    <n v="2"/>
    <n v="79417"/>
    <x v="1"/>
    <n v="15"/>
    <s v="Pune"/>
  </r>
  <r>
    <n v="1395"/>
    <n v="62"/>
    <n v="78994"/>
    <n v="628"/>
    <n v="300407"/>
    <s v="Education"/>
    <n v="3992"/>
    <n v="0"/>
    <n v="1"/>
    <s v="Employed"/>
    <s v="Single"/>
    <s v="Female"/>
    <s v="PhD"/>
    <n v="3"/>
    <n v="3"/>
    <n v="110726"/>
    <x v="3"/>
    <n v="14"/>
    <s v="Pune"/>
  </r>
  <r>
    <n v="1396"/>
    <n v="45"/>
    <n v="60450"/>
    <n v="690"/>
    <n v="256736"/>
    <s v="Education"/>
    <n v="5920"/>
    <n v="0"/>
    <n v="0"/>
    <s v="Employed"/>
    <s v="Divorced"/>
    <s v="Female"/>
    <s v="High School"/>
    <n v="4"/>
    <n v="2"/>
    <n v="42502"/>
    <x v="2"/>
    <n v="1"/>
    <s v="Ahmedabad"/>
  </r>
  <r>
    <n v="1397"/>
    <n v="37"/>
    <n v="41643"/>
    <n v="663"/>
    <n v="181442"/>
    <s v="Car"/>
    <n v="6635"/>
    <n v="0"/>
    <n v="1"/>
    <s v="Employed"/>
    <s v="Single"/>
    <s v="Male"/>
    <s v="PhD"/>
    <n v="1"/>
    <n v="1"/>
    <n v="99660"/>
    <x v="0"/>
    <n v="17"/>
    <s v="Hyderabad"/>
  </r>
  <r>
    <n v="1398"/>
    <n v="64"/>
    <n v="40419"/>
    <n v="713"/>
    <n v="200085"/>
    <s v="Personal"/>
    <n v="5715"/>
    <n v="0"/>
    <n v="1"/>
    <s v="Employed"/>
    <s v="Single"/>
    <s v="Male"/>
    <s v="PhD"/>
    <n v="2"/>
    <n v="3"/>
    <n v="103007"/>
    <x v="3"/>
    <n v="16"/>
    <s v="Hyderabad"/>
  </r>
  <r>
    <n v="1399"/>
    <n v="32"/>
    <n v="43983"/>
    <n v="596"/>
    <n v="183854"/>
    <s v="Education"/>
    <n v="4824"/>
    <n v="0"/>
    <n v="1"/>
    <s v="Employed"/>
    <s v="Divorced"/>
    <s v="Female"/>
    <s v="High School"/>
    <n v="2"/>
    <n v="4"/>
    <n v="104458"/>
    <x v="1"/>
    <n v="5"/>
    <s v="Hyderabad"/>
  </r>
  <r>
    <n v="1400"/>
    <n v="36"/>
    <n v="81066"/>
    <n v="597"/>
    <n v="139342"/>
    <s v="Education"/>
    <n v="5778"/>
    <n v="0"/>
    <n v="0"/>
    <s v="Employed"/>
    <s v="Married"/>
    <s v="Male"/>
    <s v="Master"/>
    <n v="4"/>
    <n v="2"/>
    <n v="190413"/>
    <x v="0"/>
    <n v="3"/>
    <s v="Bangalore"/>
  </r>
  <r>
    <n v="1401"/>
    <n v="57"/>
    <n v="33674"/>
    <n v="715"/>
    <n v="185225"/>
    <s v="Medical"/>
    <n v="4187"/>
    <n v="0"/>
    <n v="1"/>
    <s v="Employed"/>
    <s v="Married"/>
    <s v="Male"/>
    <s v="Bachelor"/>
    <n v="1"/>
    <n v="1"/>
    <n v="81066"/>
    <x v="3"/>
    <n v="19"/>
    <s v="Hyderabad"/>
  </r>
  <r>
    <n v="1402"/>
    <n v="36"/>
    <n v="49973"/>
    <n v="575"/>
    <n v="245438"/>
    <s v="Personal"/>
    <n v="4687"/>
    <n v="0"/>
    <n v="1"/>
    <s v="Employed"/>
    <s v="Divorced"/>
    <s v="Male"/>
    <s v="PhD"/>
    <n v="0"/>
    <n v="2"/>
    <n v="124619"/>
    <x v="1"/>
    <n v="2"/>
    <s v="Pune"/>
  </r>
  <r>
    <n v="1403"/>
    <n v="37"/>
    <n v="56980"/>
    <n v="653"/>
    <n v="156650"/>
    <s v="Personal"/>
    <n v="4267"/>
    <n v="0"/>
    <n v="0"/>
    <s v="Unemployed"/>
    <s v="Single"/>
    <s v="Male"/>
    <s v="Master"/>
    <n v="5"/>
    <n v="1"/>
    <n v="115696"/>
    <x v="0"/>
    <n v="14"/>
    <s v="Kolkata"/>
  </r>
  <r>
    <n v="1404"/>
    <n v="51"/>
    <n v="68232"/>
    <n v="647"/>
    <n v="85950"/>
    <s v="Education"/>
    <n v="3652"/>
    <n v="0"/>
    <n v="1"/>
    <s v="Employed"/>
    <s v="Divorced"/>
    <s v="Female"/>
    <s v="High School"/>
    <n v="5"/>
    <n v="3"/>
    <n v="79640"/>
    <x v="0"/>
    <n v="19"/>
    <s v="Pune"/>
  </r>
  <r>
    <n v="1405"/>
    <n v="35"/>
    <n v="45009"/>
    <n v="689"/>
    <n v="137349"/>
    <s v="Personal"/>
    <n v="5041"/>
    <n v="0"/>
    <n v="1"/>
    <s v="Employed"/>
    <s v="Married"/>
    <s v="Female"/>
    <s v="PhD"/>
    <n v="3"/>
    <n v="4"/>
    <n v="124170"/>
    <x v="2"/>
    <n v="13"/>
    <s v="Ahmedabad"/>
  </r>
  <r>
    <n v="1406"/>
    <n v="33"/>
    <n v="35559"/>
    <n v="656"/>
    <n v="240910"/>
    <s v="Medical"/>
    <n v="5304"/>
    <n v="0"/>
    <n v="0"/>
    <s v="Employed"/>
    <s v="Single"/>
    <s v="Male"/>
    <s v="High School"/>
    <n v="4"/>
    <n v="1"/>
    <n v="95070"/>
    <x v="2"/>
    <n v="13"/>
    <s v="Mumbai"/>
  </r>
  <r>
    <n v="1407"/>
    <n v="60"/>
    <n v="54342"/>
    <n v="643"/>
    <n v="114089"/>
    <s v="Car"/>
    <n v="5662"/>
    <n v="0"/>
    <n v="0"/>
    <s v="Employed"/>
    <s v="Single"/>
    <s v="Male"/>
    <s v="High School"/>
    <n v="0"/>
    <n v="2"/>
    <n v="126257"/>
    <x v="2"/>
    <n v="6"/>
    <s v="Delhi"/>
  </r>
  <r>
    <n v="1408"/>
    <n v="47"/>
    <n v="69719"/>
    <n v="630"/>
    <n v="176400"/>
    <s v="Education"/>
    <n v="521"/>
    <n v="0"/>
    <n v="0"/>
    <s v="Unemployed"/>
    <s v="Single"/>
    <s v="Female"/>
    <s v="High School"/>
    <n v="3"/>
    <n v="1"/>
    <n v="158828"/>
    <x v="3"/>
    <n v="9"/>
    <s v="Kolkata"/>
  </r>
  <r>
    <n v="1409"/>
    <n v="41"/>
    <n v="45906"/>
    <n v="600"/>
    <n v="180818"/>
    <s v="Home"/>
    <n v="5182"/>
    <n v="0"/>
    <n v="0"/>
    <s v="Employed"/>
    <s v="Married"/>
    <s v="Male"/>
    <s v="Master"/>
    <n v="0"/>
    <n v="1"/>
    <n v="104523"/>
    <x v="0"/>
    <n v="1"/>
    <s v="Hyderabad"/>
  </r>
  <r>
    <n v="1410"/>
    <n v="22"/>
    <n v="37408"/>
    <n v="641"/>
    <n v="212900"/>
    <s v="Education"/>
    <n v="5078"/>
    <n v="0"/>
    <n v="0"/>
    <s v="Employed"/>
    <s v="Married"/>
    <s v="Male"/>
    <s v="High School"/>
    <n v="5"/>
    <n v="4"/>
    <n v="91566"/>
    <x v="2"/>
    <n v="10"/>
    <s v="Hyderabad"/>
  </r>
  <r>
    <n v="1411"/>
    <n v="28"/>
    <n v="51653"/>
    <n v="708"/>
    <n v="211730"/>
    <s v="Education"/>
    <n v="3909"/>
    <n v="1"/>
    <n v="0"/>
    <s v="Employed"/>
    <s v="Single"/>
    <s v="Male"/>
    <s v="Bachelor"/>
    <n v="1"/>
    <n v="3"/>
    <n v="131546"/>
    <x v="1"/>
    <n v="3"/>
    <s v="Kolkata"/>
  </r>
  <r>
    <n v="1412"/>
    <n v="62"/>
    <n v="25646"/>
    <n v="635"/>
    <n v="220010"/>
    <s v="Car"/>
    <n v="4555"/>
    <n v="0"/>
    <n v="0"/>
    <s v="Employed"/>
    <s v="Single"/>
    <s v="Female"/>
    <s v="PhD"/>
    <n v="4"/>
    <n v="1"/>
    <n v="141899"/>
    <x v="3"/>
    <n v="6"/>
    <s v="Hyderabad"/>
  </r>
  <r>
    <n v="1413"/>
    <n v="27"/>
    <n v="46720"/>
    <n v="720"/>
    <n v="192566"/>
    <s v="Home"/>
    <n v="5754"/>
    <n v="0"/>
    <n v="1"/>
    <s v="Employed"/>
    <s v="Married"/>
    <s v="Male"/>
    <s v="PhD"/>
    <n v="0"/>
    <n v="1"/>
    <n v="73502"/>
    <x v="2"/>
    <n v="16"/>
    <s v="Delhi"/>
  </r>
  <r>
    <n v="1414"/>
    <n v="30"/>
    <n v="67670"/>
    <n v="686"/>
    <n v="152773"/>
    <s v="Home"/>
    <n v="5097"/>
    <n v="1"/>
    <n v="1"/>
    <s v="Employed"/>
    <s v="Married"/>
    <s v="Male"/>
    <s v="Bachelor"/>
    <n v="0"/>
    <n v="2"/>
    <n v="86411"/>
    <x v="3"/>
    <n v="6"/>
    <s v="Ahmedabad"/>
  </r>
  <r>
    <n v="1415"/>
    <n v="24"/>
    <n v="63122"/>
    <n v="673"/>
    <n v="245070"/>
    <s v="Home"/>
    <n v="4982"/>
    <n v="0"/>
    <n v="1"/>
    <s v="Employed"/>
    <s v="Single"/>
    <s v="Male"/>
    <s v="PhD"/>
    <n v="0"/>
    <n v="2"/>
    <n v="120262"/>
    <x v="0"/>
    <n v="12"/>
    <s v="Kolkata"/>
  </r>
  <r>
    <n v="1416"/>
    <n v="63"/>
    <n v="47842"/>
    <n v="641"/>
    <n v="111813"/>
    <s v="Car"/>
    <n v="5892"/>
    <n v="0"/>
    <n v="1"/>
    <s v="Unemployed"/>
    <s v="Divorced"/>
    <s v="Male"/>
    <s v="Bachelor"/>
    <n v="5"/>
    <n v="3"/>
    <n v="96039"/>
    <x v="1"/>
    <n v="3"/>
    <s v="Kolkata"/>
  </r>
  <r>
    <n v="1417"/>
    <n v="61"/>
    <n v="74889"/>
    <n v="618"/>
    <n v="239062"/>
    <s v="Personal"/>
    <n v="7314"/>
    <n v="0"/>
    <n v="0"/>
    <s v="Employed"/>
    <s v="Divorced"/>
    <s v="Male"/>
    <s v="Master"/>
    <n v="4"/>
    <n v="3"/>
    <n v="71370"/>
    <x v="0"/>
    <n v="18"/>
    <s v="Hyderabad"/>
  </r>
  <r>
    <n v="1418"/>
    <n v="56"/>
    <n v="78648"/>
    <n v="734"/>
    <n v="257204"/>
    <s v="Home"/>
    <n v="4757"/>
    <n v="0"/>
    <n v="1"/>
    <s v="Employed"/>
    <s v="Divorced"/>
    <s v="Female"/>
    <s v="High School"/>
    <n v="1"/>
    <n v="3"/>
    <n v="116220"/>
    <x v="1"/>
    <n v="3"/>
    <s v="Mumbai"/>
  </r>
  <r>
    <n v="1419"/>
    <n v="55"/>
    <n v="59961"/>
    <n v="689"/>
    <n v="316837"/>
    <s v="Personal"/>
    <n v="5246"/>
    <n v="0"/>
    <n v="0"/>
    <s v="Employed"/>
    <s v="Married"/>
    <s v="Male"/>
    <s v="Master"/>
    <n v="1"/>
    <n v="2"/>
    <n v="120144"/>
    <x v="0"/>
    <n v="5"/>
    <s v="Bangalore"/>
  </r>
  <r>
    <n v="1420"/>
    <n v="63"/>
    <n v="27983"/>
    <n v="643"/>
    <n v="162290"/>
    <s v="Medical"/>
    <n v="4108"/>
    <n v="0"/>
    <n v="1"/>
    <s v="Employed"/>
    <s v="Divorced"/>
    <s v="Female"/>
    <s v="Bachelor"/>
    <n v="0"/>
    <n v="1"/>
    <n v="89968"/>
    <x v="3"/>
    <n v="19"/>
    <s v="Delhi"/>
  </r>
  <r>
    <n v="1421"/>
    <n v="23"/>
    <n v="21801"/>
    <n v="734"/>
    <n v="171990"/>
    <s v="Car"/>
    <n v="7144"/>
    <n v="0"/>
    <n v="0"/>
    <s v="Employed"/>
    <s v="Divorced"/>
    <s v="Female"/>
    <s v="High School"/>
    <n v="1"/>
    <n v="3"/>
    <n v="101840"/>
    <x v="0"/>
    <n v="18"/>
    <s v="Ahmedabad"/>
  </r>
  <r>
    <n v="1422"/>
    <n v="38"/>
    <n v="70752"/>
    <n v="681"/>
    <n v="202666"/>
    <s v="Personal"/>
    <n v="4460"/>
    <n v="1"/>
    <n v="0"/>
    <s v="Employed"/>
    <s v="Married"/>
    <s v="Male"/>
    <s v="Master"/>
    <n v="3"/>
    <n v="2"/>
    <n v="82702"/>
    <x v="1"/>
    <n v="8"/>
    <s v="Pune"/>
  </r>
  <r>
    <n v="1423"/>
    <n v="63"/>
    <n v="53670"/>
    <n v="578"/>
    <n v="198936"/>
    <s v="Home"/>
    <n v="3192"/>
    <n v="0"/>
    <n v="0"/>
    <s v="Employed"/>
    <s v="Divorced"/>
    <s v="Male"/>
    <s v="High School"/>
    <n v="1"/>
    <n v="2"/>
    <n v="67142"/>
    <x v="3"/>
    <n v="10"/>
    <s v="Mumbai"/>
  </r>
  <r>
    <n v="1424"/>
    <n v="44"/>
    <n v="74533"/>
    <n v="628"/>
    <n v="241731"/>
    <s v="Home"/>
    <n v="5621"/>
    <n v="1"/>
    <n v="1"/>
    <s v="Employed"/>
    <s v="Single"/>
    <s v="Male"/>
    <s v="High School"/>
    <n v="0"/>
    <n v="3"/>
    <n v="85088"/>
    <x v="3"/>
    <n v="19"/>
    <s v="Delhi"/>
  </r>
  <r>
    <n v="1425"/>
    <n v="52"/>
    <n v="29919"/>
    <n v="686"/>
    <n v="226123"/>
    <s v="Personal"/>
    <n v="3389"/>
    <n v="0"/>
    <n v="0"/>
    <s v="Employed"/>
    <s v="Married"/>
    <s v="Male"/>
    <s v="Master"/>
    <n v="3"/>
    <n v="2"/>
    <n v="102217"/>
    <x v="1"/>
    <n v="10"/>
    <s v="Pune"/>
  </r>
  <r>
    <n v="1426"/>
    <n v="54"/>
    <n v="47582"/>
    <n v="725"/>
    <n v="182405"/>
    <s v="Personal"/>
    <n v="6295"/>
    <n v="0"/>
    <n v="0"/>
    <s v="Employed"/>
    <s v="Single"/>
    <s v="Male"/>
    <s v="PhD"/>
    <n v="4"/>
    <n v="1"/>
    <n v="55747"/>
    <x v="1"/>
    <n v="2"/>
    <s v="Delhi"/>
  </r>
  <r>
    <n v="1427"/>
    <n v="22"/>
    <n v="65437"/>
    <n v="768"/>
    <n v="195095"/>
    <s v="Medical"/>
    <n v="5589"/>
    <n v="0"/>
    <n v="0"/>
    <s v="Unemployed"/>
    <s v="Divorced"/>
    <s v="Male"/>
    <s v="Bachelor"/>
    <n v="2"/>
    <n v="4"/>
    <n v="87279"/>
    <x v="3"/>
    <n v="10"/>
    <s v="Bangalore"/>
  </r>
  <r>
    <n v="1428"/>
    <n v="22"/>
    <n v="39053"/>
    <n v="651"/>
    <n v="246666"/>
    <s v="Car"/>
    <n v="3972"/>
    <n v="0"/>
    <n v="1"/>
    <s v="Employed"/>
    <s v="Single"/>
    <s v="Male"/>
    <s v="Master"/>
    <n v="5"/>
    <n v="2"/>
    <n v="102634"/>
    <x v="1"/>
    <n v="18"/>
    <s v="Bangalore"/>
  </r>
  <r>
    <n v="1429"/>
    <n v="30"/>
    <n v="65221"/>
    <n v="680"/>
    <n v="136690"/>
    <s v="Education"/>
    <n v="5670"/>
    <n v="0"/>
    <n v="1"/>
    <s v="Employed"/>
    <s v="Married"/>
    <s v="Male"/>
    <s v="Master"/>
    <n v="1"/>
    <n v="2"/>
    <n v="135839"/>
    <x v="0"/>
    <n v="4"/>
    <s v="Pune"/>
  </r>
  <r>
    <n v="1430"/>
    <n v="43"/>
    <n v="48158"/>
    <n v="619"/>
    <n v="188315"/>
    <s v="Medical"/>
    <n v="4666"/>
    <n v="0"/>
    <n v="1"/>
    <s v="Employed"/>
    <s v="Divorced"/>
    <s v="Male"/>
    <s v="PhD"/>
    <n v="3"/>
    <n v="4"/>
    <n v="90622"/>
    <x v="0"/>
    <n v="3"/>
    <s v="Pune"/>
  </r>
  <r>
    <n v="1431"/>
    <n v="35"/>
    <n v="50420"/>
    <n v="605"/>
    <n v="227736"/>
    <s v="Medical"/>
    <n v="5426"/>
    <n v="0"/>
    <n v="1"/>
    <s v="Employed"/>
    <s v="Married"/>
    <s v="Male"/>
    <s v="Bachelor"/>
    <n v="2"/>
    <n v="1"/>
    <n v="62622"/>
    <x v="0"/>
    <n v="17"/>
    <s v="Ahmedabad"/>
  </r>
  <r>
    <n v="1432"/>
    <n v="32"/>
    <n v="32245"/>
    <n v="565"/>
    <n v="146666"/>
    <s v="Medical"/>
    <n v="3718"/>
    <n v="1"/>
    <n v="1"/>
    <s v="Unemployed"/>
    <s v="Divorced"/>
    <s v="Female"/>
    <s v="Master"/>
    <n v="4"/>
    <n v="3"/>
    <n v="93710"/>
    <x v="3"/>
    <n v="17"/>
    <s v="Hyderabad"/>
  </r>
  <r>
    <n v="1433"/>
    <n v="63"/>
    <n v="53770"/>
    <n v="669"/>
    <n v="22951"/>
    <s v="Home"/>
    <n v="3657"/>
    <n v="0"/>
    <n v="0"/>
    <s v="Employed"/>
    <s v="Married"/>
    <s v="Male"/>
    <s v="High School"/>
    <n v="2"/>
    <n v="2"/>
    <n v="83002"/>
    <x v="0"/>
    <n v="12"/>
    <s v="Kolkata"/>
  </r>
  <r>
    <n v="1434"/>
    <n v="37"/>
    <n v="82891"/>
    <n v="713"/>
    <n v="272328"/>
    <s v="Personal"/>
    <n v="5317"/>
    <n v="0"/>
    <n v="0"/>
    <s v="Employed"/>
    <s v="Married"/>
    <s v="Male"/>
    <s v="Bachelor"/>
    <n v="4"/>
    <n v="1"/>
    <n v="116565"/>
    <x v="3"/>
    <n v="17"/>
    <s v="Pune"/>
  </r>
  <r>
    <n v="1435"/>
    <n v="38"/>
    <n v="55820"/>
    <n v="688"/>
    <n v="198976"/>
    <s v="Car"/>
    <n v="6883"/>
    <n v="0"/>
    <n v="1"/>
    <s v="Employed"/>
    <s v="Single"/>
    <s v="Male"/>
    <s v="PhD"/>
    <n v="0"/>
    <n v="3"/>
    <n v="89862"/>
    <x v="1"/>
    <n v="13"/>
    <s v="Bangalore"/>
  </r>
  <r>
    <n v="1436"/>
    <n v="34"/>
    <n v="38124"/>
    <n v="654"/>
    <n v="137121"/>
    <s v="Home"/>
    <n v="4354"/>
    <n v="0"/>
    <n v="1"/>
    <s v="Employed"/>
    <s v="Married"/>
    <s v="Female"/>
    <s v="Master"/>
    <n v="0"/>
    <n v="1"/>
    <n v="18683"/>
    <x v="0"/>
    <n v="9"/>
    <s v="Ahmedabad"/>
  </r>
  <r>
    <n v="1437"/>
    <n v="37"/>
    <n v="70933"/>
    <n v="711"/>
    <n v="246020"/>
    <s v="Medical"/>
    <n v="4279"/>
    <n v="0"/>
    <n v="1"/>
    <s v="Employed"/>
    <s v="Married"/>
    <s v="Female"/>
    <s v="High School"/>
    <n v="5"/>
    <n v="4"/>
    <n v="210748"/>
    <x v="3"/>
    <n v="1"/>
    <s v="Delhi"/>
  </r>
  <r>
    <n v="1438"/>
    <n v="35"/>
    <n v="38576"/>
    <n v="797"/>
    <n v="189584"/>
    <s v="Car"/>
    <n v="4661"/>
    <n v="1"/>
    <n v="1"/>
    <s v="Employed"/>
    <s v="Single"/>
    <s v="Female"/>
    <s v="Bachelor"/>
    <n v="5"/>
    <n v="2"/>
    <n v="104270"/>
    <x v="2"/>
    <n v="15"/>
    <s v="Kolkata"/>
  </r>
  <r>
    <n v="1439"/>
    <n v="32"/>
    <n v="75816"/>
    <n v="608"/>
    <n v="148259"/>
    <s v="Home"/>
    <n v="3676"/>
    <n v="0"/>
    <n v="1"/>
    <s v="Employed"/>
    <s v="Divorced"/>
    <s v="Male"/>
    <s v="Master"/>
    <n v="4"/>
    <n v="1"/>
    <n v="102675"/>
    <x v="0"/>
    <n v="19"/>
    <s v="Hyderabad"/>
  </r>
  <r>
    <n v="1440"/>
    <n v="36"/>
    <n v="30875"/>
    <n v="528"/>
    <n v="218486"/>
    <s v="Education"/>
    <n v="5552"/>
    <n v="0"/>
    <n v="1"/>
    <s v="Unemployed"/>
    <s v="Divorced"/>
    <s v="Female"/>
    <s v="Bachelor"/>
    <n v="2"/>
    <n v="3"/>
    <n v="53757"/>
    <x v="0"/>
    <n v="9"/>
    <s v="Mumbai"/>
  </r>
  <r>
    <n v="1441"/>
    <n v="52"/>
    <n v="54090"/>
    <n v="667"/>
    <n v="202577"/>
    <s v="Medical"/>
    <n v="5902"/>
    <n v="0"/>
    <n v="1"/>
    <s v="Employed"/>
    <s v="Married"/>
    <s v="Male"/>
    <s v="High School"/>
    <n v="5"/>
    <n v="3"/>
    <n v="56062"/>
    <x v="3"/>
    <n v="17"/>
    <s v="Delhi"/>
  </r>
  <r>
    <n v="1442"/>
    <n v="43"/>
    <n v="72894"/>
    <n v="704"/>
    <n v="169340"/>
    <s v="Home"/>
    <n v="5482"/>
    <n v="0"/>
    <n v="0"/>
    <s v="Employed"/>
    <s v="Single"/>
    <s v="Male"/>
    <s v="High School"/>
    <n v="1"/>
    <n v="3"/>
    <n v="97241"/>
    <x v="3"/>
    <n v="15"/>
    <s v="Kolkata"/>
  </r>
  <r>
    <n v="1443"/>
    <n v="58"/>
    <n v="36997"/>
    <n v="572"/>
    <n v="161519"/>
    <s v="Home"/>
    <n v="4830"/>
    <n v="0"/>
    <n v="0"/>
    <s v="Employed"/>
    <s v="Divorced"/>
    <s v="Female"/>
    <s v="Bachelor"/>
    <n v="2"/>
    <n v="4"/>
    <n v="110085"/>
    <x v="1"/>
    <n v="2"/>
    <s v="Ahmedabad"/>
  </r>
  <r>
    <n v="1444"/>
    <n v="54"/>
    <n v="51247"/>
    <n v="691"/>
    <n v="148693"/>
    <s v="Medical"/>
    <n v="3975"/>
    <n v="0"/>
    <n v="1"/>
    <s v="Employed"/>
    <s v="Single"/>
    <s v="Male"/>
    <s v="High School"/>
    <n v="5"/>
    <n v="1"/>
    <n v="121063"/>
    <x v="3"/>
    <n v="4"/>
    <s v="Mumbai"/>
  </r>
  <r>
    <n v="1445"/>
    <n v="54"/>
    <n v="67359"/>
    <n v="633"/>
    <n v="236777"/>
    <s v="Education"/>
    <n v="7063"/>
    <n v="0"/>
    <n v="0"/>
    <s v="Employed"/>
    <s v="Married"/>
    <s v="Female"/>
    <s v="High School"/>
    <n v="2"/>
    <n v="1"/>
    <n v="107123"/>
    <x v="1"/>
    <n v="7"/>
    <s v="Kolkata"/>
  </r>
  <r>
    <n v="1446"/>
    <n v="36"/>
    <n v="16167"/>
    <n v="666"/>
    <n v="137582"/>
    <s v="Personal"/>
    <n v="4142"/>
    <n v="0"/>
    <n v="0"/>
    <s v="Employed"/>
    <s v="Single"/>
    <s v="Female"/>
    <s v="Bachelor"/>
    <n v="1"/>
    <n v="3"/>
    <n v="64421"/>
    <x v="2"/>
    <n v="8"/>
    <s v="Delhi"/>
  </r>
  <r>
    <n v="1447"/>
    <n v="54"/>
    <n v="63903"/>
    <n v="604"/>
    <n v="160124"/>
    <s v="Education"/>
    <n v="4118"/>
    <n v="0"/>
    <n v="1"/>
    <s v="Employed"/>
    <s v="Married"/>
    <s v="Female"/>
    <s v="Bachelor"/>
    <n v="2"/>
    <n v="3"/>
    <n v="24866"/>
    <x v="1"/>
    <n v="1"/>
    <s v="Bangalore"/>
  </r>
  <r>
    <n v="1448"/>
    <n v="60"/>
    <n v="48681"/>
    <n v="600"/>
    <n v="205057"/>
    <s v="Medical"/>
    <n v="3208"/>
    <n v="0"/>
    <n v="1"/>
    <s v="Employed"/>
    <s v="Divorced"/>
    <s v="Male"/>
    <s v="PhD"/>
    <n v="2"/>
    <n v="3"/>
    <n v="96993"/>
    <x v="0"/>
    <n v="1"/>
    <s v="Ahmedabad"/>
  </r>
  <r>
    <n v="1449"/>
    <n v="27"/>
    <n v="71629"/>
    <n v="594"/>
    <n v="272944"/>
    <s v="Personal"/>
    <n v="3578"/>
    <n v="0"/>
    <n v="1"/>
    <s v="Employed"/>
    <s v="Divorced"/>
    <s v="Male"/>
    <s v="Master"/>
    <n v="3"/>
    <n v="4"/>
    <n v="83980"/>
    <x v="3"/>
    <n v="5"/>
    <s v="Mumbai"/>
  </r>
  <r>
    <n v="1450"/>
    <n v="53"/>
    <n v="37587"/>
    <n v="683"/>
    <n v="206644"/>
    <s v="Home"/>
    <n v="5349"/>
    <n v="1"/>
    <n v="1"/>
    <s v="Employed"/>
    <s v="Divorced"/>
    <s v="Male"/>
    <s v="PhD"/>
    <n v="4"/>
    <n v="4"/>
    <n v="62122"/>
    <x v="2"/>
    <n v="8"/>
    <s v="Pune"/>
  </r>
  <r>
    <n v="1451"/>
    <n v="24"/>
    <n v="29198"/>
    <n v="618"/>
    <n v="229408"/>
    <s v="Education"/>
    <n v="4573"/>
    <n v="0"/>
    <n v="0"/>
    <s v="Employed"/>
    <s v="Divorced"/>
    <s v="Male"/>
    <s v="PhD"/>
    <n v="0"/>
    <n v="2"/>
    <n v="124841"/>
    <x v="2"/>
    <n v="1"/>
    <s v="Bangalore"/>
  </r>
  <r>
    <n v="1452"/>
    <n v="63"/>
    <n v="41854"/>
    <n v="663"/>
    <n v="205110"/>
    <s v="Education"/>
    <n v="4136"/>
    <n v="0"/>
    <n v="1"/>
    <s v="Employed"/>
    <s v="Single"/>
    <s v="Female"/>
    <s v="PhD"/>
    <n v="5"/>
    <n v="2"/>
    <n v="52732"/>
    <x v="3"/>
    <n v="3"/>
    <s v="Pune"/>
  </r>
  <r>
    <n v="1453"/>
    <n v="27"/>
    <n v="41541"/>
    <n v="651"/>
    <n v="245321"/>
    <s v="Personal"/>
    <n v="4202"/>
    <n v="0"/>
    <n v="1"/>
    <s v="Employed"/>
    <s v="Single"/>
    <s v="Male"/>
    <s v="PhD"/>
    <n v="5"/>
    <n v="2"/>
    <n v="118509"/>
    <x v="0"/>
    <n v="17"/>
    <s v="Pune"/>
  </r>
  <r>
    <n v="1454"/>
    <n v="38"/>
    <n v="46902"/>
    <n v="590"/>
    <n v="296878"/>
    <s v="Home"/>
    <n v="4486"/>
    <n v="0"/>
    <n v="1"/>
    <s v="Employed"/>
    <s v="Single"/>
    <s v="Female"/>
    <s v="Master"/>
    <n v="5"/>
    <n v="3"/>
    <n v="57695"/>
    <x v="3"/>
    <n v="3"/>
    <s v="Mumbai"/>
  </r>
  <r>
    <n v="1455"/>
    <n v="24"/>
    <n v="42971"/>
    <n v="653"/>
    <n v="178113"/>
    <s v="Education"/>
    <n v="4335"/>
    <n v="0"/>
    <n v="1"/>
    <s v="Employed"/>
    <s v="Married"/>
    <s v="Male"/>
    <s v="Bachelor"/>
    <n v="4"/>
    <n v="4"/>
    <n v="104022"/>
    <x v="3"/>
    <n v="1"/>
    <s v="Hyderabad"/>
  </r>
  <r>
    <n v="1456"/>
    <n v="31"/>
    <n v="19881"/>
    <n v="661"/>
    <n v="200702"/>
    <s v="Personal"/>
    <n v="6402"/>
    <n v="0"/>
    <n v="0"/>
    <s v="Employed"/>
    <s v="Divorced"/>
    <s v="Female"/>
    <s v="High School"/>
    <n v="2"/>
    <n v="4"/>
    <n v="128019"/>
    <x v="3"/>
    <n v="4"/>
    <s v="Kolkata"/>
  </r>
  <r>
    <n v="1457"/>
    <n v="63"/>
    <n v="48575"/>
    <n v="703"/>
    <n v="208676"/>
    <s v="Education"/>
    <n v="4628"/>
    <n v="0"/>
    <n v="0"/>
    <s v="Unemployed"/>
    <s v="Divorced"/>
    <s v="Female"/>
    <s v="High School"/>
    <n v="1"/>
    <n v="2"/>
    <n v="89862"/>
    <x v="1"/>
    <n v="9"/>
    <s v="Kolkata"/>
  </r>
  <r>
    <n v="1458"/>
    <n v="40"/>
    <n v="53476"/>
    <n v="724"/>
    <n v="226490"/>
    <s v="Home"/>
    <n v="5145"/>
    <n v="0"/>
    <n v="1"/>
    <s v="Employed"/>
    <s v="Divorced"/>
    <s v="Male"/>
    <s v="Bachelor"/>
    <n v="1"/>
    <n v="3"/>
    <n v="150697"/>
    <x v="2"/>
    <n v="13"/>
    <s v="Hyderabad"/>
  </r>
  <r>
    <n v="1459"/>
    <n v="31"/>
    <n v="47101"/>
    <n v="599"/>
    <n v="206620"/>
    <s v="Home"/>
    <n v="5059"/>
    <n v="0"/>
    <n v="1"/>
    <s v="Employed"/>
    <s v="Single"/>
    <s v="Female"/>
    <s v="Bachelor"/>
    <n v="0"/>
    <n v="1"/>
    <n v="157536"/>
    <x v="2"/>
    <n v="5"/>
    <s v="Ahmedabad"/>
  </r>
  <r>
    <n v="1460"/>
    <n v="35"/>
    <n v="54302"/>
    <n v="667"/>
    <n v="172812"/>
    <s v="Car"/>
    <n v="5093"/>
    <n v="1"/>
    <n v="0"/>
    <s v="Employed"/>
    <s v="Single"/>
    <s v="Male"/>
    <s v="Bachelor"/>
    <n v="0"/>
    <n v="3"/>
    <n v="107115"/>
    <x v="0"/>
    <n v="14"/>
    <s v="Mumbai"/>
  </r>
  <r>
    <n v="1461"/>
    <n v="37"/>
    <n v="51274"/>
    <n v="539"/>
    <n v="199645"/>
    <s v="Personal"/>
    <n v="4629"/>
    <n v="1"/>
    <n v="1"/>
    <s v="Employed"/>
    <s v="Divorced"/>
    <s v="Male"/>
    <s v="High School"/>
    <n v="0"/>
    <n v="3"/>
    <n v="116241"/>
    <x v="2"/>
    <n v="19"/>
    <s v="Kolkata"/>
  </r>
  <r>
    <n v="1462"/>
    <n v="54"/>
    <n v="29270"/>
    <n v="692"/>
    <n v="321583"/>
    <s v="Medical"/>
    <n v="4525"/>
    <n v="0"/>
    <n v="1"/>
    <s v="Employed"/>
    <s v="Married"/>
    <s v="Female"/>
    <s v="PhD"/>
    <n v="1"/>
    <n v="2"/>
    <n v="131821"/>
    <x v="3"/>
    <n v="14"/>
    <s v="Hyderabad"/>
  </r>
  <r>
    <n v="1463"/>
    <n v="32"/>
    <n v="45487"/>
    <n v="704"/>
    <n v="215694"/>
    <s v="Education"/>
    <n v="5643"/>
    <n v="1"/>
    <n v="1"/>
    <s v="Employed"/>
    <s v="Single"/>
    <s v="Male"/>
    <s v="PhD"/>
    <n v="2"/>
    <n v="4"/>
    <n v="116332"/>
    <x v="2"/>
    <n v="4"/>
    <s v="Delhi"/>
  </r>
  <r>
    <n v="1464"/>
    <n v="62"/>
    <n v="51708"/>
    <n v="516"/>
    <n v="104461"/>
    <s v="Home"/>
    <n v="5219"/>
    <n v="1"/>
    <n v="1"/>
    <s v="Employed"/>
    <s v="Divorced"/>
    <s v="Female"/>
    <s v="PhD"/>
    <n v="0"/>
    <n v="4"/>
    <n v="113117"/>
    <x v="0"/>
    <n v="4"/>
    <s v="Delhi"/>
  </r>
  <r>
    <n v="1465"/>
    <n v="48"/>
    <n v="46442"/>
    <n v="633"/>
    <n v="180255"/>
    <s v="Education"/>
    <n v="4241"/>
    <n v="0"/>
    <n v="1"/>
    <s v="Employed"/>
    <s v="Divorced"/>
    <s v="Male"/>
    <s v="Master"/>
    <n v="0"/>
    <n v="1"/>
    <n v="84277"/>
    <x v="1"/>
    <n v="9"/>
    <s v="Hyderabad"/>
  </r>
  <r>
    <n v="1466"/>
    <n v="55"/>
    <n v="27608"/>
    <n v="605"/>
    <n v="200669"/>
    <s v="Education"/>
    <n v="2140"/>
    <n v="0"/>
    <n v="1"/>
    <s v="Employed"/>
    <s v="Divorced"/>
    <s v="Female"/>
    <s v="PhD"/>
    <n v="1"/>
    <n v="4"/>
    <n v="49379"/>
    <x v="1"/>
    <n v="2"/>
    <s v="Kolkata"/>
  </r>
  <r>
    <n v="1467"/>
    <n v="28"/>
    <n v="68346"/>
    <n v="632"/>
    <n v="192971"/>
    <s v="Medical"/>
    <n v="4393"/>
    <n v="0"/>
    <n v="1"/>
    <s v="Employed"/>
    <s v="Married"/>
    <s v="Female"/>
    <s v="Master"/>
    <n v="5"/>
    <n v="4"/>
    <n v="58297"/>
    <x v="3"/>
    <n v="10"/>
    <s v="Pune"/>
  </r>
  <r>
    <n v="1468"/>
    <n v="47"/>
    <n v="35417"/>
    <n v="623"/>
    <n v="196578"/>
    <s v="Home"/>
    <n v="3639"/>
    <n v="1"/>
    <n v="0"/>
    <s v="Employed"/>
    <s v="Divorced"/>
    <s v="Male"/>
    <s v="High School"/>
    <n v="2"/>
    <n v="1"/>
    <n v="171471"/>
    <x v="3"/>
    <n v="18"/>
    <s v="Pune"/>
  </r>
  <r>
    <n v="1469"/>
    <n v="42"/>
    <n v="31367"/>
    <n v="647"/>
    <n v="214313"/>
    <s v="Car"/>
    <n v="4076"/>
    <n v="0"/>
    <n v="0"/>
    <s v="Employed"/>
    <s v="Single"/>
    <s v="Male"/>
    <s v="Master"/>
    <n v="0"/>
    <n v="1"/>
    <n v="109673"/>
    <x v="2"/>
    <n v="7"/>
    <s v="Hyderabad"/>
  </r>
  <r>
    <n v="1470"/>
    <n v="44"/>
    <n v="50612"/>
    <n v="699"/>
    <n v="225430"/>
    <s v="Personal"/>
    <n v="3677"/>
    <n v="0"/>
    <n v="0"/>
    <s v="Employed"/>
    <s v="Married"/>
    <s v="Female"/>
    <s v="Bachelor"/>
    <n v="2"/>
    <n v="2"/>
    <n v="92629"/>
    <x v="2"/>
    <n v="14"/>
    <s v="Ahmedabad"/>
  </r>
  <r>
    <n v="1471"/>
    <n v="22"/>
    <n v="45263"/>
    <n v="634"/>
    <n v="212941"/>
    <s v="Education"/>
    <n v="6159"/>
    <n v="0"/>
    <n v="1"/>
    <s v="Employed"/>
    <s v="Married"/>
    <s v="Male"/>
    <s v="Bachelor"/>
    <n v="3"/>
    <n v="2"/>
    <n v="137899"/>
    <x v="0"/>
    <n v="15"/>
    <s v="Pune"/>
  </r>
  <r>
    <n v="1472"/>
    <n v="51"/>
    <n v="59021"/>
    <n v="600"/>
    <n v="247531"/>
    <s v="Medical"/>
    <n v="6152"/>
    <n v="0"/>
    <n v="1"/>
    <s v="Employed"/>
    <s v="Divorced"/>
    <s v="Female"/>
    <s v="High School"/>
    <n v="5"/>
    <n v="2"/>
    <n v="77516"/>
    <x v="3"/>
    <n v="10"/>
    <s v="Ahmedabad"/>
  </r>
  <r>
    <n v="1473"/>
    <n v="42"/>
    <n v="63089"/>
    <n v="640"/>
    <n v="125232"/>
    <s v="Medical"/>
    <n v="5758"/>
    <n v="0"/>
    <n v="1"/>
    <s v="Employed"/>
    <s v="Single"/>
    <s v="Male"/>
    <s v="PhD"/>
    <n v="5"/>
    <n v="2"/>
    <n v="117493"/>
    <x v="0"/>
    <n v="5"/>
    <s v="Delhi"/>
  </r>
  <r>
    <n v="1474"/>
    <n v="21"/>
    <n v="60808"/>
    <n v="637"/>
    <n v="187367"/>
    <s v="Personal"/>
    <n v="4666"/>
    <n v="0"/>
    <n v="0"/>
    <s v="Employed"/>
    <s v="Single"/>
    <s v="Female"/>
    <s v="High School"/>
    <n v="0"/>
    <n v="4"/>
    <n v="102315"/>
    <x v="1"/>
    <n v="8"/>
    <s v="Bangalore"/>
  </r>
  <r>
    <n v="1475"/>
    <n v="34"/>
    <n v="49973"/>
    <n v="645"/>
    <n v="221713"/>
    <s v="Personal"/>
    <n v="4334"/>
    <n v="1"/>
    <n v="0"/>
    <s v="Employed"/>
    <s v="Divorced"/>
    <s v="Male"/>
    <s v="Bachelor"/>
    <n v="0"/>
    <n v="2"/>
    <n v="113800"/>
    <x v="2"/>
    <n v="5"/>
    <s v="Mumbai"/>
  </r>
  <r>
    <n v="1476"/>
    <n v="45"/>
    <n v="58299"/>
    <n v="618"/>
    <n v="212808"/>
    <s v="Home"/>
    <n v="3505"/>
    <n v="0"/>
    <n v="0"/>
    <s v="Employed"/>
    <s v="Divorced"/>
    <s v="Female"/>
    <s v="PhD"/>
    <n v="1"/>
    <n v="3"/>
    <n v="89907"/>
    <x v="3"/>
    <n v="5"/>
    <s v="Bangalore"/>
  </r>
  <r>
    <n v="1477"/>
    <n v="56"/>
    <n v="26599"/>
    <n v="668"/>
    <n v="167385"/>
    <s v="Education"/>
    <n v="5914"/>
    <n v="0"/>
    <n v="0"/>
    <s v="Employed"/>
    <s v="Single"/>
    <s v="Male"/>
    <s v="Bachelor"/>
    <n v="5"/>
    <n v="1"/>
    <n v="71059"/>
    <x v="2"/>
    <n v="14"/>
    <s v="Ahmedabad"/>
  </r>
  <r>
    <n v="1478"/>
    <n v="56"/>
    <n v="66415"/>
    <n v="714"/>
    <n v="173405"/>
    <s v="Education"/>
    <n v="5868"/>
    <n v="0"/>
    <n v="0"/>
    <s v="Employed"/>
    <s v="Married"/>
    <s v="Male"/>
    <s v="High School"/>
    <n v="3"/>
    <n v="2"/>
    <n v="75313"/>
    <x v="3"/>
    <n v="1"/>
    <s v="Pune"/>
  </r>
  <r>
    <n v="1479"/>
    <n v="61"/>
    <n v="43927"/>
    <n v="586"/>
    <n v="157913"/>
    <s v="Personal"/>
    <n v="5492"/>
    <n v="0"/>
    <n v="0"/>
    <s v="Employed"/>
    <s v="Married"/>
    <s v="Female"/>
    <s v="PhD"/>
    <n v="3"/>
    <n v="1"/>
    <n v="76483"/>
    <x v="1"/>
    <n v="5"/>
    <s v="Bangalore"/>
  </r>
  <r>
    <n v="1480"/>
    <n v="23"/>
    <n v="79549"/>
    <n v="672"/>
    <n v="248833"/>
    <s v="Car"/>
    <n v="3891"/>
    <n v="0"/>
    <n v="0"/>
    <s v="Employed"/>
    <s v="Divorced"/>
    <s v="Female"/>
    <s v="High School"/>
    <n v="3"/>
    <n v="4"/>
    <n v="99910"/>
    <x v="0"/>
    <n v="19"/>
    <s v="Ahmedabad"/>
  </r>
  <r>
    <n v="1481"/>
    <n v="25"/>
    <n v="66871"/>
    <n v="697"/>
    <n v="107394"/>
    <s v="Education"/>
    <n v="4662"/>
    <n v="1"/>
    <n v="1"/>
    <s v="Unemployed"/>
    <s v="Divorced"/>
    <s v="Female"/>
    <s v="Bachelor"/>
    <n v="4"/>
    <n v="2"/>
    <n v="53315"/>
    <x v="3"/>
    <n v="12"/>
    <s v="Kolkata"/>
  </r>
  <r>
    <n v="1482"/>
    <n v="21"/>
    <n v="47040"/>
    <n v="628"/>
    <n v="135923"/>
    <s v="Medical"/>
    <n v="4880"/>
    <n v="0"/>
    <n v="0"/>
    <s v="Employed"/>
    <s v="Single"/>
    <s v="Female"/>
    <s v="PhD"/>
    <n v="1"/>
    <n v="3"/>
    <n v="62577"/>
    <x v="2"/>
    <n v="15"/>
    <s v="Bangalore"/>
  </r>
  <r>
    <n v="1483"/>
    <n v="39"/>
    <n v="50321"/>
    <n v="712"/>
    <n v="220932"/>
    <s v="Personal"/>
    <n v="3233"/>
    <n v="0"/>
    <n v="1"/>
    <s v="Employed"/>
    <s v="Single"/>
    <s v="Female"/>
    <s v="Bachelor"/>
    <n v="1"/>
    <n v="1"/>
    <n v="104065"/>
    <x v="3"/>
    <n v="3"/>
    <s v="Delhi"/>
  </r>
  <r>
    <n v="1484"/>
    <n v="53"/>
    <n v="67760"/>
    <n v="646"/>
    <n v="227158"/>
    <s v="Education"/>
    <n v="6428"/>
    <n v="1"/>
    <n v="1"/>
    <s v="Employed"/>
    <s v="Single"/>
    <s v="Female"/>
    <s v="PhD"/>
    <n v="0"/>
    <n v="2"/>
    <n v="96169"/>
    <x v="0"/>
    <n v="1"/>
    <s v="Ahmedabad"/>
  </r>
  <r>
    <n v="1485"/>
    <n v="62"/>
    <n v="16098"/>
    <n v="593"/>
    <n v="120778"/>
    <s v="Home"/>
    <n v="3648"/>
    <n v="1"/>
    <n v="0"/>
    <s v="Employed"/>
    <s v="Single"/>
    <s v="Male"/>
    <s v="Master"/>
    <n v="1"/>
    <n v="3"/>
    <n v="105706"/>
    <x v="1"/>
    <n v="12"/>
    <s v="Delhi"/>
  </r>
  <r>
    <n v="1486"/>
    <n v="50"/>
    <n v="47596"/>
    <n v="586"/>
    <n v="231321"/>
    <s v="Personal"/>
    <n v="4220"/>
    <n v="0"/>
    <n v="1"/>
    <s v="Employed"/>
    <s v="Divorced"/>
    <s v="Male"/>
    <s v="Master"/>
    <n v="0"/>
    <n v="4"/>
    <n v="98648"/>
    <x v="2"/>
    <n v="13"/>
    <s v="Bangalore"/>
  </r>
  <r>
    <n v="1487"/>
    <n v="32"/>
    <n v="75521"/>
    <n v="689"/>
    <n v="209025"/>
    <s v="Medical"/>
    <n v="3228"/>
    <n v="0"/>
    <n v="0"/>
    <s v="Employed"/>
    <s v="Divorced"/>
    <s v="Female"/>
    <s v="Bachelor"/>
    <n v="0"/>
    <n v="3"/>
    <n v="175568"/>
    <x v="1"/>
    <n v="14"/>
    <s v="Hyderabad"/>
  </r>
  <r>
    <n v="1488"/>
    <n v="30"/>
    <n v="62672"/>
    <n v="684"/>
    <n v="225783"/>
    <s v="Home"/>
    <n v="4796"/>
    <n v="0"/>
    <n v="0"/>
    <s v="Employed"/>
    <s v="Single"/>
    <s v="Male"/>
    <s v="High School"/>
    <n v="4"/>
    <n v="4"/>
    <n v="103802"/>
    <x v="1"/>
    <n v="10"/>
    <s v="Hyderabad"/>
  </r>
  <r>
    <n v="1489"/>
    <n v="54"/>
    <n v="37434"/>
    <n v="728"/>
    <n v="203622"/>
    <s v="Personal"/>
    <n v="4751"/>
    <n v="0"/>
    <n v="1"/>
    <s v="Employed"/>
    <s v="Divorced"/>
    <s v="Female"/>
    <s v="Master"/>
    <n v="1"/>
    <n v="1"/>
    <n v="88627"/>
    <x v="0"/>
    <n v="14"/>
    <s v="Mumbai"/>
  </r>
  <r>
    <n v="1490"/>
    <n v="36"/>
    <n v="54717"/>
    <n v="683"/>
    <n v="221273"/>
    <s v="Personal"/>
    <n v="5980"/>
    <n v="0"/>
    <n v="1"/>
    <s v="Employed"/>
    <s v="Divorced"/>
    <s v="Male"/>
    <s v="Master"/>
    <n v="1"/>
    <n v="2"/>
    <n v="103033"/>
    <x v="3"/>
    <n v="14"/>
    <s v="Kolkata"/>
  </r>
  <r>
    <n v="1491"/>
    <n v="60"/>
    <n v="35349"/>
    <n v="645"/>
    <n v="223001"/>
    <s v="Education"/>
    <n v="4052"/>
    <n v="0"/>
    <n v="1"/>
    <s v="Employed"/>
    <s v="Single"/>
    <s v="Female"/>
    <s v="PhD"/>
    <n v="4"/>
    <n v="3"/>
    <n v="130598"/>
    <x v="3"/>
    <n v="13"/>
    <s v="Hyderabad"/>
  </r>
  <r>
    <n v="1492"/>
    <n v="49"/>
    <n v="44877"/>
    <n v="674"/>
    <n v="223595"/>
    <s v="Home"/>
    <n v="3914"/>
    <n v="0"/>
    <n v="1"/>
    <s v="Employed"/>
    <s v="Married"/>
    <s v="Female"/>
    <s v="PhD"/>
    <n v="4"/>
    <n v="3"/>
    <n v="98511"/>
    <x v="3"/>
    <n v="3"/>
    <s v="Kolkata"/>
  </r>
  <r>
    <n v="1493"/>
    <n v="35"/>
    <n v="55007"/>
    <n v="653"/>
    <n v="212203"/>
    <s v="Personal"/>
    <n v="5080"/>
    <n v="1"/>
    <n v="1"/>
    <s v="Employed"/>
    <s v="Married"/>
    <s v="Male"/>
    <s v="PhD"/>
    <n v="1"/>
    <n v="3"/>
    <n v="120541"/>
    <x v="3"/>
    <n v="19"/>
    <s v="Mumbai"/>
  </r>
  <r>
    <n v="1494"/>
    <n v="31"/>
    <n v="57647"/>
    <n v="633"/>
    <n v="195721"/>
    <s v="Medical"/>
    <n v="2924"/>
    <n v="0"/>
    <n v="0"/>
    <s v="Unemployed"/>
    <s v="Single"/>
    <s v="Female"/>
    <s v="Bachelor"/>
    <n v="1"/>
    <n v="4"/>
    <n v="111881"/>
    <x v="2"/>
    <n v="10"/>
    <s v="Bangalore"/>
  </r>
  <r>
    <n v="1495"/>
    <n v="64"/>
    <n v="60941"/>
    <n v="622"/>
    <n v="196017"/>
    <s v="Home"/>
    <n v="6331"/>
    <n v="0"/>
    <n v="1"/>
    <s v="Employed"/>
    <s v="Married"/>
    <s v="Male"/>
    <s v="High School"/>
    <n v="0"/>
    <n v="1"/>
    <n v="91287"/>
    <x v="1"/>
    <n v="12"/>
    <s v="Mumbai"/>
  </r>
  <r>
    <n v="1496"/>
    <n v="54"/>
    <n v="68506"/>
    <n v="563"/>
    <n v="211508"/>
    <s v="Education"/>
    <n v="3678"/>
    <n v="0"/>
    <n v="1"/>
    <s v="Employed"/>
    <s v="Divorced"/>
    <s v="Male"/>
    <s v="High School"/>
    <n v="2"/>
    <n v="1"/>
    <n v="103326"/>
    <x v="3"/>
    <n v="2"/>
    <s v="Mumbai"/>
  </r>
  <r>
    <n v="1497"/>
    <n v="56"/>
    <n v="32094"/>
    <n v="612"/>
    <n v="241270"/>
    <s v="Car"/>
    <n v="6816"/>
    <n v="0"/>
    <n v="0"/>
    <s v="Employed"/>
    <s v="Married"/>
    <s v="Male"/>
    <s v="PhD"/>
    <n v="5"/>
    <n v="2"/>
    <n v="147967"/>
    <x v="1"/>
    <n v="1"/>
    <s v="Mumbai"/>
  </r>
  <r>
    <n v="1498"/>
    <n v="50"/>
    <n v="50360"/>
    <n v="649"/>
    <n v="298237"/>
    <s v="Personal"/>
    <n v="4207"/>
    <n v="0"/>
    <n v="1"/>
    <s v="Employed"/>
    <s v="Single"/>
    <s v="Male"/>
    <s v="Bachelor"/>
    <n v="0"/>
    <n v="2"/>
    <n v="107292"/>
    <x v="2"/>
    <n v="4"/>
    <s v="Kolkata"/>
  </r>
  <r>
    <n v="1499"/>
    <n v="55"/>
    <n v="37244"/>
    <n v="514"/>
    <n v="226423"/>
    <s v="Car"/>
    <n v="3573"/>
    <n v="0"/>
    <n v="0"/>
    <s v="Employed"/>
    <s v="Single"/>
    <s v="Male"/>
    <s v="PhD"/>
    <n v="3"/>
    <n v="1"/>
    <n v="70419"/>
    <x v="2"/>
    <n v="8"/>
    <s v="Delhi"/>
  </r>
  <r>
    <n v="1500"/>
    <n v="29"/>
    <n v="44017"/>
    <n v="624"/>
    <n v="218870"/>
    <s v="Personal"/>
    <n v="5583"/>
    <n v="0"/>
    <n v="1"/>
    <s v="Employed"/>
    <s v="Married"/>
    <s v="Male"/>
    <s v="High School"/>
    <n v="3"/>
    <n v="1"/>
    <n v="90414"/>
    <x v="2"/>
    <n v="17"/>
    <s v="Kolka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85871-7B19-4578-9F8B-23DFDE4C7F6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Customer_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A04501-119D-4265-AAD1-C14165BF46A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1" firstHeaderRow="1" firstDataRow="1" firstDataCol="1" rowPageCount="1" colPageCount="1"/>
  <pivotFields count="23"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0"/>
        <item x="1"/>
        <item x="2"/>
        <item t="default"/>
      </items>
    </pivotField>
  </pivotFields>
  <rowFields count="1">
    <field x="2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7" item="1" hier="-1"/>
  </pageFields>
  <dataFields count="1">
    <dataField name="Count of Is_Default" fld="7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B8139-DDAA-46A1-AACF-C7FD0962655F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showAll="0"/>
    <pivotField showAll="0">
      <items count="1217">
        <item x="1148"/>
        <item x="1192"/>
        <item x="244"/>
        <item x="620"/>
        <item x="844"/>
        <item x="80"/>
        <item x="34"/>
        <item x="727"/>
        <item x="125"/>
        <item x="887"/>
        <item x="1099"/>
        <item x="799"/>
        <item x="1017"/>
        <item x="775"/>
        <item x="704"/>
        <item x="323"/>
        <item x="736"/>
        <item x="654"/>
        <item x="894"/>
        <item x="180"/>
        <item x="426"/>
        <item x="38"/>
        <item x="231"/>
        <item x="102"/>
        <item x="472"/>
        <item x="1211"/>
        <item x="884"/>
        <item x="871"/>
        <item x="365"/>
        <item x="271"/>
        <item x="782"/>
        <item x="65"/>
        <item x="464"/>
        <item x="86"/>
        <item x="678"/>
        <item x="1115"/>
        <item x="249"/>
        <item x="176"/>
        <item x="614"/>
        <item x="375"/>
        <item x="230"/>
        <item x="850"/>
        <item x="339"/>
        <item x="284"/>
        <item x="743"/>
        <item x="535"/>
        <item x="658"/>
        <item x="841"/>
        <item x="75"/>
        <item x="1160"/>
        <item x="828"/>
        <item x="1180"/>
        <item x="774"/>
        <item x="788"/>
        <item x="301"/>
        <item x="279"/>
        <item x="643"/>
        <item x="1002"/>
        <item x="811"/>
        <item x="314"/>
        <item x="356"/>
        <item x="1097"/>
        <item x="135"/>
        <item x="471"/>
        <item x="1124"/>
        <item x="568"/>
        <item x="1112"/>
        <item x="157"/>
        <item x="1030"/>
        <item x="334"/>
        <item x="891"/>
        <item x="899"/>
        <item x="220"/>
        <item x="933"/>
        <item x="630"/>
        <item x="576"/>
        <item x="52"/>
        <item x="525"/>
        <item x="463"/>
        <item x="923"/>
        <item x="162"/>
        <item x="1026"/>
        <item x="798"/>
        <item x="629"/>
        <item x="435"/>
        <item x="1162"/>
        <item x="480"/>
        <item x="476"/>
        <item x="232"/>
        <item x="1113"/>
        <item x="639"/>
        <item x="439"/>
        <item x="182"/>
        <item x="345"/>
        <item x="501"/>
        <item x="149"/>
        <item x="191"/>
        <item x="342"/>
        <item x="1043"/>
        <item x="531"/>
        <item x="790"/>
        <item x="324"/>
        <item x="1215"/>
        <item x="442"/>
        <item x="1181"/>
        <item x="201"/>
        <item x="19"/>
        <item x="657"/>
        <item x="603"/>
        <item x="1121"/>
        <item x="701"/>
        <item x="760"/>
        <item x="1194"/>
        <item x="807"/>
        <item x="1203"/>
        <item x="1145"/>
        <item x="810"/>
        <item x="453"/>
        <item x="70"/>
        <item x="640"/>
        <item x="962"/>
        <item x="812"/>
        <item x="1172"/>
        <item x="1196"/>
        <item x="1213"/>
        <item x="438"/>
        <item x="161"/>
        <item x="1073"/>
        <item x="739"/>
        <item x="1168"/>
        <item x="418"/>
        <item x="346"/>
        <item x="900"/>
        <item x="969"/>
        <item x="184"/>
        <item x="616"/>
        <item x="642"/>
        <item x="205"/>
        <item x="1018"/>
        <item x="608"/>
        <item x="965"/>
        <item x="636"/>
        <item x="437"/>
        <item x="228"/>
        <item x="593"/>
        <item x="1027"/>
        <item x="267"/>
        <item x="121"/>
        <item x="1028"/>
        <item x="978"/>
        <item x="928"/>
        <item x="402"/>
        <item x="803"/>
        <item x="1135"/>
        <item x="1125"/>
        <item x="460"/>
        <item x="829"/>
        <item x="172"/>
        <item x="785"/>
        <item x="421"/>
        <item x="673"/>
        <item x="1094"/>
        <item x="1103"/>
        <item x="631"/>
        <item x="1022"/>
        <item x="981"/>
        <item x="510"/>
        <item x="189"/>
        <item x="590"/>
        <item x="44"/>
        <item x="855"/>
        <item x="1149"/>
        <item x="420"/>
        <item x="186"/>
        <item x="512"/>
        <item x="1209"/>
        <item x="156"/>
        <item x="276"/>
        <item x="87"/>
        <item x="1000"/>
        <item x="491"/>
        <item x="1046"/>
        <item x="1054"/>
        <item x="674"/>
        <item x="155"/>
        <item x="597"/>
        <item x="129"/>
        <item x="911"/>
        <item x="148"/>
        <item x="846"/>
        <item x="534"/>
        <item x="1056"/>
        <item x="1165"/>
        <item x="1045"/>
        <item x="1177"/>
        <item x="647"/>
        <item x="709"/>
        <item x="337"/>
        <item x="1069"/>
        <item x="800"/>
        <item x="399"/>
        <item x="1011"/>
        <item x="286"/>
        <item x="24"/>
        <item x="15"/>
        <item x="956"/>
        <item x="140"/>
        <item x="146"/>
        <item x="1025"/>
        <item x="91"/>
        <item x="856"/>
        <item x="1048"/>
        <item x="870"/>
        <item x="573"/>
        <item x="833"/>
        <item x="886"/>
        <item x="190"/>
        <item x="304"/>
        <item x="897"/>
        <item x="1208"/>
        <item x="107"/>
        <item x="76"/>
        <item x="974"/>
        <item x="927"/>
        <item x="43"/>
        <item x="1195"/>
        <item x="854"/>
        <item x="959"/>
        <item x="716"/>
        <item x="368"/>
        <item x="1035"/>
        <item x="939"/>
        <item x="499"/>
        <item x="1127"/>
        <item x="553"/>
        <item x="1157"/>
        <item x="1088"/>
        <item x="475"/>
        <item x="1179"/>
        <item x="1129"/>
        <item x="153"/>
        <item x="967"/>
        <item x="1024"/>
        <item x="119"/>
        <item x="326"/>
        <item x="1118"/>
        <item x="1182"/>
        <item x="1013"/>
        <item x="183"/>
        <item x="431"/>
        <item x="1092"/>
        <item x="1078"/>
        <item x="998"/>
        <item x="381"/>
        <item x="68"/>
        <item x="758"/>
        <item x="208"/>
        <item x="929"/>
        <item x="20"/>
        <item x="384"/>
        <item x="1071"/>
        <item x="1143"/>
        <item x="1021"/>
        <item x="427"/>
        <item x="159"/>
        <item x="660"/>
        <item x="280"/>
        <item x="1183"/>
        <item x="746"/>
        <item x="683"/>
        <item x="808"/>
        <item x="1214"/>
        <item x="621"/>
        <item x="289"/>
        <item x="340"/>
        <item x="152"/>
        <item x="767"/>
        <item x="1204"/>
        <item x="506"/>
        <item x="602"/>
        <item x="594"/>
        <item x="659"/>
        <item x="498"/>
        <item x="131"/>
        <item x="18"/>
        <item x="412"/>
        <item x="728"/>
        <item x="179"/>
        <item x="170"/>
        <item x="527"/>
        <item x="385"/>
        <item x="462"/>
        <item x="49"/>
        <item x="722"/>
        <item x="559"/>
        <item x="99"/>
        <item x="1144"/>
        <item x="1089"/>
        <item x="31"/>
        <item x="644"/>
        <item x="548"/>
        <item x="292"/>
        <item x="8"/>
        <item x="919"/>
        <item x="259"/>
        <item x="67"/>
        <item x="358"/>
        <item x="622"/>
        <item x="521"/>
        <item x="1006"/>
        <item x="290"/>
        <item x="1040"/>
        <item x="652"/>
        <item x="1062"/>
        <item x="277"/>
        <item x="793"/>
        <item x="786"/>
        <item x="544"/>
        <item x="165"/>
        <item x="283"/>
        <item x="303"/>
        <item x="436"/>
        <item x="37"/>
        <item x="143"/>
        <item x="1198"/>
        <item x="1185"/>
        <item x="804"/>
        <item x="822"/>
        <item x="838"/>
        <item x="293"/>
        <item x="922"/>
        <item x="653"/>
        <item x="1038"/>
        <item x="1171"/>
        <item x="94"/>
        <item x="1061"/>
        <item x="440"/>
        <item x="278"/>
        <item x="396"/>
        <item x="217"/>
        <item x="461"/>
        <item x="687"/>
        <item x="308"/>
        <item x="675"/>
        <item x="546"/>
        <item x="320"/>
        <item x="79"/>
        <item x="376"/>
        <item x="1123"/>
        <item x="1193"/>
        <item x="860"/>
        <item x="1014"/>
        <item x="239"/>
        <item x="212"/>
        <item x="566"/>
        <item x="945"/>
        <item x="371"/>
        <item x="692"/>
        <item x="913"/>
        <item x="273"/>
        <item x="120"/>
        <item x="97"/>
        <item x="1107"/>
        <item x="511"/>
        <item x="751"/>
        <item x="419"/>
        <item x="469"/>
        <item x="649"/>
        <item x="296"/>
        <item x="253"/>
        <item x="1159"/>
        <item x="1087"/>
        <item x="986"/>
        <item x="584"/>
        <item x="483"/>
        <item x="934"/>
        <item x="391"/>
        <item x="627"/>
        <item x="1126"/>
        <item x="341"/>
        <item x="222"/>
        <item x="805"/>
        <item x="1184"/>
        <item x="740"/>
        <item x="873"/>
        <item x="551"/>
        <item x="214"/>
        <item x="291"/>
        <item x="246"/>
        <item x="550"/>
        <item x="948"/>
        <item x="1072"/>
        <item x="166"/>
        <item x="118"/>
        <item x="167"/>
        <item x="359"/>
        <item x="1189"/>
        <item x="623"/>
        <item x="1104"/>
        <item x="266"/>
        <item x="108"/>
        <item x="817"/>
        <item x="764"/>
        <item x="95"/>
        <item x="1049"/>
        <item x="370"/>
        <item x="780"/>
        <item x="1044"/>
        <item x="1010"/>
        <item x="1150"/>
        <item x="968"/>
        <item x="562"/>
        <item x="724"/>
        <item x="204"/>
        <item x="185"/>
        <item x="400"/>
        <item x="509"/>
        <item x="1098"/>
        <item x="917"/>
        <item x="387"/>
        <item x="866"/>
        <item x="936"/>
        <item x="310"/>
        <item x="53"/>
        <item x="6"/>
        <item x="63"/>
        <item x="821"/>
        <item x="478"/>
        <item x="529"/>
        <item x="413"/>
        <item x="138"/>
        <item x="557"/>
        <item x="731"/>
        <item x="834"/>
        <item x="995"/>
        <item x="732"/>
        <item x="1076"/>
        <item x="1128"/>
        <item x="989"/>
        <item x="832"/>
        <item x="983"/>
        <item x="1133"/>
        <item x="835"/>
        <item x="754"/>
        <item x="857"/>
        <item x="578"/>
        <item x="288"/>
        <item x="1063"/>
        <item x="1047"/>
        <item x="1187"/>
        <item x="66"/>
        <item x="990"/>
        <item x="62"/>
        <item x="305"/>
        <item x="538"/>
        <item x="395"/>
        <item x="624"/>
        <item x="390"/>
        <item x="518"/>
        <item x="258"/>
        <item x="116"/>
        <item x="1029"/>
        <item x="526"/>
        <item x="128"/>
        <item x="524"/>
        <item x="744"/>
        <item x="889"/>
        <item x="1201"/>
        <item x="580"/>
        <item x="1166"/>
        <item x="960"/>
        <item x="609"/>
        <item x="924"/>
        <item x="831"/>
        <item x="980"/>
        <item x="297"/>
        <item x="69"/>
        <item x="351"/>
        <item x="71"/>
        <item x="522"/>
        <item x="141"/>
        <item x="908"/>
        <item x="294"/>
        <item x="344"/>
        <item x="451"/>
        <item x="987"/>
        <item x="196"/>
        <item x="651"/>
        <item x="676"/>
        <item x="748"/>
        <item x="874"/>
        <item x="777"/>
        <item x="287"/>
        <item x="750"/>
        <item x="101"/>
        <item x="895"/>
        <item x="787"/>
        <item x="1058"/>
        <item x="98"/>
        <item x="452"/>
        <item x="770"/>
        <item x="700"/>
        <item x="127"/>
        <item x="513"/>
        <item x="1016"/>
        <item x="1206"/>
        <item x="504"/>
        <item x="558"/>
        <item x="836"/>
        <item x="1155"/>
        <item x="311"/>
        <item x="823"/>
        <item x="343"/>
        <item x="1039"/>
        <item x="809"/>
        <item x="445"/>
        <item x="665"/>
        <item x="655"/>
        <item x="944"/>
        <item x="242"/>
        <item x="84"/>
        <item x="495"/>
        <item x="383"/>
        <item x="223"/>
        <item x="741"/>
        <item x="489"/>
        <item x="496"/>
        <item x="1205"/>
        <item x="473"/>
        <item x="994"/>
        <item x="347"/>
        <item x="329"/>
        <item x="414"/>
        <item x="555"/>
        <item x="139"/>
        <item x="938"/>
        <item x="379"/>
        <item x="613"/>
        <item x="410"/>
        <item x="888"/>
        <item x="363"/>
        <item x="1141"/>
        <item x="216"/>
        <item x="993"/>
        <item x="1176"/>
        <item x="352"/>
        <item x="459"/>
        <item x="988"/>
        <item x="797"/>
        <item x="940"/>
        <item x="164"/>
        <item x="10"/>
        <item x="552"/>
        <item x="192"/>
        <item x="783"/>
        <item x="638"/>
        <item x="4"/>
        <item x="209"/>
        <item x="771"/>
        <item x="883"/>
        <item x="549"/>
        <item x="943"/>
        <item x="682"/>
        <item x="221"/>
        <item x="357"/>
        <item x="202"/>
        <item x="882"/>
        <item x="55"/>
        <item x="532"/>
        <item x="712"/>
        <item x="697"/>
        <item x="1081"/>
        <item x="17"/>
        <item x="229"/>
        <item x="769"/>
        <item x="415"/>
        <item x="733"/>
        <item x="251"/>
        <item x="488"/>
        <item x="238"/>
        <item x="386"/>
        <item x="1132"/>
        <item x="581"/>
        <item x="656"/>
        <item x="254"/>
        <item x="745"/>
        <item x="429"/>
        <item x="313"/>
        <item x="456"/>
        <item x="595"/>
        <item x="46"/>
        <item x="1003"/>
        <item x="360"/>
        <item x="354"/>
        <item x="389"/>
        <item x="714"/>
        <item x="250"/>
        <item x="260"/>
        <item x="723"/>
        <item x="262"/>
        <item x="373"/>
        <item x="880"/>
        <item x="39"/>
        <item x="5"/>
        <item x="60"/>
        <item x="1152"/>
        <item x="954"/>
        <item x="123"/>
        <item x="1005"/>
        <item x="999"/>
        <item x="206"/>
        <item x="403"/>
        <item x="918"/>
        <item x="1001"/>
        <item x="441"/>
        <item x="942"/>
        <item x="585"/>
        <item x="699"/>
        <item x="42"/>
        <item x="261"/>
        <item x="89"/>
        <item x="1093"/>
        <item x="144"/>
        <item x="757"/>
        <item x="1146"/>
        <item x="130"/>
        <item x="411"/>
        <item x="663"/>
        <item x="540"/>
        <item x="735"/>
        <item x="484"/>
        <item x="530"/>
        <item x="54"/>
        <item x="604"/>
        <item x="667"/>
        <item x="815"/>
        <item x="1077"/>
        <item x="57"/>
        <item x="725"/>
        <item x="1210"/>
        <item x="588"/>
        <item x="508"/>
        <item x="309"/>
        <item x="425"/>
        <item x="903"/>
        <item x="931"/>
        <item x="51"/>
        <item x="1119"/>
        <item x="1188"/>
        <item x="632"/>
        <item x="648"/>
        <item x="430"/>
        <item x="64"/>
        <item x="976"/>
        <item x="1015"/>
        <item x="567"/>
        <item x="302"/>
        <item x="849"/>
        <item x="677"/>
        <item x="454"/>
        <item x="100"/>
        <item x="23"/>
        <item x="1080"/>
        <item x="332"/>
        <item x="904"/>
        <item x="378"/>
        <item x="106"/>
        <item x="406"/>
        <item x="826"/>
        <item x="474"/>
        <item x="1131"/>
        <item x="702"/>
        <item x="428"/>
        <item x="77"/>
        <item x="878"/>
        <item x="951"/>
        <item x="35"/>
        <item x="457"/>
        <item x="1065"/>
        <item x="789"/>
        <item x="708"/>
        <item x="434"/>
        <item x="61"/>
        <item x="59"/>
        <item x="468"/>
        <item x="422"/>
        <item x="433"/>
        <item x="905"/>
        <item x="321"/>
        <item x="898"/>
        <item x="319"/>
        <item x="661"/>
        <item x="1109"/>
        <item x="45"/>
        <item x="181"/>
        <item x="650"/>
        <item x="916"/>
        <item x="1059"/>
        <item x="2"/>
        <item x="195"/>
        <item x="869"/>
        <item x="670"/>
        <item x="592"/>
        <item x="839"/>
        <item x="520"/>
        <item x="14"/>
        <item x="792"/>
        <item x="448"/>
        <item x="126"/>
        <item x="984"/>
        <item x="516"/>
        <item x="481"/>
        <item x="902"/>
        <item x="1191"/>
        <item x="500"/>
        <item x="29"/>
        <item x="806"/>
        <item x="539"/>
        <item x="12"/>
        <item x="545"/>
        <item x="72"/>
        <item x="203"/>
        <item x="325"/>
        <item x="1156"/>
        <item x="688"/>
        <item x="295"/>
        <item x="355"/>
        <item x="50"/>
        <item x="779"/>
        <item x="852"/>
        <item x="169"/>
        <item x="695"/>
        <item x="467"/>
        <item x="349"/>
        <item x="198"/>
        <item x="768"/>
        <item x="685"/>
        <item x="394"/>
        <item x="225"/>
        <item x="598"/>
        <item x="1052"/>
        <item x="444"/>
        <item x="364"/>
        <item x="859"/>
        <item x="1147"/>
        <item x="9"/>
        <item x="819"/>
        <item x="366"/>
        <item x="56"/>
        <item x="1169"/>
        <item x="265"/>
        <item x="393"/>
        <item x="963"/>
        <item x="147"/>
        <item x="952"/>
        <item x="726"/>
        <item x="690"/>
        <item x="58"/>
        <item x="749"/>
        <item x="502"/>
        <item x="417"/>
        <item x="85"/>
        <item x="178"/>
        <item x="327"/>
        <item x="528"/>
        <item x="160"/>
        <item x="264"/>
        <item x="78"/>
        <item x="666"/>
        <item x="1066"/>
        <item x="607"/>
        <item x="765"/>
        <item x="1079"/>
        <item x="466"/>
        <item x="519"/>
        <item x="778"/>
        <item x="3"/>
        <item x="41"/>
        <item x="599"/>
        <item x="269"/>
        <item x="25"/>
        <item x="791"/>
        <item x="404"/>
        <item x="275"/>
        <item x="1167"/>
        <item x="901"/>
        <item x="915"/>
        <item x="966"/>
        <item x="199"/>
        <item x="270"/>
        <item x="486"/>
        <item x="48"/>
        <item x="200"/>
        <item x="1055"/>
        <item x="680"/>
        <item x="537"/>
        <item x="824"/>
        <item x="1070"/>
        <item x="1100"/>
        <item x="111"/>
        <item x="645"/>
        <item x="13"/>
        <item x="935"/>
        <item x="637"/>
        <item x="503"/>
        <item x="1032"/>
        <item x="1031"/>
        <item x="1175"/>
        <item x="407"/>
        <item x="877"/>
        <item x="693"/>
        <item x="392"/>
        <item x="862"/>
        <item x="1110"/>
        <item x="575"/>
        <item x="112"/>
        <item x="776"/>
        <item x="82"/>
        <item x="1122"/>
        <item x="953"/>
        <item x="1090"/>
        <item x="818"/>
        <item x="105"/>
        <item x="348"/>
        <item x="763"/>
        <item x="224"/>
        <item x="795"/>
        <item x="173"/>
        <item x="514"/>
        <item x="1068"/>
        <item x="756"/>
        <item x="174"/>
        <item x="388"/>
        <item x="1050"/>
        <item x="563"/>
        <item x="950"/>
        <item x="626"/>
        <item x="300"/>
        <item x="16"/>
        <item x="197"/>
        <item x="1173"/>
        <item x="263"/>
        <item x="646"/>
        <item x="909"/>
        <item x="142"/>
        <item x="635"/>
        <item x="151"/>
        <item x="868"/>
        <item x="0"/>
        <item x="1106"/>
        <item x="30"/>
        <item x="863"/>
        <item x="773"/>
        <item x="1102"/>
        <item x="122"/>
        <item x="848"/>
        <item x="490"/>
        <item x="1164"/>
        <item x="477"/>
        <item x="713"/>
        <item x="572"/>
        <item x="110"/>
        <item x="543"/>
        <item x="380"/>
        <item x="1083"/>
        <item x="570"/>
        <item x="589"/>
        <item x="997"/>
        <item x="237"/>
        <item x="398"/>
        <item x="338"/>
        <item x="235"/>
        <item x="1161"/>
        <item x="158"/>
        <item x="215"/>
        <item x="133"/>
        <item x="285"/>
        <item x="672"/>
        <item x="858"/>
        <item x="1190"/>
        <item x="1012"/>
        <item x="219"/>
        <item x="1004"/>
        <item x="455"/>
        <item x="507"/>
        <item x="840"/>
        <item x="1082"/>
        <item x="560"/>
        <item x="982"/>
        <item x="876"/>
        <item x="865"/>
        <item x="574"/>
        <item x="1075"/>
        <item x="719"/>
        <item x="328"/>
        <item x="761"/>
        <item x="1051"/>
        <item x="707"/>
        <item x="979"/>
        <item x="115"/>
        <item x="738"/>
        <item x="268"/>
        <item x="991"/>
        <item x="443"/>
        <item x="830"/>
        <item x="377"/>
        <item x="83"/>
        <item x="1140"/>
        <item x="729"/>
        <item x="163"/>
        <item x="154"/>
        <item x="1096"/>
        <item x="970"/>
        <item x="879"/>
        <item x="494"/>
        <item x="893"/>
        <item x="1020"/>
        <item x="485"/>
        <item x="955"/>
        <item x="564"/>
        <item x="482"/>
        <item x="1101"/>
        <item x="234"/>
        <item x="1151"/>
        <item x="369"/>
        <item x="1197"/>
        <item x="617"/>
        <item x="243"/>
        <item x="21"/>
        <item x="556"/>
        <item x="361"/>
        <item x="1142"/>
        <item x="669"/>
        <item x="825"/>
        <item x="171"/>
        <item x="137"/>
        <item x="753"/>
        <item x="470"/>
        <item x="32"/>
        <item x="447"/>
        <item x="150"/>
        <item x="1117"/>
        <item x="1067"/>
        <item x="397"/>
        <item x="416"/>
        <item x="245"/>
        <item x="1074"/>
        <item x="1053"/>
        <item x="946"/>
        <item x="1042"/>
        <item x="718"/>
        <item x="686"/>
        <item x="842"/>
        <item x="333"/>
        <item x="1008"/>
        <item x="47"/>
        <item x="906"/>
        <item x="1114"/>
        <item x="971"/>
        <item x="615"/>
        <item x="188"/>
        <item x="374"/>
        <item x="619"/>
        <item x="1200"/>
        <item x="1057"/>
        <item x="684"/>
        <item x="318"/>
        <item x="958"/>
        <item x="136"/>
        <item x="307"/>
        <item x="1037"/>
        <item x="1153"/>
        <item x="964"/>
        <item x="1174"/>
        <item x="114"/>
        <item x="1199"/>
        <item x="542"/>
        <item x="1"/>
        <item x="1138"/>
        <item x="941"/>
        <item x="972"/>
        <item x="408"/>
        <item x="1105"/>
        <item x="33"/>
        <item x="1086"/>
        <item x="424"/>
        <item x="1009"/>
        <item x="920"/>
        <item x="571"/>
        <item x="930"/>
        <item x="11"/>
        <item x="492"/>
        <item x="362"/>
        <item x="561"/>
        <item x="213"/>
        <item x="281"/>
        <item x="759"/>
        <item x="1034"/>
        <item x="322"/>
        <item x="605"/>
        <item x="257"/>
        <item x="1207"/>
        <item x="134"/>
        <item x="1134"/>
        <item x="252"/>
        <item x="299"/>
        <item x="611"/>
        <item x="405"/>
        <item x="579"/>
        <item x="312"/>
        <item x="1041"/>
        <item x="610"/>
        <item x="1019"/>
        <item x="1116"/>
        <item x="465"/>
        <item x="175"/>
        <item x="679"/>
        <item x="606"/>
        <item x="81"/>
        <item x="497"/>
        <item x="1136"/>
        <item x="802"/>
        <item x="306"/>
        <item x="706"/>
        <item x="73"/>
        <item x="367"/>
        <item x="885"/>
        <item x="423"/>
        <item x="113"/>
        <item x="409"/>
        <item x="816"/>
        <item x="282"/>
        <item x="335"/>
        <item x="40"/>
        <item x="26"/>
        <item x="450"/>
        <item x="721"/>
        <item x="109"/>
        <item x="353"/>
        <item x="633"/>
        <item x="1036"/>
        <item x="762"/>
        <item x="591"/>
        <item x="921"/>
        <item x="671"/>
        <item x="177"/>
        <item x="124"/>
        <item x="949"/>
        <item x="872"/>
        <item x="867"/>
        <item x="248"/>
        <item x="587"/>
        <item x="926"/>
        <item x="664"/>
        <item x="1064"/>
        <item x="634"/>
        <item x="236"/>
        <item x="317"/>
        <item x="517"/>
        <item x="601"/>
        <item x="820"/>
        <item x="747"/>
        <item x="88"/>
        <item x="612"/>
        <item x="194"/>
        <item x="975"/>
        <item x="1033"/>
        <item x="1007"/>
        <item x="861"/>
        <item x="914"/>
        <item x="813"/>
        <item x="554"/>
        <item x="382"/>
        <item x="698"/>
        <item x="227"/>
        <item x="600"/>
        <item x="717"/>
        <item x="547"/>
        <item x="1120"/>
        <item x="711"/>
        <item x="996"/>
        <item x="814"/>
        <item x="1095"/>
        <item x="662"/>
        <item x="458"/>
        <item x="96"/>
        <item x="681"/>
        <item x="515"/>
        <item x="210"/>
        <item x="28"/>
        <item x="755"/>
        <item x="837"/>
        <item x="796"/>
        <item x="1091"/>
        <item x="1163"/>
        <item x="1023"/>
        <item x="479"/>
        <item x="241"/>
        <item x="541"/>
        <item x="973"/>
        <item x="772"/>
        <item x="992"/>
        <item x="1212"/>
        <item x="7"/>
        <item x="401"/>
        <item x="298"/>
        <item x="784"/>
        <item x="801"/>
        <item x="977"/>
        <item x="691"/>
        <item x="1108"/>
        <item x="274"/>
        <item x="875"/>
        <item x="233"/>
        <item x="1186"/>
        <item x="696"/>
        <item x="505"/>
        <item x="523"/>
        <item x="827"/>
        <item x="618"/>
        <item x="536"/>
        <item x="372"/>
        <item x="1202"/>
        <item x="330"/>
        <item x="226"/>
        <item x="449"/>
        <item x="103"/>
        <item x="853"/>
        <item x="336"/>
        <item x="493"/>
        <item x="847"/>
        <item x="766"/>
        <item x="932"/>
        <item x="742"/>
        <item x="36"/>
        <item x="625"/>
        <item x="132"/>
        <item x="569"/>
        <item x="255"/>
        <item x="881"/>
        <item x="256"/>
        <item x="316"/>
        <item x="781"/>
        <item x="565"/>
        <item x="487"/>
        <item x="843"/>
        <item x="907"/>
        <item x="892"/>
        <item x="694"/>
        <item x="104"/>
        <item x="1085"/>
        <item x="331"/>
        <item x="705"/>
        <item x="1137"/>
        <item x="703"/>
        <item x="1139"/>
        <item x="730"/>
        <item x="1130"/>
        <item x="577"/>
        <item x="117"/>
        <item x="596"/>
        <item x="240"/>
        <item x="218"/>
        <item x="272"/>
        <item x="937"/>
        <item x="734"/>
        <item x="1111"/>
        <item x="947"/>
        <item x="22"/>
        <item x="432"/>
        <item x="211"/>
        <item x="193"/>
        <item x="737"/>
        <item x="315"/>
        <item x="845"/>
        <item x="90"/>
        <item x="1170"/>
        <item x="961"/>
        <item x="27"/>
        <item x="910"/>
        <item x="864"/>
        <item x="985"/>
        <item x="710"/>
        <item x="794"/>
        <item x="1060"/>
        <item x="689"/>
        <item x="925"/>
        <item x="583"/>
        <item x="586"/>
        <item x="168"/>
        <item x="957"/>
        <item x="1178"/>
        <item x="851"/>
        <item x="582"/>
        <item x="1158"/>
        <item x="1084"/>
        <item x="446"/>
        <item x="187"/>
        <item x="752"/>
        <item x="74"/>
        <item x="912"/>
        <item x="1154"/>
        <item x="668"/>
        <item x="715"/>
        <item x="896"/>
        <item x="628"/>
        <item x="641"/>
        <item x="145"/>
        <item x="92"/>
        <item x="533"/>
        <item x="93"/>
        <item x="247"/>
        <item x="890"/>
        <item x="720"/>
        <item x="350"/>
        <item x="207"/>
        <item t="default"/>
      </items>
    </pivotField>
    <pivotField axis="axisPage" dataField="1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axis="axisRow" showAll="0" sortType="descending">
      <items count="8">
        <item x="4"/>
        <item x="2"/>
        <item x="0"/>
        <item h="1" x="3"/>
        <item x="5"/>
        <item x="6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6">
    <i>
      <x/>
    </i>
    <i>
      <x v="5"/>
    </i>
    <i>
      <x v="2"/>
    </i>
    <i>
      <x v="4"/>
    </i>
    <i>
      <x v="1"/>
    </i>
    <i t="grand">
      <x/>
    </i>
  </rowItems>
  <colItems count="1">
    <i/>
  </colItems>
  <pageFields count="1">
    <pageField fld="7" hier="-1"/>
  </pageFields>
  <dataFields count="1">
    <dataField name="Sum of Is_Default" fld="7" baseField="18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AE6D7-7E92-4D03-89A5-DDDCC6A753FF}" name="PivotTable9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7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Average of Is_Default" fld="7" subtotal="average" baseField="11" baseItem="0"/>
  </dataFields>
  <formats count="1">
    <format dxfId="0">
      <pivotArea collapsedLevelsAreSubtotals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419B8-D393-44B1-A088-1F92FA9F1F05}" name="PivotTable8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1:I36" firstHeaderRow="1" firstDataRow="1" firstDataCol="1"/>
  <pivotFields count="19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Average of Credit_Score" fld="3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E8902-3936-41A4-8D66-0795F7E277F7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4:B3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s_Default" fld="7" subtotal="average" baseField="10" baseItem="0"/>
  </dataFields>
  <formats count="1">
    <format dxfId="1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199CC-74F7-429F-AB86-18F1D024535D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1:J17" firstHeaderRow="1" firstDataRow="1" firstDataCol="1"/>
  <pivotFields count="19">
    <pivotField showAll="0"/>
    <pivotField showAll="0"/>
    <pivotField showAll="0"/>
    <pivotField showAll="0"/>
    <pivotField showAll="0"/>
    <pivotField axis="axisRow" showAll="0" sortType="descending">
      <items count="6">
        <item x="3"/>
        <item x="1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 v="1"/>
    </i>
    <i>
      <x/>
    </i>
    <i>
      <x v="2"/>
    </i>
    <i>
      <x v="4"/>
    </i>
    <i>
      <x v="3"/>
    </i>
    <i t="grand">
      <x/>
    </i>
  </rowItems>
  <colItems count="1">
    <i/>
  </colItems>
  <dataFields count="1">
    <dataField name="Sum of Is_Defaul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C1358-34A3-41C9-A4E8-2687AB17E097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5:J7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h="1" x="0"/>
        <item x="3"/>
        <item h="1" x="2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6"/>
  </rowFields>
  <rowItems count="2">
    <i>
      <x v="1"/>
    </i>
    <i t="grand">
      <x/>
    </i>
  </rowItems>
  <colItems count="1">
    <i/>
  </colItems>
  <dataFields count="1">
    <dataField name="Sum of Is_Defaul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F4024-2842-4A12-8387-80DC53E1CC08}" name="PivotTable4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:E24" firstHeaderRow="1" firstDataRow="1" firstDataCol="1" rowPageCount="1" colPageCount="1"/>
  <pivotFields count="19">
    <pivotField showAll="0"/>
    <pivotField showAll="0">
      <items count="45">
        <item x="10"/>
        <item x="29"/>
        <item x="25"/>
        <item x="3"/>
        <item x="19"/>
        <item x="16"/>
        <item x="32"/>
        <item x="20"/>
        <item x="22"/>
        <item x="31"/>
        <item x="34"/>
        <item x="17"/>
        <item x="36"/>
        <item x="5"/>
        <item x="43"/>
        <item x="28"/>
        <item x="30"/>
        <item x="13"/>
        <item x="0"/>
        <item x="27"/>
        <item x="39"/>
        <item x="26"/>
        <item x="11"/>
        <item x="33"/>
        <item x="15"/>
        <item x="42"/>
        <item x="38"/>
        <item x="1"/>
        <item x="23"/>
        <item x="24"/>
        <item x="6"/>
        <item x="35"/>
        <item x="40"/>
        <item x="37"/>
        <item x="18"/>
        <item x="7"/>
        <item x="4"/>
        <item x="2"/>
        <item x="14"/>
        <item x="41"/>
        <item x="12"/>
        <item x="9"/>
        <item x="21"/>
        <item x="8"/>
        <item t="default"/>
      </items>
    </pivotField>
    <pivotField showAll="0"/>
    <pivotField showAll="0"/>
    <pivotField showAll="0"/>
    <pivotField showAll="0"/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1"/>
        <item x="17"/>
        <item x="8"/>
        <item x="5"/>
        <item x="14"/>
        <item x="15"/>
        <item x="4"/>
        <item x="7"/>
        <item x="13"/>
        <item x="6"/>
        <item x="11"/>
        <item x="9"/>
        <item x="2"/>
        <item x="10"/>
        <item x="18"/>
        <item x="0"/>
        <item x="12"/>
        <item x="3"/>
        <item x="16"/>
        <item t="default"/>
      </items>
    </pivotField>
    <pivotField showAll="0"/>
  </pivotFields>
  <rowFields count="1">
    <field x="1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7" hier="-1"/>
  </pageFields>
  <dataFields count="1">
    <dataField name="Average of Is_Default" fld="7" subtotal="average" baseField="17" baseItem="0" numFmtId="9"/>
  </dataFields>
  <formats count="2">
    <format dxfId="3">
      <pivotArea collapsedLevelsAreSubtotals="1" fieldPosition="0">
        <references count="1">
          <reference field="17" count="0"/>
        </references>
      </pivotArea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9331C-EE0A-4459-BA2B-CCE6047D4C4E}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5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Is_Default" fld="7" subtotal="average" baseField="13" baseItem="0"/>
  </dataFields>
  <formats count="1">
    <format dxfId="4">
      <pivotArea collapsedLevelsAreSubtotals="1" fieldPosition="0">
        <references count="1">
          <reference field="1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327D-75E2-4BFA-8602-74D21C03DF9C}">
  <dimension ref="A1:F12"/>
  <sheetViews>
    <sheetView workbookViewId="0">
      <selection activeCell="E9" sqref="E9"/>
    </sheetView>
  </sheetViews>
  <sheetFormatPr defaultRowHeight="14.4" x14ac:dyDescent="0.3"/>
  <cols>
    <col min="1" max="1" width="19" bestFit="1" customWidth="1"/>
    <col min="2" max="2" width="15.5546875" bestFit="1" customWidth="1"/>
    <col min="3" max="3" width="4" bestFit="1" customWidth="1"/>
    <col min="4" max="4" width="10.5546875" bestFit="1" customWidth="1"/>
    <col min="5" max="5" width="12.44140625" bestFit="1" customWidth="1"/>
    <col min="6" max="6" width="16.44140625" bestFit="1" customWidth="1"/>
  </cols>
  <sheetData>
    <row r="1" spans="1:6" x14ac:dyDescent="0.3">
      <c r="B1" s="3"/>
      <c r="E1" s="1" t="s">
        <v>59</v>
      </c>
    </row>
    <row r="3" spans="1:6" x14ac:dyDescent="0.3">
      <c r="A3" s="2" t="s">
        <v>62</v>
      </c>
      <c r="B3" s="2" t="s">
        <v>61</v>
      </c>
      <c r="E3" s="2" t="s">
        <v>7</v>
      </c>
      <c r="F3" s="3">
        <v>1</v>
      </c>
    </row>
    <row r="4" spans="1:6" x14ac:dyDescent="0.3">
      <c r="A4" s="2" t="s">
        <v>49</v>
      </c>
      <c r="B4">
        <v>0</v>
      </c>
      <c r="C4">
        <v>1</v>
      </c>
      <c r="D4" t="s">
        <v>50</v>
      </c>
    </row>
    <row r="5" spans="1:6" x14ac:dyDescent="0.3">
      <c r="A5" s="3">
        <v>0</v>
      </c>
      <c r="B5" s="4">
        <v>497</v>
      </c>
      <c r="C5" s="4">
        <v>78</v>
      </c>
      <c r="D5" s="4">
        <v>575</v>
      </c>
      <c r="E5" s="2" t="s">
        <v>49</v>
      </c>
      <c r="F5" t="s">
        <v>51</v>
      </c>
    </row>
    <row r="6" spans="1:6" x14ac:dyDescent="0.3">
      <c r="A6" s="3">
        <v>1</v>
      </c>
      <c r="B6" s="4">
        <v>784</v>
      </c>
      <c r="C6" s="4">
        <v>141</v>
      </c>
      <c r="D6" s="4">
        <v>925</v>
      </c>
      <c r="E6" s="3" t="s">
        <v>52</v>
      </c>
      <c r="F6" s="4">
        <v>31</v>
      </c>
    </row>
    <row r="7" spans="1:6" x14ac:dyDescent="0.3">
      <c r="A7" s="3" t="s">
        <v>50</v>
      </c>
      <c r="B7" s="4">
        <v>1281</v>
      </c>
      <c r="C7" s="4">
        <v>219</v>
      </c>
      <c r="D7" s="4">
        <v>1500</v>
      </c>
      <c r="E7" s="3" t="s">
        <v>53</v>
      </c>
      <c r="F7" s="4">
        <v>26</v>
      </c>
    </row>
    <row r="8" spans="1:6" x14ac:dyDescent="0.3">
      <c r="E8" s="3" t="s">
        <v>54</v>
      </c>
      <c r="F8" s="4">
        <v>69</v>
      </c>
    </row>
    <row r="9" spans="1:6" x14ac:dyDescent="0.3">
      <c r="E9" s="3" t="s">
        <v>55</v>
      </c>
      <c r="F9" s="4">
        <v>39</v>
      </c>
    </row>
    <row r="10" spans="1:6" x14ac:dyDescent="0.3">
      <c r="E10" s="3" t="s">
        <v>56</v>
      </c>
      <c r="F10" s="4">
        <v>54</v>
      </c>
    </row>
    <row r="11" spans="1:6" x14ac:dyDescent="0.3">
      <c r="E11" s="3" t="s">
        <v>50</v>
      </c>
      <c r="F11" s="4">
        <v>219</v>
      </c>
    </row>
    <row r="12" spans="1:6" x14ac:dyDescent="0.3">
      <c r="A12" t="e" cm="1">
        <f t="array" ref="A12">Count_of_Default_0 / (Count_of_Default_0 + Count_of_Default_2)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6E2B-2A5C-41AB-B3D3-93A67CFB82D0}">
  <dimension ref="A1:E9"/>
  <sheetViews>
    <sheetView workbookViewId="0">
      <selection activeCell="A20" sqref="A20"/>
    </sheetView>
  </sheetViews>
  <sheetFormatPr defaultRowHeight="14.4" x14ac:dyDescent="0.3"/>
  <cols>
    <col min="1" max="1" width="12.44140625" bestFit="1" customWidth="1"/>
    <col min="2" max="2" width="15.33203125" bestFit="1" customWidth="1"/>
    <col min="3" max="1217" width="5" bestFit="1" customWidth="1"/>
    <col min="1218" max="1218" width="10.5546875" bestFit="1" customWidth="1"/>
  </cols>
  <sheetData>
    <row r="1" spans="1:5" x14ac:dyDescent="0.3">
      <c r="A1" s="2" t="s">
        <v>7</v>
      </c>
      <c r="B1" t="s">
        <v>82</v>
      </c>
    </row>
    <row r="2" spans="1:5" x14ac:dyDescent="0.3">
      <c r="E2" t="s">
        <v>79</v>
      </c>
    </row>
    <row r="3" spans="1:5" x14ac:dyDescent="0.3">
      <c r="A3" s="2" t="s">
        <v>49</v>
      </c>
      <c r="B3" t="s">
        <v>81</v>
      </c>
    </row>
    <row r="4" spans="1:5" x14ac:dyDescent="0.3">
      <c r="A4" s="3" t="s">
        <v>42</v>
      </c>
      <c r="B4" s="4">
        <v>37</v>
      </c>
    </row>
    <row r="5" spans="1:5" x14ac:dyDescent="0.3">
      <c r="A5" s="3" t="s">
        <v>45</v>
      </c>
      <c r="B5" s="4">
        <v>35</v>
      </c>
    </row>
    <row r="6" spans="1:5" x14ac:dyDescent="0.3">
      <c r="A6" s="3" t="s">
        <v>25</v>
      </c>
      <c r="B6" s="4">
        <v>33</v>
      </c>
    </row>
    <row r="7" spans="1:5" x14ac:dyDescent="0.3">
      <c r="A7" s="3" t="s">
        <v>43</v>
      </c>
      <c r="B7" s="4">
        <v>30</v>
      </c>
    </row>
    <row r="8" spans="1:5" x14ac:dyDescent="0.3">
      <c r="A8" s="3" t="s">
        <v>34</v>
      </c>
      <c r="B8" s="4">
        <v>28</v>
      </c>
    </row>
    <row r="9" spans="1:5" x14ac:dyDescent="0.3">
      <c r="A9" s="3" t="s">
        <v>50</v>
      </c>
      <c r="B9" s="4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862A-7E52-4314-A2D1-A4E22AD6E828}">
  <dimension ref="A1:O38"/>
  <sheetViews>
    <sheetView workbookViewId="0">
      <selection activeCell="C45" sqref="C45"/>
    </sheetView>
  </sheetViews>
  <sheetFormatPr defaultRowHeight="14.4" x14ac:dyDescent="0.3"/>
  <cols>
    <col min="1" max="1" width="12.44140625" bestFit="1" customWidth="1"/>
    <col min="2" max="2" width="18.21875" bestFit="1" customWidth="1"/>
    <col min="4" max="4" width="12.44140625" bestFit="1" customWidth="1"/>
    <col min="5" max="5" width="18.21875" bestFit="1" customWidth="1"/>
    <col min="8" max="8" width="12.44140625" bestFit="1" customWidth="1"/>
    <col min="9" max="9" width="20.77734375" bestFit="1" customWidth="1"/>
    <col min="10" max="10" width="15.33203125" bestFit="1" customWidth="1"/>
    <col min="14" max="14" width="12.44140625" bestFit="1" customWidth="1"/>
    <col min="15" max="15" width="18.21875" bestFit="1" customWidth="1"/>
  </cols>
  <sheetData>
    <row r="1" spans="1:15" x14ac:dyDescent="0.3">
      <c r="A1" t="s">
        <v>74</v>
      </c>
      <c r="D1" t="s">
        <v>66</v>
      </c>
    </row>
    <row r="2" spans="1:15" x14ac:dyDescent="0.3">
      <c r="D2" s="2" t="s">
        <v>7</v>
      </c>
      <c r="E2" t="s">
        <v>82</v>
      </c>
    </row>
    <row r="3" spans="1:15" x14ac:dyDescent="0.3">
      <c r="A3" s="2" t="s">
        <v>49</v>
      </c>
      <c r="B3" t="s">
        <v>83</v>
      </c>
      <c r="N3" t="s">
        <v>71</v>
      </c>
    </row>
    <row r="4" spans="1:15" x14ac:dyDescent="0.3">
      <c r="A4" s="3">
        <v>0</v>
      </c>
      <c r="B4" s="6">
        <v>0.15873015873015872</v>
      </c>
      <c r="D4" s="2" t="s">
        <v>49</v>
      </c>
      <c r="E4" t="s">
        <v>83</v>
      </c>
      <c r="I4" t="s">
        <v>64</v>
      </c>
      <c r="N4" s="2" t="s">
        <v>49</v>
      </c>
      <c r="O4" t="s">
        <v>83</v>
      </c>
    </row>
    <row r="5" spans="1:15" x14ac:dyDescent="0.3">
      <c r="A5" s="3">
        <v>1</v>
      </c>
      <c r="B5" s="6">
        <v>0.15436241610738255</v>
      </c>
      <c r="D5" s="3">
        <v>1</v>
      </c>
      <c r="E5" s="6">
        <v>0.125</v>
      </c>
      <c r="I5" s="2" t="s">
        <v>49</v>
      </c>
      <c r="J5" t="s">
        <v>81</v>
      </c>
      <c r="N5" s="3" t="s">
        <v>22</v>
      </c>
      <c r="O5" s="6">
        <v>0.1408083441981747</v>
      </c>
    </row>
    <row r="6" spans="1:15" x14ac:dyDescent="0.3">
      <c r="A6" s="3">
        <v>2</v>
      </c>
      <c r="B6" s="6">
        <v>0.13100436681222707</v>
      </c>
      <c r="D6" s="3">
        <v>2</v>
      </c>
      <c r="E6" s="6">
        <v>0.17045454545454544</v>
      </c>
      <c r="H6" t="s">
        <v>84</v>
      </c>
      <c r="I6" s="3" t="s">
        <v>38</v>
      </c>
      <c r="J6" s="4">
        <v>62</v>
      </c>
      <c r="N6" s="3" t="s">
        <v>30</v>
      </c>
      <c r="O6" s="6">
        <v>0.15143246930422918</v>
      </c>
    </row>
    <row r="7" spans="1:15" x14ac:dyDescent="0.3">
      <c r="A7" s="3">
        <v>3</v>
      </c>
      <c r="B7" s="6">
        <v>0.13414634146341464</v>
      </c>
      <c r="D7" s="3">
        <v>3</v>
      </c>
      <c r="E7" s="6">
        <v>0.125</v>
      </c>
      <c r="I7" s="3" t="s">
        <v>50</v>
      </c>
      <c r="J7" s="4">
        <v>62</v>
      </c>
      <c r="N7" s="3" t="s">
        <v>50</v>
      </c>
      <c r="O7" s="4">
        <v>0.14599999999999999</v>
      </c>
    </row>
    <row r="8" spans="1:15" x14ac:dyDescent="0.3">
      <c r="A8" s="3">
        <v>4</v>
      </c>
      <c r="B8" s="6">
        <v>0.17796610169491525</v>
      </c>
      <c r="D8" s="3">
        <v>4</v>
      </c>
      <c r="E8" s="6">
        <v>0.14942528735632185</v>
      </c>
    </row>
    <row r="9" spans="1:15" x14ac:dyDescent="0.3">
      <c r="A9" s="3">
        <v>5</v>
      </c>
      <c r="B9" s="6">
        <v>0.11715481171548117</v>
      </c>
      <c r="D9" s="3">
        <v>5</v>
      </c>
      <c r="E9" s="6">
        <v>0.13333333333333333</v>
      </c>
    </row>
    <row r="10" spans="1:15" x14ac:dyDescent="0.3">
      <c r="A10" s="3" t="s">
        <v>50</v>
      </c>
      <c r="B10" s="4">
        <v>0.14599999999999999</v>
      </c>
      <c r="D10" s="3">
        <v>6</v>
      </c>
      <c r="E10" s="6">
        <v>0.13750000000000001</v>
      </c>
      <c r="I10" t="s">
        <v>63</v>
      </c>
    </row>
    <row r="11" spans="1:15" x14ac:dyDescent="0.3">
      <c r="D11" s="3">
        <v>7</v>
      </c>
      <c r="E11" s="6">
        <v>0.20779220779220781</v>
      </c>
      <c r="I11" s="2" t="s">
        <v>49</v>
      </c>
      <c r="J11" t="s">
        <v>81</v>
      </c>
    </row>
    <row r="12" spans="1:15" x14ac:dyDescent="0.3">
      <c r="D12" s="3">
        <v>8</v>
      </c>
      <c r="E12" s="6">
        <v>0.21428571428571427</v>
      </c>
      <c r="I12" s="3" t="s">
        <v>28</v>
      </c>
      <c r="J12" s="4">
        <v>54</v>
      </c>
    </row>
    <row r="13" spans="1:15" x14ac:dyDescent="0.3">
      <c r="D13" s="3">
        <v>9</v>
      </c>
      <c r="E13" s="6">
        <v>0.125</v>
      </c>
      <c r="I13" s="3" t="s">
        <v>40</v>
      </c>
      <c r="J13" s="4">
        <v>44</v>
      </c>
    </row>
    <row r="14" spans="1:15" x14ac:dyDescent="0.3">
      <c r="D14" s="3">
        <v>10</v>
      </c>
      <c r="E14" s="6">
        <v>0.12222222222222222</v>
      </c>
      <c r="I14" s="3" t="s">
        <v>19</v>
      </c>
      <c r="J14" s="4">
        <v>43</v>
      </c>
    </row>
    <row r="15" spans="1:15" x14ac:dyDescent="0.3">
      <c r="D15" s="3">
        <v>11</v>
      </c>
      <c r="E15" s="6">
        <v>0.11267605633802817</v>
      </c>
      <c r="I15" s="3" t="s">
        <v>44</v>
      </c>
      <c r="J15" s="4">
        <v>40</v>
      </c>
    </row>
    <row r="16" spans="1:15" x14ac:dyDescent="0.3">
      <c r="D16" s="3">
        <v>12</v>
      </c>
      <c r="E16" s="6">
        <v>0.13333333333333333</v>
      </c>
      <c r="I16" s="3" t="s">
        <v>35</v>
      </c>
      <c r="J16" s="4">
        <v>38</v>
      </c>
    </row>
    <row r="17" spans="4:10" x14ac:dyDescent="0.3">
      <c r="D17" s="3">
        <v>13</v>
      </c>
      <c r="E17" s="6">
        <v>6.7567567567567571E-2</v>
      </c>
      <c r="I17" s="3" t="s">
        <v>50</v>
      </c>
      <c r="J17" s="4">
        <v>219</v>
      </c>
    </row>
    <row r="18" spans="4:10" x14ac:dyDescent="0.3">
      <c r="D18" s="3">
        <v>14</v>
      </c>
      <c r="E18" s="6">
        <v>0.13414634146341464</v>
      </c>
    </row>
    <row r="19" spans="4:10" x14ac:dyDescent="0.3">
      <c r="D19" s="3">
        <v>15</v>
      </c>
      <c r="E19" s="6">
        <v>0.171875</v>
      </c>
    </row>
    <row r="20" spans="4:10" x14ac:dyDescent="0.3">
      <c r="D20" s="3">
        <v>16</v>
      </c>
      <c r="E20" s="6">
        <v>0.10256410256410256</v>
      </c>
    </row>
    <row r="21" spans="4:10" x14ac:dyDescent="0.3">
      <c r="D21" s="3">
        <v>17</v>
      </c>
      <c r="E21" s="6">
        <v>0.19318181818181818</v>
      </c>
    </row>
    <row r="22" spans="4:10" x14ac:dyDescent="0.3">
      <c r="D22" s="3">
        <v>18</v>
      </c>
      <c r="E22" s="6">
        <v>0.13513513513513514</v>
      </c>
    </row>
    <row r="23" spans="4:10" x14ac:dyDescent="0.3">
      <c r="D23" s="3">
        <v>19</v>
      </c>
      <c r="E23" s="6">
        <v>0.20270270270270271</v>
      </c>
    </row>
    <row r="24" spans="4:10" x14ac:dyDescent="0.3">
      <c r="D24" s="3" t="s">
        <v>50</v>
      </c>
      <c r="E24" s="6">
        <v>0.14599999999999999</v>
      </c>
    </row>
    <row r="30" spans="4:10" x14ac:dyDescent="0.3">
      <c r="H30" t="s">
        <v>70</v>
      </c>
    </row>
    <row r="31" spans="4:10" x14ac:dyDescent="0.3">
      <c r="H31" s="2" t="s">
        <v>49</v>
      </c>
      <c r="I31" t="s">
        <v>86</v>
      </c>
    </row>
    <row r="32" spans="4:10" x14ac:dyDescent="0.3">
      <c r="H32" s="3" t="s">
        <v>37</v>
      </c>
      <c r="I32" s="4">
        <v>652.44324324324327</v>
      </c>
    </row>
    <row r="33" spans="1:9" x14ac:dyDescent="0.3">
      <c r="A33" t="s">
        <v>69</v>
      </c>
      <c r="H33" s="3" t="s">
        <v>41</v>
      </c>
      <c r="I33" s="4">
        <v>648.68905472636811</v>
      </c>
    </row>
    <row r="34" spans="1:9" x14ac:dyDescent="0.3">
      <c r="A34" s="2" t="s">
        <v>49</v>
      </c>
      <c r="B34" t="s">
        <v>83</v>
      </c>
      <c r="H34" s="3" t="s">
        <v>31</v>
      </c>
      <c r="I34" s="4">
        <v>647.78062678062679</v>
      </c>
    </row>
    <row r="35" spans="1:9" x14ac:dyDescent="0.3">
      <c r="A35" s="3" t="s">
        <v>21</v>
      </c>
      <c r="B35" s="6">
        <v>0.16221765913757699</v>
      </c>
      <c r="H35" s="3" t="s">
        <v>23</v>
      </c>
      <c r="I35" s="4">
        <v>647.51989389920425</v>
      </c>
    </row>
    <row r="36" spans="1:9" x14ac:dyDescent="0.3">
      <c r="A36" s="3" t="s">
        <v>29</v>
      </c>
      <c r="B36" s="6">
        <v>0.14124293785310735</v>
      </c>
      <c r="H36" s="3" t="s">
        <v>50</v>
      </c>
      <c r="I36" s="4">
        <v>649.10866666666664</v>
      </c>
    </row>
    <row r="37" spans="1:9" x14ac:dyDescent="0.3">
      <c r="A37" s="3" t="s">
        <v>33</v>
      </c>
      <c r="B37" s="6">
        <v>0.13485477178423236</v>
      </c>
    </row>
    <row r="38" spans="1:9" x14ac:dyDescent="0.3">
      <c r="A38" s="3" t="s">
        <v>50</v>
      </c>
      <c r="B38" s="4">
        <v>0.14599999999999999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83DE-020C-4CFD-A172-CA7FA043B64E}">
  <dimension ref="A1:AN1501"/>
  <sheetViews>
    <sheetView tabSelected="1" topLeftCell="AE3" workbookViewId="0">
      <selection activeCell="AM1" sqref="AM1:AM1048576"/>
    </sheetView>
  </sheetViews>
  <sheetFormatPr defaultRowHeight="14.4" x14ac:dyDescent="0.3"/>
  <cols>
    <col min="3" max="3" width="7.21875" bestFit="1" customWidth="1"/>
    <col min="4" max="4" width="11.77734375" bestFit="1" customWidth="1"/>
    <col min="5" max="5" width="12.109375" bestFit="1" customWidth="1"/>
    <col min="6" max="6" width="12.44140625" bestFit="1" customWidth="1"/>
    <col min="8" max="8" width="9.21875" bestFit="1" customWidth="1"/>
    <col min="9" max="9" width="13.21875" bestFit="1" customWidth="1"/>
    <col min="10" max="10" width="17.88671875" bestFit="1" customWidth="1"/>
    <col min="11" max="11" width="13.109375" bestFit="1" customWidth="1"/>
    <col min="12" max="12" width="7.109375" bestFit="1" customWidth="1"/>
    <col min="13" max="13" width="14.5546875" bestFit="1" customWidth="1"/>
    <col min="14" max="14" width="17.5546875" bestFit="1" customWidth="1"/>
    <col min="15" max="15" width="22" bestFit="1" customWidth="1"/>
    <col min="16" max="16" width="18.77734375" bestFit="1" customWidth="1"/>
    <col min="18" max="18" width="17" bestFit="1" customWidth="1"/>
    <col min="21" max="21" width="10.5546875" bestFit="1" customWidth="1"/>
    <col min="24" max="24" width="17.33203125" bestFit="1" customWidth="1"/>
    <col min="35" max="36" width="12" bestFit="1" customWidth="1"/>
    <col min="37" max="37" width="12.6640625" bestFit="1" customWidth="1"/>
    <col min="38" max="38" width="36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  <c r="U1" s="1" t="s">
        <v>47</v>
      </c>
      <c r="V1" s="1" t="s">
        <v>48</v>
      </c>
      <c r="W1" s="1" t="s">
        <v>58</v>
      </c>
      <c r="X1" s="1" t="s">
        <v>85</v>
      </c>
      <c r="Y1" s="1" t="s">
        <v>57</v>
      </c>
      <c r="Z1" s="1" t="s">
        <v>60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74</v>
      </c>
      <c r="AK1" s="1" t="s">
        <v>75</v>
      </c>
      <c r="AL1" s="1" t="s">
        <v>76</v>
      </c>
      <c r="AM1" s="1" t="s">
        <v>80</v>
      </c>
      <c r="AN1" t="s">
        <v>87</v>
      </c>
    </row>
    <row r="2" spans="1:40" ht="15" x14ac:dyDescent="0.3">
      <c r="A2">
        <v>1</v>
      </c>
      <c r="B2">
        <v>39</v>
      </c>
      <c r="C2">
        <v>47794</v>
      </c>
      <c r="D2">
        <v>612</v>
      </c>
      <c r="E2">
        <v>246028</v>
      </c>
      <c r="F2" t="s">
        <v>19</v>
      </c>
      <c r="G2">
        <v>5570</v>
      </c>
      <c r="H2">
        <v>0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>
        <v>5</v>
      </c>
      <c r="O2">
        <v>3</v>
      </c>
      <c r="P2">
        <v>130474</v>
      </c>
      <c r="Q2" t="s">
        <v>24</v>
      </c>
      <c r="R2">
        <v>16</v>
      </c>
      <c r="S2" t="s">
        <v>25</v>
      </c>
      <c r="T2">
        <f>AVERAGE(E2:E1501)</f>
        <v>202007.61533333332</v>
      </c>
      <c r="U2">
        <f>COUNTIF(H2:H1501,1) / COUNTA(H2:H1501) * 100</f>
        <v>14.6</v>
      </c>
      <c r="V2">
        <f>CORREL(D2:D1501, H2:H1501)</f>
        <v>2.5744067168475063E-2</v>
      </c>
      <c r="W2" t="str">
        <f>IF(B2&lt;30,"&lt;30",IF(B2&lt;=40,"30-40",IF(B2&lt;=50,"41-50",IF(B2&lt;=60,"51-60","&gt;60"))))</f>
        <v>30-40</v>
      </c>
      <c r="X2" t="str">
        <f>IF(B2&lt;=30, "18-30 (Young Adult)", IF(B2&lt;=45, "31-45 (Middle-Aged)", "46-60 (Older Adult)"))</f>
        <v>31-45 (Middle-Aged)</v>
      </c>
      <c r="Y2">
        <f>AVERAGEIF(H2:H1501, 0, C2:C1501)</f>
        <v>50627.946135831378</v>
      </c>
      <c r="Z2">
        <f>COUNTIFS(I:I,"0",H:H,"0") / COUNTIF(I:I,"0")</f>
        <v>0.86434782608695648</v>
      </c>
      <c r="AA2" t="str" cm="1">
        <f t="array" ref="AA2">INDEX(F2:F1501, MATCH(MAX(IF(H2:H1501="0", COUNTIF(F2:F1501, F2:F1501), 0)), IF(H2:H1501="0", COUNTIF(F2:F1501, F2:F1501), 0), 0))</f>
        <v>Home</v>
      </c>
      <c r="AB2" t="str" cm="1">
        <f t="array" ref="AB2">INDEX(Q2:Q1000, MATCH(MAX(COUNTIFS(Q2:Q1000, Q2:Q1000, AC2:AC1000, "High")), COUNTIFS(Q2:Q1000, Q2:Q1000, AC2:AC1000, "High"), 0))</f>
        <v>East</v>
      </c>
      <c r="AC2" t="str">
        <f>IF(D2&gt;600,"High Risk","Low Risk")</f>
        <v>High Risk</v>
      </c>
      <c r="AF2">
        <f>COUNTIFS(J2:J1501,"Unemployed")</f>
        <v>133</v>
      </c>
      <c r="AG2">
        <f>COUNTIFS(K:K,"Married",H:H,"0") / COUNTIF(K:K,"Married")</f>
        <v>0.85875706214689262</v>
      </c>
      <c r="AH2">
        <f>AVERAGEIF(M:M,M2,D:D)</f>
        <v>647.51989389920425</v>
      </c>
      <c r="AI2" t="s">
        <v>72</v>
      </c>
      <c r="AJ2">
        <f>AVERAGEIFS(H:H,N:N,N2)</f>
        <v>0.11715481171548117</v>
      </c>
      <c r="AK2">
        <f>CORREL(O2:O1501, H2:H1501)</f>
        <v>4.9322536859641983E-2</v>
      </c>
      <c r="AL2" t="s">
        <v>77</v>
      </c>
      <c r="AM2" cm="1">
        <f t="array" ref="AM2:AM1501">(C2:C1501 - MIN(C:C)) / (MAX(C:C) - MIN(C:C))</f>
        <v>0.53187368192391593</v>
      </c>
      <c r="AN2" s="8">
        <f>IF(L2="Male", 1, 0)</f>
        <v>0</v>
      </c>
    </row>
    <row r="3" spans="1:40" ht="15" x14ac:dyDescent="0.3">
      <c r="A3">
        <v>2</v>
      </c>
      <c r="B3">
        <v>48</v>
      </c>
      <c r="C3">
        <v>53965</v>
      </c>
      <c r="D3">
        <v>674</v>
      </c>
      <c r="E3">
        <v>267161</v>
      </c>
      <c r="F3" t="s">
        <v>19</v>
      </c>
      <c r="G3">
        <v>5917</v>
      </c>
      <c r="H3">
        <v>0</v>
      </c>
      <c r="I3">
        <v>1</v>
      </c>
      <c r="J3" t="s">
        <v>20</v>
      </c>
      <c r="K3" t="s">
        <v>21</v>
      </c>
      <c r="L3" t="s">
        <v>22</v>
      </c>
      <c r="M3" t="s">
        <v>23</v>
      </c>
      <c r="N3">
        <v>3</v>
      </c>
      <c r="O3">
        <v>2</v>
      </c>
      <c r="P3">
        <v>130238</v>
      </c>
      <c r="Q3" t="s">
        <v>26</v>
      </c>
      <c r="R3">
        <v>1</v>
      </c>
      <c r="S3" t="s">
        <v>27</v>
      </c>
      <c r="U3" s="7">
        <f>AVERAGE(H2:H1501)</f>
        <v>0.14599999999999999</v>
      </c>
      <c r="W3" t="str">
        <f>IF(B3&lt;30,"&lt;30",IF(B3&lt;=40,"30-40",IF(B3&lt;=50,"41-50",IF(B3&lt;=60,"51-60","&gt;60"))))</f>
        <v>41-50</v>
      </c>
      <c r="X3" t="str">
        <f t="shared" ref="X3:X66" si="0">IF(B3&lt;=30, "18-30 (Young Adult)", IF(B3&lt;=45, "31-45 (Middle-Aged)", "46-60 (Older Adult)"))</f>
        <v>46-60 (Older Adult)</v>
      </c>
      <c r="Y3">
        <f>AVERAGEIF(H2:H1501, 1, C2:C1501)</f>
        <v>49250.141552511413</v>
      </c>
      <c r="Z3">
        <f>COUNTIFS(I:I,"1",H:H,"1") / COUNTIF(I:I,"1")</f>
        <v>0.15243243243243243</v>
      </c>
      <c r="AA3" t="str" cm="1">
        <f t="array" ref="AA3">INDEX(F3:F1501, MATCH(MAX(IF(H3:H1501="0", COUNTIF(F3:F1501, F3:F1501), 0)), IF(H3:H1501="0", COUNTIF(F3:F1501, F3:F1501), 0), 0))</f>
        <v>Home</v>
      </c>
      <c r="AB3" t="str" cm="1">
        <f t="array" ref="AB3">INDEX(Q3:Q1001, MATCH(MAX(COUNTIFS(Q3:Q1001, Q3:Q1001, AC3:AC1001, "High")), COUNTIFS(Q3:Q1001, Q3:Q1001, AC3:AC1001, "High"), 0))</f>
        <v>West</v>
      </c>
      <c r="AC3" t="str">
        <f>IF(D3&gt;600,"High Risk","Low Risk")</f>
        <v>High Risk</v>
      </c>
      <c r="AG3">
        <f>COUNTIFS(K:K,"Single",H:H,"0") / COUNTIF(K:K,"Single")</f>
        <v>0.86514522821576767</v>
      </c>
      <c r="AH3">
        <f>AVERAGEIF(M:M,M3,D:D)</f>
        <v>647.51989389920425</v>
      </c>
      <c r="AI3">
        <f>COUNTIFS(L:L,"Male",H:H,"0") / COUNTIF(L:L,"Male")</f>
        <v>0.84856753069577084</v>
      </c>
      <c r="AJ3">
        <f t="shared" ref="AJ3:AJ66" si="1">AVERAGEIFS(H:H,N:N,N3)</f>
        <v>0.13414634146341464</v>
      </c>
      <c r="AK3">
        <f t="shared" ref="AK3:AK66" si="2">CORREL(O3:O1502, H3:H1502)</f>
        <v>4.9455497745355209E-2</v>
      </c>
      <c r="AL3" s="5">
        <f>AVERAGEIFS(P:P, H:H, "0")</f>
        <v>99577.140515222476</v>
      </c>
      <c r="AM3">
        <v>0.58772842880805187</v>
      </c>
      <c r="AN3" s="8">
        <f>IF(L3="Male", 1, 0)</f>
        <v>0</v>
      </c>
    </row>
    <row r="4" spans="1:40" ht="15" x14ac:dyDescent="0.3">
      <c r="A4">
        <v>3</v>
      </c>
      <c r="B4">
        <v>58</v>
      </c>
      <c r="C4">
        <v>38566</v>
      </c>
      <c r="D4">
        <v>702</v>
      </c>
      <c r="E4">
        <v>173627</v>
      </c>
      <c r="F4" t="s">
        <v>28</v>
      </c>
      <c r="G4">
        <v>5197</v>
      </c>
      <c r="H4">
        <v>1</v>
      </c>
      <c r="I4">
        <v>1</v>
      </c>
      <c r="J4" t="s">
        <v>20</v>
      </c>
      <c r="K4" t="s">
        <v>29</v>
      </c>
      <c r="L4" t="s">
        <v>30</v>
      </c>
      <c r="M4" t="s">
        <v>31</v>
      </c>
      <c r="N4">
        <v>0</v>
      </c>
      <c r="O4">
        <v>1</v>
      </c>
      <c r="P4">
        <v>40631</v>
      </c>
      <c r="Q4" t="s">
        <v>32</v>
      </c>
      <c r="R4">
        <v>13</v>
      </c>
      <c r="S4" t="s">
        <v>27</v>
      </c>
      <c r="W4" t="str">
        <f>IF(B4&lt;30,"&lt;30",IF(B4&lt;=40,"30-40",IF(B4&lt;=50,"41-50",IF(B4&lt;=60,"51-60","&gt;60"))))</f>
        <v>51-60</v>
      </c>
      <c r="X4" t="str">
        <f t="shared" si="0"/>
        <v>46-60 (Older Adult)</v>
      </c>
      <c r="AA4" t="str" cm="1">
        <f t="array" ref="AA4">INDEX(F4:F1503, MATCH(MAX(IF(H4:H1503="0", COUNTIF(F4:F1503, F4:F1503), 0)), IF(H4:H1503="0", COUNTIF(F4:F1503, F4:F1503), 0), 0))</f>
        <v>Education</v>
      </c>
      <c r="AB4" t="str" cm="1">
        <f t="array" ref="AB4">INDEX(Q4:Q1002, MATCH(MAX(COUNTIFS(Q4:Q1002, Q4:Q1002, AC4:AC1002, "High")), COUNTIFS(Q4:Q1002, Q4:Q1002, AC4:AC1002, "High"), 0))</f>
        <v>South</v>
      </c>
      <c r="AC4" t="str">
        <f>IF(D4&gt;600,"High Risk","Low Risk")</f>
        <v>High Risk</v>
      </c>
      <c r="AH4">
        <f t="shared" ref="AH4:AH66" si="3">AVERAGEIF(M:M,M4,D:D)</f>
        <v>647.78062678062679</v>
      </c>
      <c r="AJ4">
        <f t="shared" si="1"/>
        <v>0.15873015873015872</v>
      </c>
      <c r="AK4">
        <f t="shared" si="2"/>
        <v>4.9340727787102912E-2</v>
      </c>
      <c r="AM4">
        <v>0.44834951983563082</v>
      </c>
      <c r="AN4" s="8">
        <f>IF(L4="Male", 1, 0)</f>
        <v>1</v>
      </c>
    </row>
    <row r="5" spans="1:40" ht="15" x14ac:dyDescent="0.3">
      <c r="A5">
        <v>4</v>
      </c>
      <c r="B5">
        <v>24</v>
      </c>
      <c r="C5">
        <v>34882</v>
      </c>
      <c r="D5">
        <v>705</v>
      </c>
      <c r="E5">
        <v>171750</v>
      </c>
      <c r="F5" t="s">
        <v>19</v>
      </c>
      <c r="G5">
        <v>5397</v>
      </c>
      <c r="H5">
        <v>0</v>
      </c>
      <c r="I5">
        <v>0</v>
      </c>
      <c r="J5" t="s">
        <v>20</v>
      </c>
      <c r="K5" t="s">
        <v>33</v>
      </c>
      <c r="L5" t="s">
        <v>22</v>
      </c>
      <c r="M5" t="s">
        <v>31</v>
      </c>
      <c r="N5">
        <v>1</v>
      </c>
      <c r="O5">
        <v>4</v>
      </c>
      <c r="P5">
        <v>78973</v>
      </c>
      <c r="Q5" t="s">
        <v>24</v>
      </c>
      <c r="R5">
        <v>18</v>
      </c>
      <c r="S5" t="s">
        <v>34</v>
      </c>
      <c r="W5" t="str">
        <f>IF(B5&lt;30,"&lt;30",IF(B5&lt;=40,"30-40",IF(B5&lt;=50,"41-50",IF(B5&lt;=60,"51-60","&gt;60"))))</f>
        <v>&lt;30</v>
      </c>
      <c r="X5" t="str">
        <f t="shared" si="0"/>
        <v>18-30 (Young Adult)</v>
      </c>
      <c r="AA5" t="str" cm="1">
        <f t="array" ref="AA5">INDEX(F5:F1504, MATCH(MAX(IF(H5:H1504="0", COUNTIF(F5:F1504, F5:F1504), 0)), IF(H5:H1504="0", COUNTIF(F5:F1504, F5:F1504), 0), 0))</f>
        <v>Home</v>
      </c>
      <c r="AB5" t="str" cm="1">
        <f t="array" ref="AB5">INDEX(Q5:Q1003, MATCH(MAX(COUNTIFS(Q5:Q1003, Q5:Q1003, AC5:AC1003, "High")), COUNTIFS(Q5:Q1003, Q5:Q1003, AC5:AC1003, "High"), 0))</f>
        <v>East</v>
      </c>
      <c r="AC5" t="str">
        <f>IF(D5&gt;600,"High Risk","Low Risk")</f>
        <v>High Risk</v>
      </c>
      <c r="AH5">
        <f>AVERAGEIF(M:M,M5,D:D)</f>
        <v>647.78062678062679</v>
      </c>
      <c r="AI5" t="s">
        <v>73</v>
      </c>
      <c r="AJ5">
        <f t="shared" si="1"/>
        <v>0.15436241610738255</v>
      </c>
      <c r="AK5">
        <f t="shared" si="2"/>
        <v>5.1625379786441168E-2</v>
      </c>
      <c r="AL5" t="s">
        <v>78</v>
      </c>
      <c r="AM5">
        <v>0.41500502339726475</v>
      </c>
      <c r="AN5" s="8">
        <f>IF(L5="Male", 1, 0)</f>
        <v>0</v>
      </c>
    </row>
    <row r="6" spans="1:40" ht="15" x14ac:dyDescent="0.3">
      <c r="A6">
        <v>5</v>
      </c>
      <c r="B6">
        <v>57</v>
      </c>
      <c r="C6">
        <v>22231</v>
      </c>
      <c r="D6">
        <v>594</v>
      </c>
      <c r="E6">
        <v>164000</v>
      </c>
      <c r="F6" t="s">
        <v>35</v>
      </c>
      <c r="G6">
        <v>4854</v>
      </c>
      <c r="H6">
        <v>0</v>
      </c>
      <c r="I6">
        <v>1</v>
      </c>
      <c r="J6" t="s">
        <v>36</v>
      </c>
      <c r="K6" t="s">
        <v>29</v>
      </c>
      <c r="L6" t="s">
        <v>22</v>
      </c>
      <c r="M6" t="s">
        <v>37</v>
      </c>
      <c r="N6">
        <v>4</v>
      </c>
      <c r="O6">
        <v>1</v>
      </c>
      <c r="P6">
        <v>113074</v>
      </c>
      <c r="Q6" t="s">
        <v>38</v>
      </c>
      <c r="R6">
        <v>1</v>
      </c>
      <c r="S6" t="s">
        <v>39</v>
      </c>
      <c r="W6" t="str">
        <f>IF(B6&lt;30,"&lt;30",IF(B6&lt;=40,"30-40",IF(B6&lt;=50,"41-50",IF(B6&lt;=60,"51-60","&gt;60"))))</f>
        <v>51-60</v>
      </c>
      <c r="X6" t="str">
        <f t="shared" si="0"/>
        <v>46-60 (Older Adult)</v>
      </c>
      <c r="AA6" t="str" cm="1">
        <f t="array" ref="AA6">INDEX(F6:F1505, MATCH(MAX(IF(H6:H1505="0", COUNTIF(F6:F1505, F6:F1505), 0)), IF(H6:H1505="0", COUNTIF(F6:F1505, F6:F1505), 0), 0))</f>
        <v>Medical</v>
      </c>
      <c r="AB6" t="str" cm="1">
        <f t="array" ref="AB6">INDEX(Q6:Q1004, MATCH(MAX(COUNTIFS(Q6:Q1004, Q6:Q1004, AC6:AC1004, "High")), COUNTIFS(Q6:Q1004, Q6:Q1004, AC6:AC1004, "High"), 0))</f>
        <v>North</v>
      </c>
      <c r="AC6" t="str">
        <f>IF(D6&gt;600,"High Risk","Low Risk")</f>
        <v>Low Risk</v>
      </c>
      <c r="AH6">
        <f t="shared" si="3"/>
        <v>652.44324324324327</v>
      </c>
      <c r="AI6">
        <f>COUNTIFS(L:L,"Female",H:H,"1") / COUNTIF(L:L,"Female")</f>
        <v>0.1408083441981747</v>
      </c>
      <c r="AJ6">
        <f t="shared" si="1"/>
        <v>0.17796610169491525</v>
      </c>
      <c r="AK6">
        <f t="shared" si="2"/>
        <v>5.2034165681894201E-2</v>
      </c>
      <c r="AL6" s="5">
        <f>AVERAGEIFS(P:P, H:H, "1")</f>
        <v>97578.04109589041</v>
      </c>
      <c r="AM6">
        <v>0.30049871925997662</v>
      </c>
      <c r="AN6" s="8">
        <f>IF(L6="Male", 1, 0)</f>
        <v>0</v>
      </c>
    </row>
    <row r="7" spans="1:40" ht="15" x14ac:dyDescent="0.3">
      <c r="A7">
        <v>6</v>
      </c>
      <c r="B7">
        <v>39</v>
      </c>
      <c r="C7">
        <v>41230</v>
      </c>
      <c r="D7">
        <v>643</v>
      </c>
      <c r="E7">
        <v>172080</v>
      </c>
      <c r="F7" t="s">
        <v>35</v>
      </c>
      <c r="G7">
        <v>4973</v>
      </c>
      <c r="H7">
        <v>1</v>
      </c>
      <c r="I7">
        <v>1</v>
      </c>
      <c r="J7" t="s">
        <v>20</v>
      </c>
      <c r="K7" t="s">
        <v>21</v>
      </c>
      <c r="L7" t="s">
        <v>22</v>
      </c>
      <c r="M7" t="s">
        <v>23</v>
      </c>
      <c r="N7">
        <v>1</v>
      </c>
      <c r="O7">
        <v>1</v>
      </c>
      <c r="P7">
        <v>115726</v>
      </c>
      <c r="Q7" t="s">
        <v>24</v>
      </c>
      <c r="R7">
        <v>7</v>
      </c>
      <c r="S7" t="s">
        <v>39</v>
      </c>
      <c r="W7" t="str">
        <f>IF(B7&lt;30,"&lt;30",IF(B7&lt;=40,"30-40",IF(B7&lt;=50,"41-50",IF(B7&lt;=60,"51-60","&gt;60"))))</f>
        <v>30-40</v>
      </c>
      <c r="X7" t="str">
        <f t="shared" si="0"/>
        <v>31-45 (Middle-Aged)</v>
      </c>
      <c r="AA7" t="str" cm="1">
        <f t="array" ref="AA7">INDEX(F7:F1506, MATCH(MAX(IF(H7:H1506="0", COUNTIF(F7:F1506, F7:F1506), 0)), IF(H7:H1506="0", COUNTIF(F7:F1506, F7:F1506), 0), 0))</f>
        <v>Medical</v>
      </c>
      <c r="AB7" t="str" cm="1">
        <f t="array" ref="AB7">INDEX(Q7:Q1005, MATCH(MAX(COUNTIFS(Q7:Q1005, Q7:Q1005, AC7:AC1005, "High")), COUNTIFS(Q7:Q1005, Q7:Q1005, AC7:AC1005, "High"), 0))</f>
        <v>East</v>
      </c>
      <c r="AC7" t="str">
        <f>IF(D7&gt;600,"High Risk","Low Risk")</f>
        <v>High Risk</v>
      </c>
      <c r="AH7">
        <f t="shared" si="3"/>
        <v>647.51989389920425</v>
      </c>
      <c r="AJ7">
        <f t="shared" si="1"/>
        <v>0.15436241610738255</v>
      </c>
      <c r="AK7">
        <f t="shared" si="2"/>
        <v>5.1699236653417177E-2</v>
      </c>
      <c r="AM7">
        <v>0.4724618267063711</v>
      </c>
      <c r="AN7" s="8">
        <f>IF(L7="Male", 1, 0)</f>
        <v>0</v>
      </c>
    </row>
    <row r="8" spans="1:40" ht="15" x14ac:dyDescent="0.3">
      <c r="A8">
        <v>7</v>
      </c>
      <c r="B8">
        <v>57</v>
      </c>
      <c r="C8">
        <v>71317</v>
      </c>
      <c r="D8">
        <v>593</v>
      </c>
      <c r="E8">
        <v>257132</v>
      </c>
      <c r="F8" t="s">
        <v>40</v>
      </c>
      <c r="G8">
        <v>4583</v>
      </c>
      <c r="H8">
        <v>0</v>
      </c>
      <c r="I8">
        <v>1</v>
      </c>
      <c r="J8" t="s">
        <v>20</v>
      </c>
      <c r="K8" t="s">
        <v>21</v>
      </c>
      <c r="L8" t="s">
        <v>30</v>
      </c>
      <c r="M8" t="s">
        <v>31</v>
      </c>
      <c r="N8">
        <v>1</v>
      </c>
      <c r="O8">
        <v>1</v>
      </c>
      <c r="P8">
        <v>99858</v>
      </c>
      <c r="Q8" t="s">
        <v>38</v>
      </c>
      <c r="R8">
        <v>4</v>
      </c>
      <c r="S8" t="s">
        <v>34</v>
      </c>
      <c r="W8" t="str">
        <f>IF(B8&lt;30,"&lt;30",IF(B8&lt;=40,"30-40",IF(B8&lt;=50,"41-50",IF(B8&lt;=60,"51-60","&gt;60"))))</f>
        <v>51-60</v>
      </c>
      <c r="X8" t="str">
        <f t="shared" si="0"/>
        <v>46-60 (Older Adult)</v>
      </c>
      <c r="AA8" t="str" cm="1">
        <f t="array" ref="AA8">INDEX(F8:F1507, MATCH(MAX(IF(H8:H1507="0", COUNTIF(F8:F1507, F8:F1507), 0)), IF(H8:H1507="0", COUNTIF(F8:F1507, F8:F1507), 0), 0))</f>
        <v>Car</v>
      </c>
      <c r="AB8" t="str" cm="1">
        <f t="array" ref="AB8">INDEX(Q8:Q1006, MATCH(MAX(COUNTIFS(Q8:Q1006, Q8:Q1006, AC8:AC1006, "High")), COUNTIFS(Q8:Q1006, Q8:Q1006, AC8:AC1006, "High"), 0))</f>
        <v>North</v>
      </c>
      <c r="AC8" t="str">
        <f>IF(D8&gt;600,"High Risk","Low Risk")</f>
        <v>Low Risk</v>
      </c>
      <c r="AH8">
        <f t="shared" si="3"/>
        <v>647.78062678062679</v>
      </c>
      <c r="AJ8">
        <f t="shared" si="1"/>
        <v>0.15436241610738255</v>
      </c>
      <c r="AK8">
        <f t="shared" si="2"/>
        <v>5.4001358354408828E-2</v>
      </c>
      <c r="AL8" s="8"/>
      <c r="AM8">
        <v>0.74478426545260357</v>
      </c>
      <c r="AN8" s="8">
        <f>IF(L8="Male", 1, 0)</f>
        <v>1</v>
      </c>
    </row>
    <row r="9" spans="1:40" ht="15" x14ac:dyDescent="0.3">
      <c r="A9">
        <v>8</v>
      </c>
      <c r="B9">
        <v>34</v>
      </c>
      <c r="C9">
        <v>27772</v>
      </c>
      <c r="D9">
        <v>591</v>
      </c>
      <c r="E9">
        <v>281460</v>
      </c>
      <c r="F9" t="s">
        <v>28</v>
      </c>
      <c r="G9">
        <v>6333</v>
      </c>
      <c r="H9">
        <v>0</v>
      </c>
      <c r="I9">
        <v>1</v>
      </c>
      <c r="J9" t="s">
        <v>20</v>
      </c>
      <c r="K9" t="s">
        <v>29</v>
      </c>
      <c r="L9" t="s">
        <v>22</v>
      </c>
      <c r="M9" t="s">
        <v>41</v>
      </c>
      <c r="N9">
        <v>3</v>
      </c>
      <c r="O9">
        <v>1</v>
      </c>
      <c r="P9">
        <v>100534</v>
      </c>
      <c r="Q9" t="s">
        <v>32</v>
      </c>
      <c r="R9">
        <v>10</v>
      </c>
      <c r="S9" t="s">
        <v>34</v>
      </c>
      <c r="W9" t="str">
        <f>IF(B9&lt;30,"&lt;30",IF(B9&lt;=40,"30-40",IF(B9&lt;=50,"41-50",IF(B9&lt;=60,"51-60","&gt;60"))))</f>
        <v>30-40</v>
      </c>
      <c r="X9" t="str">
        <f t="shared" si="0"/>
        <v>31-45 (Middle-Aged)</v>
      </c>
      <c r="AA9" t="str" cm="1">
        <f t="array" ref="AA9">INDEX(F9:F1508, MATCH(MAX(IF(H9:H1508="0", COUNTIF(F9:F1508, F9:F1508), 0)), IF(H9:H1508="0", COUNTIF(F9:F1508, F9:F1508), 0), 0))</f>
        <v>Education</v>
      </c>
      <c r="AB9" t="str" cm="1">
        <f t="array" ref="AB9">INDEX(Q9:Q1007, MATCH(MAX(COUNTIFS(Q9:Q1007, Q9:Q1007, AC9:AC1007, "High")), COUNTIFS(Q9:Q1007, Q9:Q1007, AC9:AC1007, "High"), 0))</f>
        <v>South</v>
      </c>
      <c r="AC9" t="str">
        <f>IF(D9&gt;600,"High Risk","Low Risk")</f>
        <v>Low Risk</v>
      </c>
      <c r="AH9">
        <f t="shared" si="3"/>
        <v>648.68905472636811</v>
      </c>
      <c r="AJ9">
        <f t="shared" si="1"/>
        <v>0.13414634146341464</v>
      </c>
      <c r="AK9">
        <f t="shared" si="2"/>
        <v>5.366739176026393E-2</v>
      </c>
      <c r="AM9">
        <v>0.35065123141116733</v>
      </c>
      <c r="AN9" s="8">
        <f>IF(L9="Male", 1, 0)</f>
        <v>0</v>
      </c>
    </row>
    <row r="10" spans="1:40" ht="15" x14ac:dyDescent="0.3">
      <c r="A10">
        <v>9</v>
      </c>
      <c r="B10">
        <v>51</v>
      </c>
      <c r="C10">
        <v>61835</v>
      </c>
      <c r="D10">
        <v>616</v>
      </c>
      <c r="E10">
        <v>115576</v>
      </c>
      <c r="F10" t="s">
        <v>28</v>
      </c>
      <c r="G10">
        <v>4288</v>
      </c>
      <c r="H10">
        <v>1</v>
      </c>
      <c r="I10">
        <v>1</v>
      </c>
      <c r="J10" t="s">
        <v>20</v>
      </c>
      <c r="K10" t="s">
        <v>21</v>
      </c>
      <c r="L10" t="s">
        <v>22</v>
      </c>
      <c r="M10" t="s">
        <v>41</v>
      </c>
      <c r="N10">
        <v>4</v>
      </c>
      <c r="O10">
        <v>3</v>
      </c>
      <c r="P10">
        <v>71842</v>
      </c>
      <c r="Q10" t="s">
        <v>32</v>
      </c>
      <c r="R10">
        <v>8</v>
      </c>
      <c r="S10" t="s">
        <v>42</v>
      </c>
      <c r="W10" t="str">
        <f>IF(B10&lt;30,"&lt;30",IF(B10&lt;=40,"30-40",IF(B10&lt;=50,"41-50",IF(B10&lt;=60,"51-60","&gt;60"))))</f>
        <v>51-60</v>
      </c>
      <c r="X10" t="str">
        <f t="shared" si="0"/>
        <v>46-60 (Older Adult)</v>
      </c>
      <c r="AA10" t="str" cm="1">
        <f t="array" ref="AA10">INDEX(F10:F1509, MATCH(MAX(IF(H10:H1509="0", COUNTIF(F10:F1509, F10:F1509), 0)), IF(H10:H1509="0", COUNTIF(F10:F1509, F10:F1509), 0), 0))</f>
        <v>Education</v>
      </c>
      <c r="AB10" t="str" cm="1">
        <f t="array" ref="AB10">INDEX(Q10:Q1008, MATCH(MAX(COUNTIFS(Q10:Q1008, Q10:Q1008, AC10:AC1008, "High")), COUNTIFS(Q10:Q1008, Q10:Q1008, AC10:AC1008, "High"), 0))</f>
        <v>South</v>
      </c>
      <c r="AC10" t="str">
        <f>IF(D10&gt;600,"High Risk","Low Risk")</f>
        <v>High Risk</v>
      </c>
      <c r="AH10">
        <f t="shared" si="3"/>
        <v>648.68905472636811</v>
      </c>
      <c r="AJ10">
        <f t="shared" si="1"/>
        <v>0.17796610169491525</v>
      </c>
      <c r="AK10">
        <f t="shared" si="2"/>
        <v>5.3332553790312591E-2</v>
      </c>
      <c r="AM10">
        <v>0.65896110713865486</v>
      </c>
      <c r="AN10" s="8">
        <f>IF(L10="Male", 1, 0)</f>
        <v>0</v>
      </c>
    </row>
    <row r="11" spans="1:40" ht="15" x14ac:dyDescent="0.3">
      <c r="A11">
        <v>10</v>
      </c>
      <c r="B11">
        <v>48</v>
      </c>
      <c r="C11">
        <v>63190</v>
      </c>
      <c r="D11">
        <v>667</v>
      </c>
      <c r="E11">
        <v>159426</v>
      </c>
      <c r="F11" t="s">
        <v>19</v>
      </c>
      <c r="G11">
        <v>5307</v>
      </c>
      <c r="H11">
        <v>1</v>
      </c>
      <c r="I11">
        <v>1</v>
      </c>
      <c r="J11" t="s">
        <v>20</v>
      </c>
      <c r="K11" t="s">
        <v>21</v>
      </c>
      <c r="L11" t="s">
        <v>30</v>
      </c>
      <c r="M11" t="s">
        <v>37</v>
      </c>
      <c r="N11">
        <v>1</v>
      </c>
      <c r="O11">
        <v>1</v>
      </c>
      <c r="P11">
        <v>28004</v>
      </c>
      <c r="Q11" t="s">
        <v>24</v>
      </c>
      <c r="R11">
        <v>3</v>
      </c>
      <c r="S11" t="s">
        <v>43</v>
      </c>
      <c r="W11" t="str">
        <f>IF(B11&lt;30,"&lt;30",IF(B11&lt;=40,"30-40",IF(B11&lt;=50,"41-50",IF(B11&lt;=60,"51-60","&gt;60"))))</f>
        <v>41-50</v>
      </c>
      <c r="X11" t="str">
        <f t="shared" si="0"/>
        <v>46-60 (Older Adult)</v>
      </c>
      <c r="AA11" t="str" cm="1">
        <f t="array" ref="AA11">INDEX(F11:F1510, MATCH(MAX(IF(H11:H1510="0", COUNTIF(F11:F1510, F11:F1510), 0)), IF(H11:H1510="0", COUNTIF(F11:F1510, F11:F1510), 0), 0))</f>
        <v>Home</v>
      </c>
      <c r="AB11" t="str" cm="1">
        <f t="array" ref="AB11">INDEX(Q11:Q1009, MATCH(MAX(COUNTIFS(Q11:Q1009, Q11:Q1009, AC11:AC1009, "High")), COUNTIFS(Q11:Q1009, Q11:Q1009, AC11:AC1009, "High"), 0))</f>
        <v>East</v>
      </c>
      <c r="AC11" t="str">
        <f>IF(D11&gt;600,"High Risk","Low Risk")</f>
        <v>High Risk</v>
      </c>
      <c r="AH11">
        <f>AVERAGEIF(M:M,M11,D:D)</f>
        <v>652.44324324324327</v>
      </c>
      <c r="AJ11">
        <f t="shared" si="1"/>
        <v>0.15436241610738255</v>
      </c>
      <c r="AK11">
        <f t="shared" si="2"/>
        <v>5.2698610511745951E-2</v>
      </c>
      <c r="AM11">
        <v>0.67122543739760865</v>
      </c>
      <c r="AN11" s="8">
        <f>IF(L11="Male", 1, 0)</f>
        <v>1</v>
      </c>
    </row>
    <row r="12" spans="1:40" ht="15" x14ac:dyDescent="0.3">
      <c r="A12">
        <v>11</v>
      </c>
      <c r="B12">
        <v>56</v>
      </c>
      <c r="C12">
        <v>86792</v>
      </c>
      <c r="D12">
        <v>675</v>
      </c>
      <c r="E12">
        <v>106826</v>
      </c>
      <c r="F12" t="s">
        <v>44</v>
      </c>
      <c r="G12">
        <v>4843</v>
      </c>
      <c r="H12">
        <v>0</v>
      </c>
      <c r="I12">
        <v>0</v>
      </c>
      <c r="J12" t="s">
        <v>20</v>
      </c>
      <c r="K12" t="s">
        <v>21</v>
      </c>
      <c r="L12" t="s">
        <v>22</v>
      </c>
      <c r="M12" t="s">
        <v>41</v>
      </c>
      <c r="N12">
        <v>2</v>
      </c>
      <c r="O12">
        <v>4</v>
      </c>
      <c r="P12">
        <v>161485</v>
      </c>
      <c r="Q12" t="s">
        <v>26</v>
      </c>
      <c r="R12">
        <v>7</v>
      </c>
      <c r="S12" t="s">
        <v>27</v>
      </c>
      <c r="W12" t="str">
        <f>IF(B12&lt;30,"&lt;30",IF(B12&lt;=40,"30-40",IF(B12&lt;=50,"41-50",IF(B12&lt;=60,"51-60","&gt;60"))))</f>
        <v>51-60</v>
      </c>
      <c r="X12" t="str">
        <f t="shared" si="0"/>
        <v>46-60 (Older Adult)</v>
      </c>
      <c r="AA12" t="str" cm="1">
        <f t="array" ref="AA12">INDEX(F12:F1511, MATCH(MAX(IF(H12:H1511="0", COUNTIF(F12:F1511, F12:F1511), 0)), IF(H12:H1511="0", COUNTIF(F12:F1511, F12:F1511), 0), 0))</f>
        <v>Personal</v>
      </c>
      <c r="AB12" t="str" cm="1">
        <f t="array" ref="AB12">INDEX(Q12:Q1010, MATCH(MAX(COUNTIFS(Q12:Q1010, Q12:Q1010, AC12:AC1010, "High")), COUNTIFS(Q12:Q1010, Q12:Q1010, AC12:AC1010, "High"), 0))</f>
        <v>West</v>
      </c>
      <c r="AC12" t="str">
        <f>IF(D12&gt;600,"High Risk","Low Risk")</f>
        <v>High Risk</v>
      </c>
      <c r="AH12">
        <f t="shared" si="3"/>
        <v>648.68905472636811</v>
      </c>
      <c r="AJ12">
        <f t="shared" si="1"/>
        <v>0.13100436681222707</v>
      </c>
      <c r="AK12">
        <f t="shared" si="2"/>
        <v>5.5023865841171152E-2</v>
      </c>
      <c r="AM12">
        <v>0.88485106305947525</v>
      </c>
      <c r="AN12" s="8">
        <f>IF(L12="Male", 1, 0)</f>
        <v>0</v>
      </c>
    </row>
    <row r="13" spans="1:40" ht="15" x14ac:dyDescent="0.3">
      <c r="A13">
        <v>12</v>
      </c>
      <c r="B13">
        <v>64</v>
      </c>
      <c r="C13">
        <v>65575</v>
      </c>
      <c r="D13">
        <v>682</v>
      </c>
      <c r="E13">
        <v>198568</v>
      </c>
      <c r="F13" t="s">
        <v>44</v>
      </c>
      <c r="G13">
        <v>5951</v>
      </c>
      <c r="H13">
        <v>0</v>
      </c>
      <c r="I13">
        <v>1</v>
      </c>
      <c r="J13" t="s">
        <v>20</v>
      </c>
      <c r="K13" t="s">
        <v>21</v>
      </c>
      <c r="L13" t="s">
        <v>30</v>
      </c>
      <c r="M13" t="s">
        <v>31</v>
      </c>
      <c r="N13">
        <v>0</v>
      </c>
      <c r="O13">
        <v>4</v>
      </c>
      <c r="P13">
        <v>70939</v>
      </c>
      <c r="Q13" t="s">
        <v>38</v>
      </c>
      <c r="R13">
        <v>16</v>
      </c>
      <c r="S13" t="s">
        <v>42</v>
      </c>
      <c r="W13" t="str">
        <f>IF(B13&lt;30,"&lt;30",IF(B13&lt;=40,"30-40",IF(B13&lt;=50,"41-50",IF(B13&lt;=60,"51-60","&gt;60"))))</f>
        <v>&gt;60</v>
      </c>
      <c r="X13" t="str">
        <f t="shared" si="0"/>
        <v>46-60 (Older Adult)</v>
      </c>
      <c r="AA13" t="str" cm="1">
        <f t="array" ref="AA13">INDEX(F13:F1512, MATCH(MAX(IF(H13:H1512="0", COUNTIF(F13:F1512, F13:F1512), 0)), IF(H13:H1512="0", COUNTIF(F13:F1512, F13:F1512), 0), 0))</f>
        <v>Personal</v>
      </c>
      <c r="AB13" t="str" cm="1">
        <f t="array" ref="AB13">INDEX(Q13:Q1011, MATCH(MAX(COUNTIFS(Q13:Q1011, Q13:Q1011, AC13:AC1011, "High")), COUNTIFS(Q13:Q1011, Q13:Q1011, AC13:AC1011, "High"), 0))</f>
        <v>North</v>
      </c>
      <c r="AC13" t="str">
        <f>IF(D13&gt;600,"High Risk","Low Risk")</f>
        <v>High Risk</v>
      </c>
      <c r="AH13">
        <f t="shared" si="3"/>
        <v>647.78062678062679</v>
      </c>
      <c r="AJ13">
        <f t="shared" si="1"/>
        <v>0.15873015873015872</v>
      </c>
      <c r="AK13">
        <f t="shared" si="2"/>
        <v>5.5434346158129408E-2</v>
      </c>
      <c r="AM13">
        <v>0.69281246888661607</v>
      </c>
      <c r="AN13" s="8">
        <f>IF(L13="Male", 1, 0)</f>
        <v>1</v>
      </c>
    </row>
    <row r="14" spans="1:40" ht="15" x14ac:dyDescent="0.3">
      <c r="A14">
        <v>13</v>
      </c>
      <c r="B14">
        <v>58</v>
      </c>
      <c r="C14">
        <v>64318</v>
      </c>
      <c r="D14">
        <v>679</v>
      </c>
      <c r="E14">
        <v>175581</v>
      </c>
      <c r="F14" t="s">
        <v>44</v>
      </c>
      <c r="G14">
        <v>5227</v>
      </c>
      <c r="H14">
        <v>0</v>
      </c>
      <c r="I14">
        <v>1</v>
      </c>
      <c r="J14" t="s">
        <v>20</v>
      </c>
      <c r="K14" t="s">
        <v>21</v>
      </c>
      <c r="L14" t="s">
        <v>30</v>
      </c>
      <c r="M14" t="s">
        <v>23</v>
      </c>
      <c r="N14">
        <v>5</v>
      </c>
      <c r="O14">
        <v>3</v>
      </c>
      <c r="P14">
        <v>105295</v>
      </c>
      <c r="Q14" t="s">
        <v>32</v>
      </c>
      <c r="R14">
        <v>10</v>
      </c>
      <c r="S14" t="s">
        <v>25</v>
      </c>
      <c r="W14" t="str">
        <f>IF(B14&lt;30,"&lt;30",IF(B14&lt;=40,"30-40",IF(B14&lt;=50,"41-50",IF(B14&lt;=60,"51-60","&gt;60"))))</f>
        <v>51-60</v>
      </c>
      <c r="X14" t="str">
        <f t="shared" si="0"/>
        <v>46-60 (Older Adult)</v>
      </c>
      <c r="AA14" t="str" cm="1">
        <f t="array" ref="AA14">INDEX(F14:F1513, MATCH(MAX(IF(H14:H1513="0", COUNTIF(F14:F1513, F14:F1513), 0)), IF(H14:H1513="0", COUNTIF(F14:F1513, F14:F1513), 0), 0))</f>
        <v>Personal</v>
      </c>
      <c r="AB14" t="str" cm="1">
        <f t="array" ref="AB14">INDEX(Q14:Q1012, MATCH(MAX(COUNTIFS(Q14:Q1012, Q14:Q1012, AC14:AC1012, "High")), COUNTIFS(Q14:Q1012, Q14:Q1012, AC14:AC1012, "High"), 0))</f>
        <v>South</v>
      </c>
      <c r="AC14" t="str">
        <f>IF(D14&gt;600,"High Risk","Low Risk")</f>
        <v>High Risk</v>
      </c>
      <c r="AH14">
        <f t="shared" si="3"/>
        <v>647.51989389920425</v>
      </c>
      <c r="AJ14">
        <f t="shared" si="1"/>
        <v>0.11715481171548117</v>
      </c>
      <c r="AK14">
        <f t="shared" si="2"/>
        <v>5.5845949104869036E-2</v>
      </c>
      <c r="AM14">
        <v>0.68143515291945367</v>
      </c>
      <c r="AN14" s="8">
        <f>IF(L14="Male", 1, 0)</f>
        <v>1</v>
      </c>
    </row>
    <row r="15" spans="1:40" ht="15" x14ac:dyDescent="0.3">
      <c r="A15">
        <v>14</v>
      </c>
      <c r="B15">
        <v>39</v>
      </c>
      <c r="C15">
        <v>55515</v>
      </c>
      <c r="D15">
        <v>607</v>
      </c>
      <c r="E15">
        <v>217946</v>
      </c>
      <c r="F15" t="s">
        <v>40</v>
      </c>
      <c r="G15">
        <v>5461</v>
      </c>
      <c r="H15">
        <v>0</v>
      </c>
      <c r="I15">
        <v>0</v>
      </c>
      <c r="J15" t="s">
        <v>20</v>
      </c>
      <c r="K15" t="s">
        <v>33</v>
      </c>
      <c r="L15" t="s">
        <v>30</v>
      </c>
      <c r="M15" t="s">
        <v>31</v>
      </c>
      <c r="N15">
        <v>3</v>
      </c>
      <c r="O15">
        <v>4</v>
      </c>
      <c r="P15">
        <v>95234</v>
      </c>
      <c r="Q15" t="s">
        <v>24</v>
      </c>
      <c r="R15">
        <v>13</v>
      </c>
      <c r="S15" t="s">
        <v>27</v>
      </c>
      <c r="W15" t="str">
        <f>IF(B15&lt;30,"&lt;30",IF(B15&lt;=40,"30-40",IF(B15&lt;=50,"41-50",IF(B15&lt;=60,"51-60","&gt;60"))))</f>
        <v>30-40</v>
      </c>
      <c r="X15" t="str">
        <f t="shared" si="0"/>
        <v>31-45 (Middle-Aged)</v>
      </c>
      <c r="AA15" t="str" cm="1">
        <f t="array" ref="AA15">INDEX(F15:F1514, MATCH(MAX(IF(H15:H1514="0", COUNTIF(F15:F1514, F15:F1514), 0)), IF(H15:H1514="0", COUNTIF(F15:F1514, F15:F1514), 0), 0))</f>
        <v>Car</v>
      </c>
      <c r="AB15" t="str" cm="1">
        <f t="array" ref="AB15">INDEX(Q15:Q1013, MATCH(MAX(COUNTIFS(Q15:Q1013, Q15:Q1013, AC15:AC1013, "High")), COUNTIFS(Q15:Q1013, Q15:Q1013, AC15:AC1013, "High"), 0))</f>
        <v>East</v>
      </c>
      <c r="AC15" t="str">
        <f>IF(D15&gt;600,"High Risk","Low Risk")</f>
        <v>High Risk</v>
      </c>
      <c r="AH15">
        <f t="shared" si="3"/>
        <v>647.78062678062679</v>
      </c>
      <c r="AJ15">
        <f t="shared" si="1"/>
        <v>0.13414634146341464</v>
      </c>
      <c r="AK15">
        <f t="shared" si="2"/>
        <v>5.5979542680692815E-2</v>
      </c>
      <c r="AM15">
        <v>0.60175773648434605</v>
      </c>
      <c r="AN15" s="8">
        <f>IF(L15="Male", 1, 0)</f>
        <v>1</v>
      </c>
    </row>
    <row r="16" spans="1:40" ht="15" x14ac:dyDescent="0.3">
      <c r="A16">
        <v>15</v>
      </c>
      <c r="B16">
        <v>62</v>
      </c>
      <c r="C16">
        <v>50012</v>
      </c>
      <c r="D16">
        <v>709</v>
      </c>
      <c r="E16">
        <v>233160</v>
      </c>
      <c r="F16" t="s">
        <v>28</v>
      </c>
      <c r="G16">
        <v>5207</v>
      </c>
      <c r="H16">
        <v>0</v>
      </c>
      <c r="I16">
        <v>1</v>
      </c>
      <c r="J16" t="s">
        <v>20</v>
      </c>
      <c r="K16" t="s">
        <v>29</v>
      </c>
      <c r="L16" t="s">
        <v>30</v>
      </c>
      <c r="M16" t="s">
        <v>41</v>
      </c>
      <c r="N16">
        <v>4</v>
      </c>
      <c r="O16">
        <v>1</v>
      </c>
      <c r="P16">
        <v>126915</v>
      </c>
      <c r="Q16" t="s">
        <v>32</v>
      </c>
      <c r="R16">
        <v>1</v>
      </c>
      <c r="S16" t="s">
        <v>39</v>
      </c>
      <c r="W16" t="str">
        <f>IF(B16&lt;30,"&lt;30",IF(B16&lt;=40,"30-40",IF(B16&lt;=50,"41-50",IF(B16&lt;=60,"51-60","&gt;60"))))</f>
        <v>&gt;60</v>
      </c>
      <c r="X16" t="str">
        <f t="shared" si="0"/>
        <v>46-60 (Older Adult)</v>
      </c>
      <c r="AA16" t="str" cm="1">
        <f t="array" ref="AA16">INDEX(F16:F1515, MATCH(MAX(IF(H16:H1515="0", COUNTIF(F16:F1515, F16:F1515), 0)), IF(H16:H1515="0", COUNTIF(F16:F1515, F16:F1515), 0), 0))</f>
        <v>Education</v>
      </c>
      <c r="AB16" t="str" cm="1">
        <f t="array" ref="AB16">INDEX(Q16:Q1014, MATCH(MAX(COUNTIFS(Q16:Q1014, Q16:Q1014, AC16:AC1014, "High")), COUNTIFS(Q16:Q1014, Q16:Q1014, AC16:AC1014, "High"), 0))</f>
        <v>South</v>
      </c>
      <c r="AC16" t="str">
        <f>IF(D16&gt;600,"High Risk","Low Risk")</f>
        <v>High Risk</v>
      </c>
      <c r="AH16">
        <f t="shared" si="3"/>
        <v>648.68905472636811</v>
      </c>
      <c r="AJ16">
        <f t="shared" si="1"/>
        <v>0.17796610169491525</v>
      </c>
      <c r="AK16">
        <f t="shared" si="2"/>
        <v>5.6392774245462171E-2</v>
      </c>
      <c r="AM16">
        <v>0.55194916865038057</v>
      </c>
      <c r="AN16" s="8">
        <f>IF(L16="Male", 1, 0)</f>
        <v>1</v>
      </c>
    </row>
    <row r="17" spans="1:40" ht="15" x14ac:dyDescent="0.3">
      <c r="A17">
        <v>16</v>
      </c>
      <c r="B17">
        <v>21</v>
      </c>
      <c r="C17">
        <v>62782</v>
      </c>
      <c r="D17">
        <v>690</v>
      </c>
      <c r="E17">
        <v>227613</v>
      </c>
      <c r="F17" t="s">
        <v>19</v>
      </c>
      <c r="G17">
        <v>4007</v>
      </c>
      <c r="H17">
        <v>1</v>
      </c>
      <c r="I17">
        <v>1</v>
      </c>
      <c r="J17" t="s">
        <v>20</v>
      </c>
      <c r="K17" t="s">
        <v>29</v>
      </c>
      <c r="L17" t="s">
        <v>30</v>
      </c>
      <c r="M17" t="s">
        <v>41</v>
      </c>
      <c r="N17">
        <v>4</v>
      </c>
      <c r="O17">
        <v>4</v>
      </c>
      <c r="P17">
        <v>103446</v>
      </c>
      <c r="Q17" t="s">
        <v>24</v>
      </c>
      <c r="R17">
        <v>7</v>
      </c>
      <c r="S17" t="s">
        <v>34</v>
      </c>
      <c r="W17" t="str">
        <f>IF(B17&lt;30,"&lt;30",IF(B17&lt;=40,"30-40",IF(B17&lt;=50,"41-50",IF(B17&lt;=60,"51-60","&gt;60"))))</f>
        <v>&lt;30</v>
      </c>
      <c r="X17" t="str">
        <f t="shared" si="0"/>
        <v>18-30 (Young Adult)</v>
      </c>
      <c r="AA17" t="str" cm="1">
        <f t="array" ref="AA17">INDEX(F17:F1516, MATCH(MAX(IF(H17:H1516="0", COUNTIF(F17:F1516, F17:F1516), 0)), IF(H17:H1516="0", COUNTIF(F17:F1516, F17:F1516), 0), 0))</f>
        <v>Home</v>
      </c>
      <c r="AB17" t="str" cm="1">
        <f t="array" ref="AB17">INDEX(Q17:Q1015, MATCH(MAX(COUNTIFS(Q17:Q1015, Q17:Q1015, AC17:AC1015, "High")), COUNTIFS(Q17:Q1015, Q17:Q1015, AC17:AC1015, "High"), 0))</f>
        <v>East</v>
      </c>
      <c r="AC17" t="str">
        <f>IF(D17&gt;600,"High Risk","Low Risk")</f>
        <v>High Risk</v>
      </c>
      <c r="AH17">
        <f t="shared" si="3"/>
        <v>648.68905472636811</v>
      </c>
      <c r="AJ17">
        <f t="shared" si="1"/>
        <v>0.17796610169491525</v>
      </c>
      <c r="AK17">
        <f t="shared" si="2"/>
        <v>5.6059226267331286E-2</v>
      </c>
      <c r="AM17">
        <v>0.6675325615705584</v>
      </c>
      <c r="AN17" s="8">
        <f>IF(L17="Male", 1, 0)</f>
        <v>1</v>
      </c>
    </row>
    <row r="18" spans="1:40" ht="15" x14ac:dyDescent="0.3">
      <c r="A18">
        <v>17</v>
      </c>
      <c r="B18">
        <v>43</v>
      </c>
      <c r="C18">
        <v>68730</v>
      </c>
      <c r="D18">
        <v>629</v>
      </c>
      <c r="E18">
        <v>117703</v>
      </c>
      <c r="F18" t="s">
        <v>40</v>
      </c>
      <c r="G18">
        <v>5550</v>
      </c>
      <c r="H18">
        <v>0</v>
      </c>
      <c r="I18">
        <v>0</v>
      </c>
      <c r="J18" t="s">
        <v>20</v>
      </c>
      <c r="K18" t="s">
        <v>29</v>
      </c>
      <c r="L18" t="s">
        <v>30</v>
      </c>
      <c r="M18" t="s">
        <v>31</v>
      </c>
      <c r="N18">
        <v>3</v>
      </c>
      <c r="O18">
        <v>2</v>
      </c>
      <c r="P18">
        <v>104603</v>
      </c>
      <c r="Q18" t="s">
        <v>38</v>
      </c>
      <c r="R18">
        <v>10</v>
      </c>
      <c r="S18" t="s">
        <v>34</v>
      </c>
      <c r="W18" t="str">
        <f>IF(B18&lt;30,"&lt;30",IF(B18&lt;=40,"30-40",IF(B18&lt;=50,"41-50",IF(B18&lt;=60,"51-60","&gt;60"))))</f>
        <v>41-50</v>
      </c>
      <c r="X18" t="str">
        <f t="shared" si="0"/>
        <v>31-45 (Middle-Aged)</v>
      </c>
      <c r="AA18" t="str" cm="1">
        <f t="array" ref="AA18">INDEX(F18:F1517, MATCH(MAX(IF(H18:H1517="0", COUNTIF(F18:F1517, F18:F1517), 0)), IF(H18:H1517="0", COUNTIF(F18:F1517, F18:F1517), 0), 0))</f>
        <v>Car</v>
      </c>
      <c r="AB18" t="str" cm="1">
        <f t="array" ref="AB18">INDEX(Q18:Q1016, MATCH(MAX(COUNTIFS(Q18:Q1016, Q18:Q1016, AC18:AC1016, "High")), COUNTIFS(Q18:Q1016, Q18:Q1016, AC18:AC1016, "High"), 0))</f>
        <v>North</v>
      </c>
      <c r="AC18" t="str">
        <f>IF(D18&gt;600,"High Risk","Low Risk")</f>
        <v>High Risk</v>
      </c>
      <c r="AH18">
        <f t="shared" si="3"/>
        <v>647.78062678062679</v>
      </c>
      <c r="AJ18">
        <f t="shared" si="1"/>
        <v>0.13414634146341464</v>
      </c>
      <c r="AK18">
        <f t="shared" si="2"/>
        <v>5.3978314856994343E-2</v>
      </c>
      <c r="AM18">
        <v>0.72136889838255658</v>
      </c>
      <c r="AN18" s="8">
        <f>IF(L18="Male", 1, 0)</f>
        <v>1</v>
      </c>
    </row>
    <row r="19" spans="1:40" ht="15" x14ac:dyDescent="0.3">
      <c r="A19">
        <v>18</v>
      </c>
      <c r="B19">
        <v>48</v>
      </c>
      <c r="C19">
        <v>52557</v>
      </c>
      <c r="D19">
        <v>631</v>
      </c>
      <c r="E19">
        <v>198714</v>
      </c>
      <c r="F19" t="s">
        <v>35</v>
      </c>
      <c r="G19">
        <v>4900</v>
      </c>
      <c r="H19">
        <v>1</v>
      </c>
      <c r="I19">
        <v>0</v>
      </c>
      <c r="J19" t="s">
        <v>20</v>
      </c>
      <c r="K19" t="s">
        <v>33</v>
      </c>
      <c r="L19" t="s">
        <v>30</v>
      </c>
      <c r="M19" t="s">
        <v>37</v>
      </c>
      <c r="N19">
        <v>1</v>
      </c>
      <c r="O19">
        <v>1</v>
      </c>
      <c r="P19">
        <v>20970</v>
      </c>
      <c r="Q19" t="s">
        <v>24</v>
      </c>
      <c r="R19">
        <v>12</v>
      </c>
      <c r="S19" t="s">
        <v>43</v>
      </c>
      <c r="W19" t="str">
        <f>IF(B19&lt;30,"&lt;30",IF(B19&lt;=40,"30-40",IF(B19&lt;=50,"41-50",IF(B19&lt;=60,"51-60","&gt;60"))))</f>
        <v>41-50</v>
      </c>
      <c r="X19" t="str">
        <f t="shared" si="0"/>
        <v>46-60 (Older Adult)</v>
      </c>
      <c r="AA19" t="str" cm="1">
        <f t="array" ref="AA19">INDEX(F19:F1518, MATCH(MAX(IF(H19:H1518="0", COUNTIF(F19:F1518, F19:F1518), 0)), IF(H19:H1518="0", COUNTIF(F19:F1518, F19:F1518), 0), 0))</f>
        <v>Medical</v>
      </c>
      <c r="AB19" t="str" cm="1">
        <f t="array" ref="AB19">INDEX(Q19:Q1017, MATCH(MAX(COUNTIFS(Q19:Q1017, Q19:Q1017, AC19:AC1017, "High")), COUNTIFS(Q19:Q1017, Q19:Q1017, AC19:AC1017, "High"), 0))</f>
        <v>East</v>
      </c>
      <c r="AC19" t="str">
        <f>IF(D19&gt;600,"High Risk","Low Risk")</f>
        <v>High Risk</v>
      </c>
      <c r="AH19">
        <f t="shared" si="3"/>
        <v>652.44324324324327</v>
      </c>
      <c r="AJ19">
        <f t="shared" si="1"/>
        <v>0.15436241610738255</v>
      </c>
      <c r="AK19">
        <f t="shared" si="2"/>
        <v>5.3863169944265404E-2</v>
      </c>
      <c r="AM19">
        <v>0.57498438673823127</v>
      </c>
      <c r="AN19" s="8">
        <f>IF(L19="Male", 1, 0)</f>
        <v>1</v>
      </c>
    </row>
    <row r="20" spans="1:40" ht="15" x14ac:dyDescent="0.3">
      <c r="A20">
        <v>19</v>
      </c>
      <c r="B20">
        <v>24</v>
      </c>
      <c r="C20">
        <v>69378</v>
      </c>
      <c r="D20">
        <v>617</v>
      </c>
      <c r="E20">
        <v>115214</v>
      </c>
      <c r="F20" t="s">
        <v>35</v>
      </c>
      <c r="G20">
        <v>4238</v>
      </c>
      <c r="H20">
        <v>0</v>
      </c>
      <c r="I20">
        <v>0</v>
      </c>
      <c r="J20" t="s">
        <v>20</v>
      </c>
      <c r="K20" t="s">
        <v>33</v>
      </c>
      <c r="L20" t="s">
        <v>30</v>
      </c>
      <c r="M20" t="s">
        <v>31</v>
      </c>
      <c r="N20">
        <v>3</v>
      </c>
      <c r="O20">
        <v>3</v>
      </c>
      <c r="P20">
        <v>74999</v>
      </c>
      <c r="Q20" t="s">
        <v>38</v>
      </c>
      <c r="R20">
        <v>14</v>
      </c>
      <c r="S20" t="s">
        <v>27</v>
      </c>
      <c r="W20" t="str">
        <f>IF(B20&lt;30,"&lt;30",IF(B20&lt;=40,"30-40",IF(B20&lt;=50,"41-50",IF(B20&lt;=60,"51-60","&gt;60"))))</f>
        <v>&lt;30</v>
      </c>
      <c r="X20" t="str">
        <f t="shared" si="0"/>
        <v>18-30 (Young Adult)</v>
      </c>
      <c r="AA20" t="str" cm="1">
        <f t="array" ref="AA20">INDEX(F20:F1519, MATCH(MAX(IF(H20:H1519="0", COUNTIF(F20:F1519, F20:F1519), 0)), IF(H20:H1519="0", COUNTIF(F20:F1519, F20:F1519), 0), 0))</f>
        <v>Medical</v>
      </c>
      <c r="AB20" t="str" cm="1">
        <f t="array" ref="AB20">INDEX(Q20:Q1018, MATCH(MAX(COUNTIFS(Q20:Q1018, Q20:Q1018, AC20:AC1018, "High")), COUNTIFS(Q20:Q1018, Q20:Q1018, AC20:AC1018, "High"), 0))</f>
        <v>North</v>
      </c>
      <c r="AC20" t="str">
        <f>IF(D20&gt;600,"High Risk","Low Risk")</f>
        <v>High Risk</v>
      </c>
      <c r="AH20">
        <f t="shared" si="3"/>
        <v>647.78062678062679</v>
      </c>
      <c r="AJ20">
        <f t="shared" si="1"/>
        <v>0.13414634146341464</v>
      </c>
      <c r="AK20">
        <f t="shared" si="2"/>
        <v>5.6209007830104803E-2</v>
      </c>
      <c r="AM20">
        <v>0.72723405410787179</v>
      </c>
      <c r="AN20" s="8">
        <f>IF(L20="Male", 1, 0)</f>
        <v>1</v>
      </c>
    </row>
    <row r="21" spans="1:40" ht="15" x14ac:dyDescent="0.3">
      <c r="A21">
        <v>20</v>
      </c>
      <c r="B21">
        <v>61</v>
      </c>
      <c r="C21">
        <v>93248</v>
      </c>
      <c r="D21">
        <v>585</v>
      </c>
      <c r="E21">
        <v>286843</v>
      </c>
      <c r="F21" t="s">
        <v>35</v>
      </c>
      <c r="G21">
        <v>3589</v>
      </c>
      <c r="H21">
        <v>0</v>
      </c>
      <c r="I21">
        <v>1</v>
      </c>
      <c r="J21" t="s">
        <v>20</v>
      </c>
      <c r="K21" t="s">
        <v>29</v>
      </c>
      <c r="L21" t="s">
        <v>30</v>
      </c>
      <c r="M21" t="s">
        <v>37</v>
      </c>
      <c r="N21">
        <v>4</v>
      </c>
      <c r="O21">
        <v>2</v>
      </c>
      <c r="P21">
        <v>122338</v>
      </c>
      <c r="Q21" t="s">
        <v>32</v>
      </c>
      <c r="R21">
        <v>11</v>
      </c>
      <c r="S21" t="s">
        <v>45</v>
      </c>
      <c r="W21" t="str">
        <f>IF(B21&lt;30,"&lt;30",IF(B21&lt;=40,"30-40",IF(B21&lt;=50,"41-50",IF(B21&lt;=60,"51-60","&gt;60"))))</f>
        <v>&gt;60</v>
      </c>
      <c r="X21" t="str">
        <f t="shared" si="0"/>
        <v>46-60 (Older Adult)</v>
      </c>
      <c r="AA21" t="str" cm="1">
        <f t="array" ref="AA21">INDEX(F21:F1520, MATCH(MAX(IF(H21:H1520="0", COUNTIF(F21:F1520, F21:F1520), 0)), IF(H21:H1520="0", COUNTIF(F21:F1520, F21:F1520), 0), 0))</f>
        <v>Medical</v>
      </c>
      <c r="AB21" t="str" cm="1">
        <f t="array" ref="AB21">INDEX(Q21:Q1019, MATCH(MAX(COUNTIFS(Q21:Q1019, Q21:Q1019, AC21:AC1019, "High")), COUNTIFS(Q21:Q1019, Q21:Q1019, AC21:AC1019, "High"), 0))</f>
        <v>South</v>
      </c>
      <c r="AC21" t="str" cm="1">
        <f t="array" ref="AC21:AC1501">IF(D21:D1501&gt;600,"High Risk","Low Risk")</f>
        <v>Low Risk</v>
      </c>
      <c r="AH21">
        <f t="shared" si="3"/>
        <v>652.44324324324327</v>
      </c>
      <c r="AJ21">
        <f t="shared" si="1"/>
        <v>0.17796610169491525</v>
      </c>
      <c r="AK21">
        <f t="shared" si="2"/>
        <v>5.6342862030055334E-2</v>
      </c>
      <c r="AM21">
        <v>0.94328539232280084</v>
      </c>
      <c r="AN21" s="8">
        <f>IF(L21="Male", 1, 0)</f>
        <v>1</v>
      </c>
    </row>
    <row r="22" spans="1:40" ht="15" x14ac:dyDescent="0.3">
      <c r="A22">
        <v>21</v>
      </c>
      <c r="B22">
        <v>38</v>
      </c>
      <c r="C22">
        <v>51062</v>
      </c>
      <c r="D22">
        <v>683</v>
      </c>
      <c r="E22">
        <v>182266</v>
      </c>
      <c r="F22" t="s">
        <v>28</v>
      </c>
      <c r="G22">
        <v>4182</v>
      </c>
      <c r="H22">
        <v>1</v>
      </c>
      <c r="I22">
        <v>0</v>
      </c>
      <c r="J22" t="s">
        <v>20</v>
      </c>
      <c r="K22" t="s">
        <v>29</v>
      </c>
      <c r="L22" t="s">
        <v>30</v>
      </c>
      <c r="M22" t="s">
        <v>41</v>
      </c>
      <c r="N22">
        <v>2</v>
      </c>
      <c r="O22">
        <v>4</v>
      </c>
      <c r="P22">
        <v>119640</v>
      </c>
      <c r="Q22" t="s">
        <v>38</v>
      </c>
      <c r="R22">
        <v>17</v>
      </c>
      <c r="S22" t="s">
        <v>43</v>
      </c>
      <c r="W22" t="str">
        <f>IF(B22&lt;30,"&lt;30",IF(B22&lt;=40,"30-40",IF(B22&lt;=50,"41-50",IF(B22&lt;=60,"51-60","&gt;60"))))</f>
        <v>30-40</v>
      </c>
      <c r="X22" t="str">
        <f t="shared" si="0"/>
        <v>31-45 (Middle-Aged)</v>
      </c>
      <c r="AA22" t="str" cm="1">
        <f t="array" ref="AA22">INDEX(F22:F1521, MATCH(MAX(IF(H22:H1521="0", COUNTIF(F22:F1521, F22:F1521), 0)), IF(H22:H1521="0", COUNTIF(F22:F1521, F22:F1521), 0), 0))</f>
        <v>Education</v>
      </c>
      <c r="AB22" t="str" cm="1">
        <f t="array" ref="AB22">INDEX(Q22:Q1020, MATCH(MAX(COUNTIFS(Q22:Q1020, Q22:Q1020, AC22:AC1020, "High")), COUNTIFS(Q22:Q1020, Q22:Q1020, AC22:AC1020, "High"), 0))</f>
        <v>North</v>
      </c>
      <c r="AC22" t="str">
        <v>High Risk</v>
      </c>
      <c r="AH22">
        <f t="shared" si="3"/>
        <v>648.68905472636811</v>
      </c>
      <c r="AJ22">
        <f t="shared" si="1"/>
        <v>0.13100436681222707</v>
      </c>
      <c r="AK22">
        <f t="shared" si="2"/>
        <v>5.6227751518077393E-2</v>
      </c>
      <c r="AM22">
        <v>0.56145289320528946</v>
      </c>
      <c r="AN22" s="8">
        <f>IF(L22="Male", 1, 0)</f>
        <v>1</v>
      </c>
    </row>
    <row r="23" spans="1:40" ht="15" x14ac:dyDescent="0.3">
      <c r="A23">
        <v>22</v>
      </c>
      <c r="B23">
        <v>59</v>
      </c>
      <c r="C23">
        <v>51485</v>
      </c>
      <c r="D23">
        <v>691</v>
      </c>
      <c r="E23">
        <v>131676</v>
      </c>
      <c r="F23" t="s">
        <v>35</v>
      </c>
      <c r="G23">
        <v>5764</v>
      </c>
      <c r="H23">
        <v>0</v>
      </c>
      <c r="I23">
        <v>0</v>
      </c>
      <c r="J23" t="s">
        <v>20</v>
      </c>
      <c r="K23" t="s">
        <v>29</v>
      </c>
      <c r="L23" t="s">
        <v>30</v>
      </c>
      <c r="M23" t="s">
        <v>23</v>
      </c>
      <c r="N23">
        <v>1</v>
      </c>
      <c r="O23">
        <v>2</v>
      </c>
      <c r="P23">
        <v>71450</v>
      </c>
      <c r="Q23" t="s">
        <v>38</v>
      </c>
      <c r="R23">
        <v>9</v>
      </c>
      <c r="S23" t="s">
        <v>43</v>
      </c>
      <c r="W23" t="str">
        <f>IF(B23&lt;30,"&lt;30",IF(B23&lt;=40,"30-40",IF(B23&lt;=50,"41-50",IF(B23&lt;=60,"51-60","&gt;60"))))</f>
        <v>51-60</v>
      </c>
      <c r="X23" t="str">
        <f t="shared" si="0"/>
        <v>46-60 (Older Adult)</v>
      </c>
      <c r="AA23" t="str" cm="1">
        <f t="array" ref="AA23">INDEX(F23:F1522, MATCH(MAX(IF(H23:H1522="0", COUNTIF(F23:F1522, F23:F1522), 0)), IF(H23:H1522="0", COUNTIF(F23:F1522, F23:F1522), 0), 0))</f>
        <v>Medical</v>
      </c>
      <c r="AB23" t="str" cm="1">
        <f t="array" ref="AB23">INDEX(Q23:Q1021, MATCH(MAX(COUNTIFS(Q23:Q1021, Q23:Q1021, AC23:AC1021, "High")), COUNTIFS(Q23:Q1021, Q23:Q1021, AC23:AC1021, "High"), 0))</f>
        <v>North</v>
      </c>
      <c r="AC23" t="str">
        <v>High Risk</v>
      </c>
      <c r="AH23">
        <f t="shared" si="3"/>
        <v>647.51989389920425</v>
      </c>
      <c r="AJ23">
        <f t="shared" si="1"/>
        <v>0.15436241610738255</v>
      </c>
      <c r="AK23">
        <f t="shared" si="2"/>
        <v>5.4134178061812102E-2</v>
      </c>
      <c r="AM23">
        <v>0.56528153652598134</v>
      </c>
      <c r="AN23" s="8">
        <f>IF(L23="Male", 1, 0)</f>
        <v>1</v>
      </c>
    </row>
    <row r="24" spans="1:40" ht="15" x14ac:dyDescent="0.3">
      <c r="A24">
        <v>23</v>
      </c>
      <c r="B24">
        <v>45</v>
      </c>
      <c r="C24">
        <v>48618</v>
      </c>
      <c r="D24">
        <v>603</v>
      </c>
      <c r="E24">
        <v>172786</v>
      </c>
      <c r="F24" t="s">
        <v>44</v>
      </c>
      <c r="G24">
        <v>6761</v>
      </c>
      <c r="H24">
        <v>0</v>
      </c>
      <c r="I24">
        <v>0</v>
      </c>
      <c r="J24" t="s">
        <v>20</v>
      </c>
      <c r="K24" t="s">
        <v>21</v>
      </c>
      <c r="L24" t="s">
        <v>30</v>
      </c>
      <c r="M24" t="s">
        <v>23</v>
      </c>
      <c r="N24">
        <v>5</v>
      </c>
      <c r="O24">
        <v>4</v>
      </c>
      <c r="P24">
        <v>52659</v>
      </c>
      <c r="Q24" t="s">
        <v>26</v>
      </c>
      <c r="R24">
        <v>8</v>
      </c>
      <c r="S24" t="s">
        <v>42</v>
      </c>
      <c r="W24" t="str">
        <f>IF(B24&lt;30,"&lt;30",IF(B24&lt;=40,"30-40",IF(B24&lt;=50,"41-50",IF(B24&lt;=60,"51-60","&gt;60"))))</f>
        <v>41-50</v>
      </c>
      <c r="X24" t="str">
        <f t="shared" si="0"/>
        <v>31-45 (Middle-Aged)</v>
      </c>
      <c r="AA24" t="str" cm="1">
        <f t="array" ref="AA24">INDEX(F24:F1523, MATCH(MAX(IF(H24:H1523="0", COUNTIF(F24:F1523, F24:F1523), 0)), IF(H24:H1523="0", COUNTIF(F24:F1523, F24:F1523), 0), 0))</f>
        <v>Personal</v>
      </c>
      <c r="AB24" t="str" cm="1">
        <f t="array" ref="AB24">INDEX(Q24:Q1022, MATCH(MAX(COUNTIFS(Q24:Q1022, Q24:Q1022, AC24:AC1022, "High")), COUNTIFS(Q24:Q1022, Q24:Q1022, AC24:AC1022, "High"), 0))</f>
        <v>West</v>
      </c>
      <c r="AC24" t="str">
        <v>High Risk</v>
      </c>
      <c r="AH24">
        <f t="shared" si="3"/>
        <v>647.51989389920425</v>
      </c>
      <c r="AJ24">
        <f t="shared" si="1"/>
        <v>0.11715481171548117</v>
      </c>
      <c r="AK24">
        <f t="shared" si="2"/>
        <v>5.4019028391712506E-2</v>
      </c>
      <c r="AM24">
        <v>0.53933184290795866</v>
      </c>
      <c r="AN24" s="8">
        <f>IF(L24="Male", 1, 0)</f>
        <v>1</v>
      </c>
    </row>
    <row r="25" spans="1:40" ht="15" x14ac:dyDescent="0.3">
      <c r="A25">
        <v>24</v>
      </c>
      <c r="B25">
        <v>38</v>
      </c>
      <c r="C25">
        <v>52006</v>
      </c>
      <c r="D25">
        <v>588</v>
      </c>
      <c r="E25">
        <v>210394</v>
      </c>
      <c r="F25" t="s">
        <v>35</v>
      </c>
      <c r="G25">
        <v>5118</v>
      </c>
      <c r="H25">
        <v>0</v>
      </c>
      <c r="I25">
        <v>1</v>
      </c>
      <c r="J25" t="s">
        <v>36</v>
      </c>
      <c r="K25" t="s">
        <v>33</v>
      </c>
      <c r="L25" t="s">
        <v>30</v>
      </c>
      <c r="M25" t="s">
        <v>31</v>
      </c>
      <c r="N25">
        <v>3</v>
      </c>
      <c r="O25">
        <v>4</v>
      </c>
      <c r="P25">
        <v>103797</v>
      </c>
      <c r="Q25" t="s">
        <v>32</v>
      </c>
      <c r="R25">
        <v>10</v>
      </c>
      <c r="S25" t="s">
        <v>27</v>
      </c>
      <c r="W25" t="str">
        <f>IF(B25&lt;30,"&lt;30",IF(B25&lt;=40,"30-40",IF(B25&lt;=50,"41-50",IF(B25&lt;=60,"51-60","&gt;60"))))</f>
        <v>30-40</v>
      </c>
      <c r="X25" t="str">
        <f t="shared" si="0"/>
        <v>31-45 (Middle-Aged)</v>
      </c>
      <c r="AA25" t="str" cm="1">
        <f t="array" ref="AA25">INDEX(F25:F1524, MATCH(MAX(IF(H25:H1524="0", COUNTIF(F25:F1524, F25:F1524), 0)), IF(H25:H1524="0", COUNTIF(F25:F1524, F25:F1524), 0), 0))</f>
        <v>Medical</v>
      </c>
      <c r="AB25" t="str" cm="1">
        <f t="array" ref="AB25">INDEX(Q25:Q1023, MATCH(MAX(COUNTIFS(Q25:Q1023, Q25:Q1023, AC25:AC1023, "High")), COUNTIFS(Q25:Q1023, Q25:Q1023, AC25:AC1023, "High"), 0))</f>
        <v>South</v>
      </c>
      <c r="AC25" t="str">
        <v>Low Risk</v>
      </c>
      <c r="AH25">
        <f t="shared" si="3"/>
        <v>647.78062678062679</v>
      </c>
      <c r="AJ25">
        <f t="shared" si="1"/>
        <v>0.13414634146341464</v>
      </c>
      <c r="AK25">
        <f t="shared" si="2"/>
        <v>5.4431911207498004E-2</v>
      </c>
      <c r="AM25">
        <v>0.56999719413846472</v>
      </c>
      <c r="AN25" s="8">
        <f>IF(L25="Male", 1, 0)</f>
        <v>1</v>
      </c>
    </row>
    <row r="26" spans="1:40" ht="15" x14ac:dyDescent="0.3">
      <c r="A26">
        <v>25</v>
      </c>
      <c r="B26">
        <v>26</v>
      </c>
      <c r="C26">
        <v>68346</v>
      </c>
      <c r="D26">
        <v>603</v>
      </c>
      <c r="E26">
        <v>236662</v>
      </c>
      <c r="F26" t="s">
        <v>40</v>
      </c>
      <c r="G26">
        <v>4003</v>
      </c>
      <c r="H26">
        <v>0</v>
      </c>
      <c r="I26">
        <v>1</v>
      </c>
      <c r="J26" t="s">
        <v>20</v>
      </c>
      <c r="K26" t="s">
        <v>33</v>
      </c>
      <c r="L26" t="s">
        <v>30</v>
      </c>
      <c r="M26" t="s">
        <v>37</v>
      </c>
      <c r="N26">
        <v>4</v>
      </c>
      <c r="O26">
        <v>4</v>
      </c>
      <c r="P26">
        <v>12796</v>
      </c>
      <c r="Q26" t="s">
        <v>38</v>
      </c>
      <c r="R26">
        <v>4</v>
      </c>
      <c r="S26" t="s">
        <v>27</v>
      </c>
      <c r="W26" t="str">
        <f>IF(B26&lt;30,"&lt;30",IF(B26&lt;=40,"30-40",IF(B26&lt;=50,"41-50",IF(B26&lt;=60,"51-60","&gt;60"))))</f>
        <v>&lt;30</v>
      </c>
      <c r="X26" t="str">
        <f t="shared" si="0"/>
        <v>18-30 (Young Adult)</v>
      </c>
      <c r="AA26" t="str" cm="1">
        <f t="array" ref="AA26">INDEX(F26:F1525, MATCH(MAX(IF(H26:H1525="0", COUNTIF(F26:F1525, F26:F1525), 0)), IF(H26:H1525="0", COUNTIF(F26:F1525, F26:F1525), 0), 0))</f>
        <v>Car</v>
      </c>
      <c r="AB26" t="str" cm="1">
        <f t="array" ref="AB26">INDEX(Q26:Q1024, MATCH(MAX(COUNTIFS(Q26:Q1024, Q26:Q1024, AC26:AC1024, "High")), COUNTIFS(Q26:Q1024, Q26:Q1024, AC26:AC1024, "High"), 0))</f>
        <v>North</v>
      </c>
      <c r="AC26" t="str">
        <v>High Risk</v>
      </c>
      <c r="AH26">
        <f t="shared" si="3"/>
        <v>652.44324324324327</v>
      </c>
      <c r="AJ26">
        <f t="shared" si="1"/>
        <v>0.17796610169491525</v>
      </c>
      <c r="AK26">
        <f t="shared" si="2"/>
        <v>5.4845934531198647E-2</v>
      </c>
      <c r="AM26">
        <v>0.71789325054533282</v>
      </c>
      <c r="AN26" s="8">
        <f>IF(L26="Male", 1, 0)</f>
        <v>1</v>
      </c>
    </row>
    <row r="27" spans="1:40" ht="15" x14ac:dyDescent="0.3">
      <c r="A27">
        <v>26</v>
      </c>
      <c r="B27">
        <v>39</v>
      </c>
      <c r="C27">
        <v>51305</v>
      </c>
      <c r="D27">
        <v>655</v>
      </c>
      <c r="E27">
        <v>265015</v>
      </c>
      <c r="F27" t="s">
        <v>35</v>
      </c>
      <c r="G27">
        <v>5416</v>
      </c>
      <c r="H27">
        <v>0</v>
      </c>
      <c r="I27">
        <v>1</v>
      </c>
      <c r="J27" t="s">
        <v>20</v>
      </c>
      <c r="K27" t="s">
        <v>21</v>
      </c>
      <c r="L27" t="s">
        <v>22</v>
      </c>
      <c r="M27" t="s">
        <v>41</v>
      </c>
      <c r="N27">
        <v>5</v>
      </c>
      <c r="O27">
        <v>3</v>
      </c>
      <c r="P27">
        <v>65539</v>
      </c>
      <c r="Q27" t="s">
        <v>26</v>
      </c>
      <c r="R27">
        <v>5</v>
      </c>
      <c r="S27" t="s">
        <v>45</v>
      </c>
      <c r="W27" t="str">
        <f>IF(B27&lt;30,"&lt;30",IF(B27&lt;=40,"30-40",IF(B27&lt;=50,"41-50",IF(B27&lt;=60,"51-60","&gt;60"))))</f>
        <v>30-40</v>
      </c>
      <c r="X27" t="str">
        <f t="shared" si="0"/>
        <v>31-45 (Middle-Aged)</v>
      </c>
      <c r="AA27" t="str" cm="1">
        <f t="array" ref="AA27">INDEX(F27:F1526, MATCH(MAX(IF(H27:H1526="0", COUNTIF(F27:F1526, F27:F1526), 0)), IF(H27:H1526="0", COUNTIF(F27:F1526, F27:F1526), 0), 0))</f>
        <v>Medical</v>
      </c>
      <c r="AB27" t="str" cm="1">
        <f t="array" ref="AB27">INDEX(Q27:Q1025, MATCH(MAX(COUNTIFS(Q27:Q1025, Q27:Q1025, AC27:AC1025, "High")), COUNTIFS(Q27:Q1025, Q27:Q1025, AC27:AC1025, "High"), 0))</f>
        <v>West</v>
      </c>
      <c r="AC27" t="str">
        <v>High Risk</v>
      </c>
      <c r="AH27">
        <f t="shared" si="3"/>
        <v>648.68905472636811</v>
      </c>
      <c r="AJ27">
        <f t="shared" si="1"/>
        <v>0.11715481171548117</v>
      </c>
      <c r="AK27">
        <f t="shared" si="2"/>
        <v>5.5261103496680078E-2</v>
      </c>
      <c r="AM27">
        <v>0.56365232660228271</v>
      </c>
      <c r="AN27" s="8">
        <f>IF(L27="Male", 1, 0)</f>
        <v>0</v>
      </c>
    </row>
    <row r="28" spans="1:40" ht="15" x14ac:dyDescent="0.3">
      <c r="A28">
        <v>27</v>
      </c>
      <c r="B28">
        <v>32</v>
      </c>
      <c r="C28">
        <v>52837</v>
      </c>
      <c r="D28">
        <v>580</v>
      </c>
      <c r="E28">
        <v>203145</v>
      </c>
      <c r="F28" t="s">
        <v>44</v>
      </c>
      <c r="G28">
        <v>6077</v>
      </c>
      <c r="H28">
        <v>0</v>
      </c>
      <c r="I28">
        <v>0</v>
      </c>
      <c r="J28" t="s">
        <v>20</v>
      </c>
      <c r="K28" t="s">
        <v>33</v>
      </c>
      <c r="L28" t="s">
        <v>30</v>
      </c>
      <c r="M28" t="s">
        <v>23</v>
      </c>
      <c r="N28">
        <v>4</v>
      </c>
      <c r="O28">
        <v>2</v>
      </c>
      <c r="P28">
        <v>152804</v>
      </c>
      <c r="Q28" t="s">
        <v>26</v>
      </c>
      <c r="R28">
        <v>18</v>
      </c>
      <c r="S28" t="s">
        <v>34</v>
      </c>
      <c r="W28" t="str">
        <f>IF(B28&lt;30,"&lt;30",IF(B28&lt;=40,"30-40",IF(B28&lt;=50,"41-50",IF(B28&lt;=60,"51-60","&gt;60"))))</f>
        <v>30-40</v>
      </c>
      <c r="X28" t="str">
        <f t="shared" si="0"/>
        <v>31-45 (Middle-Aged)</v>
      </c>
      <c r="AA28" t="str" cm="1">
        <f t="array" ref="AA28">INDEX(F28:F1527, MATCH(MAX(IF(H28:H1527="0", COUNTIF(F28:F1527, F28:F1527), 0)), IF(H28:H1527="0", COUNTIF(F28:F1527, F28:F1527), 0), 0))</f>
        <v>Personal</v>
      </c>
      <c r="AB28" t="str" cm="1">
        <f t="array" ref="AB28">INDEX(Q28:Q1026, MATCH(MAX(COUNTIFS(Q28:Q1026, Q28:Q1026, AC28:AC1026, "High")), COUNTIFS(Q28:Q1026, Q28:Q1026, AC28:AC1026, "High"), 0))</f>
        <v>West</v>
      </c>
      <c r="AC28" t="str">
        <v>Low Risk</v>
      </c>
      <c r="AH28">
        <f t="shared" si="3"/>
        <v>647.51989389920425</v>
      </c>
      <c r="AJ28">
        <f t="shared" si="1"/>
        <v>0.17796610169491525</v>
      </c>
      <c r="AK28">
        <f t="shared" si="2"/>
        <v>5.5396520987856655E-2</v>
      </c>
      <c r="AM28">
        <v>0.57751871328620696</v>
      </c>
      <c r="AN28" s="8">
        <f>IF(L28="Male", 1, 0)</f>
        <v>1</v>
      </c>
    </row>
    <row r="29" spans="1:40" ht="15" x14ac:dyDescent="0.3">
      <c r="A29">
        <v>28</v>
      </c>
      <c r="B29">
        <v>45</v>
      </c>
      <c r="C29">
        <v>46255</v>
      </c>
      <c r="D29">
        <v>706</v>
      </c>
      <c r="E29">
        <v>183308</v>
      </c>
      <c r="F29" t="s">
        <v>35</v>
      </c>
      <c r="G29">
        <v>6921</v>
      </c>
      <c r="H29">
        <v>0</v>
      </c>
      <c r="I29">
        <v>1</v>
      </c>
      <c r="J29" t="s">
        <v>20</v>
      </c>
      <c r="K29" t="s">
        <v>29</v>
      </c>
      <c r="L29" t="s">
        <v>22</v>
      </c>
      <c r="M29" t="s">
        <v>31</v>
      </c>
      <c r="N29">
        <v>4</v>
      </c>
      <c r="O29">
        <v>3</v>
      </c>
      <c r="P29">
        <v>143352</v>
      </c>
      <c r="Q29" t="s">
        <v>38</v>
      </c>
      <c r="R29">
        <v>6</v>
      </c>
      <c r="S29" t="s">
        <v>39</v>
      </c>
      <c r="W29" t="str">
        <f>IF(B29&lt;30,"&lt;30",IF(B29&lt;=40,"30-40",IF(B29&lt;=50,"41-50",IF(B29&lt;=60,"51-60","&gt;60"))))</f>
        <v>41-50</v>
      </c>
      <c r="X29" t="str">
        <f t="shared" si="0"/>
        <v>31-45 (Middle-Aged)</v>
      </c>
      <c r="AA29" t="str" cm="1">
        <f t="array" ref="AA29">INDEX(F29:F1528, MATCH(MAX(IF(H29:H1528="0", COUNTIF(F29:F1528, F29:F1528), 0)), IF(H29:H1528="0", COUNTIF(F29:F1528, F29:F1528), 0), 0))</f>
        <v>Medical</v>
      </c>
      <c r="AB29" t="str" cm="1">
        <f t="array" ref="AB29">INDEX(Q29:Q1027, MATCH(MAX(COUNTIFS(Q29:Q1027, Q29:Q1027, AC29:AC1027, "High")), COUNTIFS(Q29:Q1027, Q29:Q1027, AC29:AC1027, "High"), 0))</f>
        <v>North</v>
      </c>
      <c r="AC29" t="str">
        <v>High Risk</v>
      </c>
      <c r="AH29">
        <f t="shared" si="3"/>
        <v>647.78062678062679</v>
      </c>
      <c r="AJ29">
        <f t="shared" si="1"/>
        <v>0.17796610169491525</v>
      </c>
      <c r="AK29">
        <f t="shared" si="2"/>
        <v>5.5281595735313001E-2</v>
      </c>
      <c r="AM29">
        <v>0.51794393707629227</v>
      </c>
      <c r="AN29" s="8">
        <f>IF(L29="Male", 1, 0)</f>
        <v>0</v>
      </c>
    </row>
    <row r="30" spans="1:40" ht="15" x14ac:dyDescent="0.3">
      <c r="A30">
        <v>29</v>
      </c>
      <c r="B30">
        <v>55</v>
      </c>
      <c r="C30">
        <v>57335</v>
      </c>
      <c r="D30">
        <v>703</v>
      </c>
      <c r="E30">
        <v>234253</v>
      </c>
      <c r="F30" t="s">
        <v>19</v>
      </c>
      <c r="G30">
        <v>6264</v>
      </c>
      <c r="H30">
        <v>0</v>
      </c>
      <c r="I30">
        <v>1</v>
      </c>
      <c r="J30" t="s">
        <v>20</v>
      </c>
      <c r="K30" t="s">
        <v>33</v>
      </c>
      <c r="L30" t="s">
        <v>22</v>
      </c>
      <c r="M30" t="s">
        <v>31</v>
      </c>
      <c r="N30">
        <v>2</v>
      </c>
      <c r="O30">
        <v>4</v>
      </c>
      <c r="P30">
        <v>114617</v>
      </c>
      <c r="Q30" t="s">
        <v>24</v>
      </c>
      <c r="R30">
        <v>10</v>
      </c>
      <c r="S30" t="s">
        <v>39</v>
      </c>
      <c r="W30" t="str">
        <f>IF(B30&lt;30,"&lt;30",IF(B30&lt;=40,"30-40",IF(B30&lt;=50,"41-50",IF(B30&lt;=60,"51-60","&gt;60"))))</f>
        <v>51-60</v>
      </c>
      <c r="X30" t="str">
        <f t="shared" si="0"/>
        <v>46-60 (Older Adult)</v>
      </c>
      <c r="AA30" t="str" cm="1">
        <f t="array" ref="AA30">INDEX(F30:F1529, MATCH(MAX(IF(H30:H1529="0", COUNTIF(F30:F1529, F30:F1529), 0)), IF(H30:H1529="0", COUNTIF(F30:F1529, F30:F1529), 0), 0))</f>
        <v>Home</v>
      </c>
      <c r="AB30" t="str" cm="1">
        <f t="array" ref="AB30">INDEX(Q30:Q1028, MATCH(MAX(COUNTIFS(Q30:Q1028, Q30:Q1028, AC30:AC1028, "High")), COUNTIFS(Q30:Q1028, Q30:Q1028, AC30:AC1028, "High"), 0))</f>
        <v>East</v>
      </c>
      <c r="AC30" t="str">
        <v>High Risk</v>
      </c>
      <c r="AH30">
        <f t="shared" si="3"/>
        <v>647.78062678062679</v>
      </c>
      <c r="AJ30">
        <f t="shared" si="1"/>
        <v>0.13100436681222707</v>
      </c>
      <c r="AK30">
        <f t="shared" si="2"/>
        <v>5.5417237600022727E-2</v>
      </c>
      <c r="AM30">
        <v>0.61823085904618813</v>
      </c>
      <c r="AN30" s="8">
        <f>IF(L30="Male", 1, 0)</f>
        <v>0</v>
      </c>
    </row>
    <row r="31" spans="1:40" ht="15" x14ac:dyDescent="0.3">
      <c r="A31">
        <v>30</v>
      </c>
      <c r="B31">
        <v>21</v>
      </c>
      <c r="C31">
        <v>42452</v>
      </c>
      <c r="D31">
        <v>671</v>
      </c>
      <c r="E31">
        <v>232881</v>
      </c>
      <c r="F31" t="s">
        <v>44</v>
      </c>
      <c r="G31">
        <v>5224</v>
      </c>
      <c r="H31">
        <v>0</v>
      </c>
      <c r="I31">
        <v>1</v>
      </c>
      <c r="J31" t="s">
        <v>20</v>
      </c>
      <c r="K31" t="s">
        <v>21</v>
      </c>
      <c r="L31" t="s">
        <v>22</v>
      </c>
      <c r="M31" t="s">
        <v>41</v>
      </c>
      <c r="N31">
        <v>1</v>
      </c>
      <c r="O31">
        <v>1</v>
      </c>
      <c r="P31">
        <v>109220</v>
      </c>
      <c r="Q31" t="s">
        <v>38</v>
      </c>
      <c r="R31">
        <v>18</v>
      </c>
      <c r="S31" t="s">
        <v>45</v>
      </c>
      <c r="W31" t="str">
        <f>IF(B31&lt;30,"&lt;30",IF(B31&lt;=40,"30-40",IF(B31&lt;=50,"41-50",IF(B31&lt;=60,"51-60","&gt;60"))))</f>
        <v>&lt;30</v>
      </c>
      <c r="X31" t="str">
        <f t="shared" si="0"/>
        <v>18-30 (Young Adult)</v>
      </c>
      <c r="AA31" t="str" cm="1">
        <f t="array" ref="AA31">INDEX(F31:F1530, MATCH(MAX(IF(H31:H1530="0", COUNTIF(F31:F1530, F31:F1530), 0)), IF(H31:H1530="0", COUNTIF(F31:F1530, F31:F1530), 0), 0))</f>
        <v>Personal</v>
      </c>
      <c r="AB31" t="str" cm="1">
        <f t="array" ref="AB31">INDEX(Q31:Q1029, MATCH(MAX(COUNTIFS(Q31:Q1029, Q31:Q1029, AC31:AC1029, "High")), COUNTIFS(Q31:Q1029, Q31:Q1029, AC31:AC1029, "High"), 0))</f>
        <v>North</v>
      </c>
      <c r="AC31" t="str">
        <v>High Risk</v>
      </c>
      <c r="AH31">
        <f t="shared" si="3"/>
        <v>648.68905472636811</v>
      </c>
      <c r="AJ31">
        <f t="shared" si="1"/>
        <v>0.15436241610738255</v>
      </c>
      <c r="AK31">
        <f t="shared" si="2"/>
        <v>5.5834718263022297E-2</v>
      </c>
      <c r="AM31">
        <v>0.4835223518550365</v>
      </c>
      <c r="AN31" s="8">
        <f>IF(L31="Male", 1, 0)</f>
        <v>0</v>
      </c>
    </row>
    <row r="32" spans="1:40" ht="15" x14ac:dyDescent="0.3">
      <c r="A32">
        <v>31</v>
      </c>
      <c r="B32">
        <v>25</v>
      </c>
      <c r="C32">
        <v>31607</v>
      </c>
      <c r="D32">
        <v>690</v>
      </c>
      <c r="E32">
        <v>205938</v>
      </c>
      <c r="F32" t="s">
        <v>28</v>
      </c>
      <c r="G32">
        <v>5575</v>
      </c>
      <c r="H32">
        <v>0</v>
      </c>
      <c r="I32">
        <v>1</v>
      </c>
      <c r="J32" t="s">
        <v>20</v>
      </c>
      <c r="K32" t="s">
        <v>29</v>
      </c>
      <c r="L32" t="s">
        <v>22</v>
      </c>
      <c r="M32" t="s">
        <v>41</v>
      </c>
      <c r="N32">
        <v>3</v>
      </c>
      <c r="O32">
        <v>1</v>
      </c>
      <c r="P32">
        <v>41494</v>
      </c>
      <c r="Q32" t="s">
        <v>24</v>
      </c>
      <c r="R32">
        <v>11</v>
      </c>
      <c r="S32" t="s">
        <v>43</v>
      </c>
      <c r="W32" t="str">
        <f>IF(B32&lt;30,"&lt;30",IF(B32&lt;=40,"30-40",IF(B32&lt;=50,"41-50",IF(B32&lt;=60,"51-60","&gt;60"))))</f>
        <v>&lt;30</v>
      </c>
      <c r="X32" t="str">
        <f t="shared" si="0"/>
        <v>18-30 (Young Adult)</v>
      </c>
      <c r="AA32" t="str" cm="1">
        <f t="array" ref="AA32">INDEX(F32:F1531, MATCH(MAX(IF(H32:H1531="0", COUNTIF(F32:F1531, F32:F1531), 0)), IF(H32:H1531="0", COUNTIF(F32:F1531, F32:F1531), 0), 0))</f>
        <v>Education</v>
      </c>
      <c r="AB32" t="str" cm="1">
        <f t="array" ref="AB32">INDEX(Q32:Q1030, MATCH(MAX(COUNTIFS(Q32:Q1030, Q32:Q1030, AC32:AC1030, "High")), COUNTIFS(Q32:Q1030, Q32:Q1030, AC32:AC1030, "High"), 0))</f>
        <v>East</v>
      </c>
      <c r="AC32" t="str">
        <v>High Risk</v>
      </c>
      <c r="AH32">
        <f t="shared" si="3"/>
        <v>648.68905472636811</v>
      </c>
      <c r="AJ32">
        <f t="shared" si="1"/>
        <v>0.13414634146341464</v>
      </c>
      <c r="AK32">
        <f t="shared" si="2"/>
        <v>5.5498913658035276E-2</v>
      </c>
      <c r="AM32">
        <v>0.38536245395219176</v>
      </c>
      <c r="AN32" s="8">
        <f>IF(L32="Male", 1, 0)</f>
        <v>0</v>
      </c>
    </row>
    <row r="33" spans="1:40" ht="15" x14ac:dyDescent="0.3">
      <c r="A33">
        <v>32</v>
      </c>
      <c r="B33">
        <v>21</v>
      </c>
      <c r="C33">
        <v>56715</v>
      </c>
      <c r="D33">
        <v>652</v>
      </c>
      <c r="E33">
        <v>240481</v>
      </c>
      <c r="F33" t="s">
        <v>35</v>
      </c>
      <c r="G33">
        <v>4277</v>
      </c>
      <c r="H33">
        <v>0</v>
      </c>
      <c r="I33">
        <v>0</v>
      </c>
      <c r="J33" t="s">
        <v>36</v>
      </c>
      <c r="K33" t="s">
        <v>33</v>
      </c>
      <c r="L33" t="s">
        <v>22</v>
      </c>
      <c r="M33" t="s">
        <v>31</v>
      </c>
      <c r="N33">
        <v>1</v>
      </c>
      <c r="O33">
        <v>3</v>
      </c>
      <c r="P33">
        <v>77779</v>
      </c>
      <c r="Q33" t="s">
        <v>38</v>
      </c>
      <c r="R33">
        <v>5</v>
      </c>
      <c r="S33" t="s">
        <v>42</v>
      </c>
      <c r="W33" t="str">
        <f>IF(B33&lt;30,"&lt;30",IF(B33&lt;=40,"30-40",IF(B33&lt;=50,"41-50",IF(B33&lt;=60,"51-60","&gt;60"))))</f>
        <v>&lt;30</v>
      </c>
      <c r="X33" t="str">
        <f t="shared" si="0"/>
        <v>18-30 (Young Adult)</v>
      </c>
      <c r="AA33" t="str" cm="1">
        <f t="array" ref="AA33">INDEX(F33:F1532, MATCH(MAX(IF(H33:H1532="0", COUNTIF(F33:F1532, F33:F1532), 0)), IF(H33:H1532="0", COUNTIF(F33:F1532, F33:F1532), 0), 0))</f>
        <v>Medical</v>
      </c>
      <c r="AB33" t="str" cm="1">
        <f t="array" ref="AB33">INDEX(Q33:Q1031, MATCH(MAX(COUNTIFS(Q33:Q1031, Q33:Q1031, AC33:AC1031, "High")), COUNTIFS(Q33:Q1031, Q33:Q1031, AC33:AC1031, "High"), 0))</f>
        <v>North</v>
      </c>
      <c r="AC33" t="str">
        <v>High Risk</v>
      </c>
      <c r="AH33">
        <f t="shared" si="3"/>
        <v>647.78062678062679</v>
      </c>
      <c r="AJ33">
        <f t="shared" si="1"/>
        <v>0.15436241610738255</v>
      </c>
      <c r="AK33">
        <f t="shared" si="2"/>
        <v>5.5162221448790197E-2</v>
      </c>
      <c r="AM33">
        <v>0.61261913597567041</v>
      </c>
      <c r="AN33" s="8">
        <f>IF(L33="Male", 1, 0)</f>
        <v>0</v>
      </c>
    </row>
    <row r="34" spans="1:40" ht="15" x14ac:dyDescent="0.3">
      <c r="A34">
        <v>33</v>
      </c>
      <c r="B34">
        <v>28</v>
      </c>
      <c r="C34">
        <v>79690</v>
      </c>
      <c r="D34">
        <v>673</v>
      </c>
      <c r="E34">
        <v>169487</v>
      </c>
      <c r="F34" t="s">
        <v>40</v>
      </c>
      <c r="G34">
        <v>5796</v>
      </c>
      <c r="H34">
        <v>0</v>
      </c>
      <c r="I34">
        <v>0</v>
      </c>
      <c r="J34" t="s">
        <v>20</v>
      </c>
      <c r="K34" t="s">
        <v>29</v>
      </c>
      <c r="L34" t="s">
        <v>22</v>
      </c>
      <c r="M34" t="s">
        <v>31</v>
      </c>
      <c r="N34">
        <v>4</v>
      </c>
      <c r="O34">
        <v>1</v>
      </c>
      <c r="P34">
        <v>91144</v>
      </c>
      <c r="Q34" t="s">
        <v>32</v>
      </c>
      <c r="R34">
        <v>3</v>
      </c>
      <c r="S34" t="s">
        <v>25</v>
      </c>
      <c r="W34" t="str">
        <f>IF(B34&lt;30,"&lt;30",IF(B34&lt;=40,"30-40",IF(B34&lt;=50,"41-50",IF(B34&lt;=60,"51-60","&gt;60"))))</f>
        <v>&lt;30</v>
      </c>
      <c r="X34" t="str">
        <f t="shared" si="0"/>
        <v>18-30 (Young Adult)</v>
      </c>
      <c r="AA34" t="str" cm="1">
        <f t="array" ref="AA34">INDEX(F34:F1533, MATCH(MAX(IF(H34:H1533="0", COUNTIF(F34:F1533, F34:F1533), 0)), IF(H34:H1533="0", COUNTIF(F34:F1533, F34:F1533), 0), 0))</f>
        <v>Car</v>
      </c>
      <c r="AB34" t="str" cm="1">
        <f t="array" ref="AB34">INDEX(Q34:Q1032, MATCH(MAX(COUNTIFS(Q34:Q1032, Q34:Q1032, AC34:AC1032, "High")), COUNTIFS(Q34:Q1032, Q34:Q1032, AC34:AC1032, "High"), 0))</f>
        <v>South</v>
      </c>
      <c r="AC34" t="str">
        <v>High Risk</v>
      </c>
      <c r="AH34">
        <f t="shared" si="3"/>
        <v>647.78062678062679</v>
      </c>
      <c r="AJ34">
        <f t="shared" si="1"/>
        <v>0.17796610169491525</v>
      </c>
      <c r="AK34">
        <f t="shared" si="2"/>
        <v>5.5298336353232613E-2</v>
      </c>
      <c r="AM34">
        <v>0.82056968040332001</v>
      </c>
      <c r="AN34" s="8">
        <f>IF(L34="Male", 1, 0)</f>
        <v>0</v>
      </c>
    </row>
    <row r="35" spans="1:40" ht="15" x14ac:dyDescent="0.3">
      <c r="A35">
        <v>34</v>
      </c>
      <c r="B35">
        <v>59</v>
      </c>
      <c r="C35">
        <v>45650</v>
      </c>
      <c r="D35">
        <v>584</v>
      </c>
      <c r="E35">
        <v>198798</v>
      </c>
      <c r="F35" t="s">
        <v>35</v>
      </c>
      <c r="G35">
        <v>5933</v>
      </c>
      <c r="H35">
        <v>0</v>
      </c>
      <c r="I35">
        <v>0</v>
      </c>
      <c r="J35" t="s">
        <v>20</v>
      </c>
      <c r="K35" t="s">
        <v>33</v>
      </c>
      <c r="L35" t="s">
        <v>30</v>
      </c>
      <c r="M35" t="s">
        <v>31</v>
      </c>
      <c r="N35">
        <v>2</v>
      </c>
      <c r="O35">
        <v>2</v>
      </c>
      <c r="P35">
        <v>78417</v>
      </c>
      <c r="Q35" t="s">
        <v>26</v>
      </c>
      <c r="R35">
        <v>18</v>
      </c>
      <c r="S35" t="s">
        <v>27</v>
      </c>
      <c r="W35" t="str">
        <f>IF(B35&lt;30,"&lt;30",IF(B35&lt;=40,"30-40",IF(B35&lt;=50,"41-50",IF(B35&lt;=60,"51-60","&gt;60"))))</f>
        <v>51-60</v>
      </c>
      <c r="X35" t="str">
        <f t="shared" si="0"/>
        <v>46-60 (Older Adult)</v>
      </c>
      <c r="AA35" t="str" cm="1">
        <f t="array" ref="AA35">INDEX(F35:F1534, MATCH(MAX(IF(H35:H1534="0", COUNTIF(F35:F1534, F35:F1534), 0)), IF(H35:H1534="0", COUNTIF(F35:F1534, F35:F1534), 0), 0))</f>
        <v>Medical</v>
      </c>
      <c r="AB35" t="str" cm="1">
        <f t="array" ref="AB35">INDEX(Q35:Q1033, MATCH(MAX(COUNTIFS(Q35:Q1033, Q35:Q1033, AC35:AC1033, "High")), COUNTIFS(Q35:Q1033, Q35:Q1033, AC35:AC1033, "High"), 0))</f>
        <v>West</v>
      </c>
      <c r="AC35" t="str">
        <v>Low Risk</v>
      </c>
      <c r="AH35">
        <f t="shared" si="3"/>
        <v>647.78062678062679</v>
      </c>
      <c r="AJ35">
        <f t="shared" si="1"/>
        <v>0.13100436681222707</v>
      </c>
      <c r="AK35">
        <f t="shared" si="2"/>
        <v>5.4960621447063318E-2</v>
      </c>
      <c r="AM35">
        <v>0.51246798149941619</v>
      </c>
      <c r="AN35" s="8">
        <f>IF(L35="Male", 1, 0)</f>
        <v>1</v>
      </c>
    </row>
    <row r="36" spans="1:40" ht="15" x14ac:dyDescent="0.3">
      <c r="A36">
        <v>35</v>
      </c>
      <c r="B36">
        <v>63</v>
      </c>
      <c r="C36">
        <v>34381</v>
      </c>
      <c r="D36">
        <v>719</v>
      </c>
      <c r="E36">
        <v>98351</v>
      </c>
      <c r="F36" t="s">
        <v>40</v>
      </c>
      <c r="G36">
        <v>2502</v>
      </c>
      <c r="H36">
        <v>0</v>
      </c>
      <c r="I36">
        <v>1</v>
      </c>
      <c r="J36" t="s">
        <v>20</v>
      </c>
      <c r="K36" t="s">
        <v>29</v>
      </c>
      <c r="L36" t="s">
        <v>22</v>
      </c>
      <c r="M36" t="s">
        <v>37</v>
      </c>
      <c r="N36">
        <v>5</v>
      </c>
      <c r="O36">
        <v>1</v>
      </c>
      <c r="P36">
        <v>89492</v>
      </c>
      <c r="Q36" t="s">
        <v>38</v>
      </c>
      <c r="R36">
        <v>4</v>
      </c>
      <c r="S36" t="s">
        <v>39</v>
      </c>
      <c r="W36" t="str">
        <f>IF(B36&lt;30,"&lt;30",IF(B36&lt;=40,"30-40",IF(B36&lt;=50,"41-50",IF(B36&lt;=60,"51-60","&gt;60"))))</f>
        <v>&gt;60</v>
      </c>
      <c r="X36" t="str">
        <f t="shared" si="0"/>
        <v>46-60 (Older Adult)</v>
      </c>
      <c r="AA36" t="str" cm="1">
        <f t="array" ref="AA36">INDEX(F36:F1535, MATCH(MAX(IF(H36:H1535="0", COUNTIF(F36:F1535, F36:F1535), 0)), IF(H36:H1535="0", COUNTIF(F36:F1535, F36:F1535), 0), 0))</f>
        <v>Car</v>
      </c>
      <c r="AB36" t="str" cm="1">
        <f t="array" ref="AB36">INDEX(Q36:Q1034, MATCH(MAX(COUNTIFS(Q36:Q1034, Q36:Q1034, AC36:AC1034, "High")), COUNTIFS(Q36:Q1034, Q36:Q1034, AC36:AC1034, "High"), 0))</f>
        <v>North</v>
      </c>
      <c r="AC36" t="str">
        <v>High Risk</v>
      </c>
      <c r="AH36">
        <f t="shared" si="3"/>
        <v>652.44324324324327</v>
      </c>
      <c r="AJ36">
        <f t="shared" si="1"/>
        <v>0.11715481171548117</v>
      </c>
      <c r="AK36">
        <f t="shared" si="2"/>
        <v>5.4844349270136178E-2</v>
      </c>
      <c r="AM36">
        <v>0.41047038910963679</v>
      </c>
      <c r="AN36" s="8">
        <f>IF(L36="Male", 1, 0)</f>
        <v>0</v>
      </c>
    </row>
    <row r="37" spans="1:40" ht="15" x14ac:dyDescent="0.3">
      <c r="A37">
        <v>36</v>
      </c>
      <c r="B37">
        <v>38</v>
      </c>
      <c r="C37">
        <v>78734</v>
      </c>
      <c r="D37">
        <v>625</v>
      </c>
      <c r="E37">
        <v>269493</v>
      </c>
      <c r="F37" t="s">
        <v>19</v>
      </c>
      <c r="G37">
        <v>5142</v>
      </c>
      <c r="H37">
        <v>0</v>
      </c>
      <c r="I37">
        <v>1</v>
      </c>
      <c r="J37" t="s">
        <v>20</v>
      </c>
      <c r="K37" t="s">
        <v>21</v>
      </c>
      <c r="L37" t="s">
        <v>30</v>
      </c>
      <c r="M37" t="s">
        <v>41</v>
      </c>
      <c r="N37">
        <v>2</v>
      </c>
      <c r="O37">
        <v>1</v>
      </c>
      <c r="P37">
        <v>138976</v>
      </c>
      <c r="Q37" t="s">
        <v>38</v>
      </c>
      <c r="R37">
        <v>8</v>
      </c>
      <c r="S37" t="s">
        <v>25</v>
      </c>
      <c r="W37" t="str">
        <f>IF(B37&lt;30,"&lt;30",IF(B37&lt;=40,"30-40",IF(B37&lt;=50,"41-50",IF(B37&lt;=60,"51-60","&gt;60"))))</f>
        <v>30-40</v>
      </c>
      <c r="X37" t="str">
        <f t="shared" si="0"/>
        <v>31-45 (Middle-Aged)</v>
      </c>
      <c r="AA37" t="str" cm="1">
        <f t="array" ref="AA37">INDEX(F37:F1536, MATCH(MAX(IF(H37:H1536="0", COUNTIF(F37:F1536, F37:F1536), 0)), IF(H37:H1536="0", COUNTIF(F37:F1536, F37:F1536), 0), 0))</f>
        <v>Home</v>
      </c>
      <c r="AB37" t="str" cm="1">
        <f t="array" ref="AB37">INDEX(Q37:Q1035, MATCH(MAX(COUNTIFS(Q37:Q1035, Q37:Q1035, AC37:AC1035, "High")), COUNTIFS(Q37:Q1035, Q37:Q1035, AC37:AC1035, "High"), 0))</f>
        <v>North</v>
      </c>
      <c r="AC37" t="str">
        <v>High Risk</v>
      </c>
      <c r="AH37">
        <f t="shared" si="3"/>
        <v>648.68905472636811</v>
      </c>
      <c r="AJ37">
        <f t="shared" si="1"/>
        <v>0.13100436681222707</v>
      </c>
      <c r="AK37">
        <f t="shared" si="2"/>
        <v>5.4505298108684049E-2</v>
      </c>
      <c r="AM37">
        <v>0.81191676547523151</v>
      </c>
      <c r="AN37" s="8">
        <f>IF(L37="Male", 1, 0)</f>
        <v>1</v>
      </c>
    </row>
    <row r="38" spans="1:40" ht="15" x14ac:dyDescent="0.3">
      <c r="A38">
        <v>37</v>
      </c>
      <c r="B38">
        <v>29</v>
      </c>
      <c r="C38">
        <v>50683</v>
      </c>
      <c r="D38">
        <v>643</v>
      </c>
      <c r="E38">
        <v>175415</v>
      </c>
      <c r="F38" t="s">
        <v>28</v>
      </c>
      <c r="G38">
        <v>6490</v>
      </c>
      <c r="H38">
        <v>0</v>
      </c>
      <c r="I38">
        <v>1</v>
      </c>
      <c r="J38" t="s">
        <v>20</v>
      </c>
      <c r="K38" t="s">
        <v>21</v>
      </c>
      <c r="L38" t="s">
        <v>30</v>
      </c>
      <c r="M38" t="s">
        <v>31</v>
      </c>
      <c r="N38">
        <v>4</v>
      </c>
      <c r="O38">
        <v>4</v>
      </c>
      <c r="P38">
        <v>83745</v>
      </c>
      <c r="Q38" t="s">
        <v>38</v>
      </c>
      <c r="R38">
        <v>17</v>
      </c>
      <c r="S38" t="s">
        <v>27</v>
      </c>
      <c r="W38" t="str">
        <f>IF(B38&lt;30,"&lt;30",IF(B38&lt;=40,"30-40",IF(B38&lt;=50,"41-50",IF(B38&lt;=60,"51-60","&gt;60"))))</f>
        <v>&lt;30</v>
      </c>
      <c r="X38" t="str">
        <f t="shared" si="0"/>
        <v>18-30 (Young Adult)</v>
      </c>
      <c r="AA38" t="str" cm="1">
        <f t="array" ref="AA38">INDEX(F38:F1537, MATCH(MAX(IF(H38:H1537="0", COUNTIF(F38:F1537, F38:F1537), 0)), IF(H38:H1537="0", COUNTIF(F38:F1537, F38:F1537), 0), 0))</f>
        <v>Education</v>
      </c>
      <c r="AB38" t="str" cm="1">
        <f t="array" ref="AB38">INDEX(Q38:Q1036, MATCH(MAX(COUNTIFS(Q38:Q1036, Q38:Q1036, AC38:AC1036, "High")), COUNTIFS(Q38:Q1036, Q38:Q1036, AC38:AC1036, "High"), 0))</f>
        <v>North</v>
      </c>
      <c r="AC38" t="str">
        <v>High Risk</v>
      </c>
      <c r="AH38">
        <f t="shared" si="3"/>
        <v>647.78062678062679</v>
      </c>
      <c r="AJ38">
        <f t="shared" si="1"/>
        <v>0.17796610169491525</v>
      </c>
      <c r="AK38">
        <f t="shared" si="2"/>
        <v>5.4165345382796069E-2</v>
      </c>
      <c r="AM38">
        <v>0.55802250119927954</v>
      </c>
      <c r="AN38" s="8">
        <f>IF(L38="Male", 1, 0)</f>
        <v>1</v>
      </c>
    </row>
    <row r="39" spans="1:40" ht="15" x14ac:dyDescent="0.3">
      <c r="A39">
        <v>38</v>
      </c>
      <c r="B39">
        <v>25</v>
      </c>
      <c r="C39">
        <v>64168</v>
      </c>
      <c r="D39">
        <v>774</v>
      </c>
      <c r="E39">
        <v>269778</v>
      </c>
      <c r="F39" t="s">
        <v>44</v>
      </c>
      <c r="G39">
        <v>4328</v>
      </c>
      <c r="H39">
        <v>0</v>
      </c>
      <c r="I39">
        <v>1</v>
      </c>
      <c r="J39" t="s">
        <v>36</v>
      </c>
      <c r="K39" t="s">
        <v>33</v>
      </c>
      <c r="L39" t="s">
        <v>22</v>
      </c>
      <c r="M39" t="s">
        <v>41</v>
      </c>
      <c r="N39">
        <v>1</v>
      </c>
      <c r="O39">
        <v>2</v>
      </c>
      <c r="P39">
        <v>89771</v>
      </c>
      <c r="Q39" t="s">
        <v>24</v>
      </c>
      <c r="R39">
        <v>10</v>
      </c>
      <c r="S39" t="s">
        <v>42</v>
      </c>
      <c r="W39" t="str">
        <f>IF(B39&lt;30,"&lt;30",IF(B39&lt;=40,"30-40",IF(B39&lt;=50,"41-50",IF(B39&lt;=60,"51-60","&gt;60"))))</f>
        <v>&lt;30</v>
      </c>
      <c r="X39" t="str">
        <f t="shared" si="0"/>
        <v>18-30 (Young Adult)</v>
      </c>
      <c r="AA39" t="str" cm="1">
        <f t="array" ref="AA39">INDEX(F39:F1538, MATCH(MAX(IF(H39:H1538="0", COUNTIF(F39:F1538, F39:F1538), 0)), IF(H39:H1538="0", COUNTIF(F39:F1538, F39:F1538), 0), 0))</f>
        <v>Personal</v>
      </c>
      <c r="AB39" t="str" cm="1">
        <f t="array" ref="AB39">INDEX(Q39:Q1037, MATCH(MAX(COUNTIFS(Q39:Q1037, Q39:Q1037, AC39:AC1037, "High")), COUNTIFS(Q39:Q1037, Q39:Q1037, AC39:AC1037, "High"), 0))</f>
        <v>East</v>
      </c>
      <c r="AC39" t="str">
        <v>High Risk</v>
      </c>
      <c r="AH39">
        <f t="shared" si="3"/>
        <v>648.68905472636811</v>
      </c>
      <c r="AJ39">
        <f t="shared" si="1"/>
        <v>0.15436241610738255</v>
      </c>
      <c r="AK39">
        <f t="shared" si="2"/>
        <v>5.4584774040669352E-2</v>
      </c>
      <c r="AM39">
        <v>0.68007747798303808</v>
      </c>
      <c r="AN39" s="8">
        <f>IF(L39="Male", 1, 0)</f>
        <v>0</v>
      </c>
    </row>
    <row r="40" spans="1:40" ht="15" x14ac:dyDescent="0.3">
      <c r="A40">
        <v>39</v>
      </c>
      <c r="B40">
        <v>24</v>
      </c>
      <c r="C40">
        <v>39065</v>
      </c>
      <c r="D40">
        <v>638</v>
      </c>
      <c r="E40">
        <v>167190</v>
      </c>
      <c r="F40" t="s">
        <v>44</v>
      </c>
      <c r="G40">
        <v>2874</v>
      </c>
      <c r="H40">
        <v>0</v>
      </c>
      <c r="I40">
        <v>1</v>
      </c>
      <c r="J40" t="s">
        <v>20</v>
      </c>
      <c r="K40" t="s">
        <v>33</v>
      </c>
      <c r="L40" t="s">
        <v>30</v>
      </c>
      <c r="M40" t="s">
        <v>31</v>
      </c>
      <c r="N40">
        <v>5</v>
      </c>
      <c r="O40">
        <v>2</v>
      </c>
      <c r="P40">
        <v>122185</v>
      </c>
      <c r="Q40" t="s">
        <v>32</v>
      </c>
      <c r="R40">
        <v>19</v>
      </c>
      <c r="S40" t="s">
        <v>45</v>
      </c>
      <c r="W40" t="str">
        <f>IF(B40&lt;30,"&lt;30",IF(B40&lt;=40,"30-40",IF(B40&lt;=50,"41-50",IF(B40&lt;=60,"51-60","&gt;60"))))</f>
        <v>&lt;30</v>
      </c>
      <c r="X40" t="str">
        <f t="shared" si="0"/>
        <v>18-30 (Young Adult)</v>
      </c>
      <c r="AA40" t="str" cm="1">
        <f t="array" ref="AA40">INDEX(F40:F1539, MATCH(MAX(IF(H40:H1539="0", COUNTIF(F40:F1539, F40:F1539), 0)), IF(H40:H1539="0", COUNTIF(F40:F1539, F40:F1539), 0), 0))</f>
        <v>Personal</v>
      </c>
      <c r="AB40" t="str" cm="1">
        <f t="array" ref="AB40">INDEX(Q40:Q1038, MATCH(MAX(COUNTIFS(Q40:Q1038, Q40:Q1038, AC40:AC1038, "High")), COUNTIFS(Q40:Q1038, Q40:Q1038, AC40:AC1038, "High"), 0))</f>
        <v>South</v>
      </c>
      <c r="AC40" t="str">
        <v>High Risk</v>
      </c>
      <c r="AH40">
        <f t="shared" si="3"/>
        <v>647.78062678062679</v>
      </c>
      <c r="AJ40">
        <f t="shared" si="1"/>
        <v>0.11715481171548117</v>
      </c>
      <c r="AK40">
        <f t="shared" si="2"/>
        <v>5.4467567149591688E-2</v>
      </c>
      <c r="AM40">
        <v>0.45286605179077322</v>
      </c>
      <c r="AN40" s="8">
        <f>IF(L40="Male", 1, 0)</f>
        <v>1</v>
      </c>
    </row>
    <row r="41" spans="1:40" ht="15" x14ac:dyDescent="0.3">
      <c r="A41">
        <v>40</v>
      </c>
      <c r="B41">
        <v>64</v>
      </c>
      <c r="C41">
        <v>50146</v>
      </c>
      <c r="D41">
        <v>686</v>
      </c>
      <c r="E41">
        <v>215111</v>
      </c>
      <c r="F41" t="s">
        <v>28</v>
      </c>
      <c r="G41">
        <v>4972</v>
      </c>
      <c r="H41">
        <v>0</v>
      </c>
      <c r="I41">
        <v>0</v>
      </c>
      <c r="J41" t="s">
        <v>20</v>
      </c>
      <c r="K41" t="s">
        <v>29</v>
      </c>
      <c r="L41" t="s">
        <v>30</v>
      </c>
      <c r="M41" t="s">
        <v>31</v>
      </c>
      <c r="N41">
        <v>1</v>
      </c>
      <c r="O41">
        <v>1</v>
      </c>
      <c r="P41">
        <v>57415</v>
      </c>
      <c r="Q41" t="s">
        <v>32</v>
      </c>
      <c r="R41">
        <v>1</v>
      </c>
      <c r="S41" t="s">
        <v>43</v>
      </c>
      <c r="W41" t="str">
        <f>IF(B41&lt;30,"&lt;30",IF(B41&lt;=40,"30-40",IF(B41&lt;=50,"41-50",IF(B41&lt;=60,"51-60","&gt;60"))))</f>
        <v>&gt;60</v>
      </c>
      <c r="X41" t="str">
        <f t="shared" si="0"/>
        <v>46-60 (Older Adult)</v>
      </c>
      <c r="AA41" t="str" cm="1">
        <f t="array" ref="AA41">INDEX(F41:F1540, MATCH(MAX(IF(H41:H1540="0", COUNTIF(F41:F1540, F41:F1540), 0)), IF(H41:H1540="0", COUNTIF(F41:F1540, F41:F1540), 0), 0))</f>
        <v>Education</v>
      </c>
      <c r="AB41" t="str" cm="1">
        <f t="array" ref="AB41">INDEX(Q41:Q1039, MATCH(MAX(COUNTIFS(Q41:Q1039, Q41:Q1039, AC41:AC1039, "High")), COUNTIFS(Q41:Q1039, Q41:Q1039, AC41:AC1039, "High"), 0))</f>
        <v>South</v>
      </c>
      <c r="AC41" t="str">
        <v>High Risk</v>
      </c>
      <c r="AH41">
        <f t="shared" si="3"/>
        <v>647.78062678062679</v>
      </c>
      <c r="AJ41">
        <f t="shared" si="1"/>
        <v>0.15436241610738255</v>
      </c>
      <c r="AK41">
        <f t="shared" si="2"/>
        <v>5.4350170620598402E-2</v>
      </c>
      <c r="AM41">
        <v>0.5531620249269118</v>
      </c>
      <c r="AN41" s="8">
        <f>IF(L41="Male", 1, 0)</f>
        <v>1</v>
      </c>
    </row>
    <row r="42" spans="1:40" ht="15" x14ac:dyDescent="0.3">
      <c r="A42">
        <v>41</v>
      </c>
      <c r="B42">
        <v>49</v>
      </c>
      <c r="C42">
        <v>71008</v>
      </c>
      <c r="D42">
        <v>675</v>
      </c>
      <c r="E42">
        <v>202737</v>
      </c>
      <c r="F42" t="s">
        <v>19</v>
      </c>
      <c r="G42">
        <v>6076</v>
      </c>
      <c r="H42">
        <v>0</v>
      </c>
      <c r="I42">
        <v>0</v>
      </c>
      <c r="J42" t="s">
        <v>20</v>
      </c>
      <c r="K42" t="s">
        <v>21</v>
      </c>
      <c r="L42" t="s">
        <v>22</v>
      </c>
      <c r="M42" t="s">
        <v>31</v>
      </c>
      <c r="N42">
        <v>2</v>
      </c>
      <c r="O42">
        <v>4</v>
      </c>
      <c r="P42">
        <v>74793</v>
      </c>
      <c r="Q42" t="s">
        <v>38</v>
      </c>
      <c r="R42">
        <v>2</v>
      </c>
      <c r="S42" t="s">
        <v>42</v>
      </c>
      <c r="W42" t="str">
        <f>IF(B42&lt;30,"&lt;30",IF(B42&lt;=40,"30-40",IF(B42&lt;=50,"41-50",IF(B42&lt;=60,"51-60","&gt;60"))))</f>
        <v>41-50</v>
      </c>
      <c r="X42" t="str">
        <f t="shared" si="0"/>
        <v>46-60 (Older Adult)</v>
      </c>
      <c r="AA42" t="str" cm="1">
        <f t="array" ref="AA42">INDEX(F42:F1541, MATCH(MAX(IF(H42:H1541="0", COUNTIF(F42:F1541, F42:F1541), 0)), IF(H42:H1541="0", COUNTIF(F42:F1541, F42:F1541), 0), 0))</f>
        <v>Home</v>
      </c>
      <c r="AB42" t="str" cm="1">
        <f t="array" ref="AB42">INDEX(Q42:Q1040, MATCH(MAX(COUNTIFS(Q42:Q1040, Q42:Q1040, AC42:AC1040, "High")), COUNTIFS(Q42:Q1040, Q42:Q1040, AC42:AC1040, "High"), 0))</f>
        <v>North</v>
      </c>
      <c r="AC42" t="str">
        <v>High Risk</v>
      </c>
      <c r="AH42">
        <f t="shared" si="3"/>
        <v>647.78062678062679</v>
      </c>
      <c r="AJ42">
        <f t="shared" si="1"/>
        <v>0.13100436681222707</v>
      </c>
      <c r="AK42">
        <f t="shared" si="2"/>
        <v>5.4008447520640698E-2</v>
      </c>
      <c r="AM42">
        <v>0.74198745508358754</v>
      </c>
      <c r="AN42" s="8">
        <f>IF(L42="Male", 1, 0)</f>
        <v>0</v>
      </c>
    </row>
    <row r="43" spans="1:40" ht="15" x14ac:dyDescent="0.3">
      <c r="A43">
        <v>42</v>
      </c>
      <c r="B43">
        <v>21</v>
      </c>
      <c r="C43">
        <v>51961</v>
      </c>
      <c r="D43">
        <v>583</v>
      </c>
      <c r="E43">
        <v>169900</v>
      </c>
      <c r="F43" t="s">
        <v>19</v>
      </c>
      <c r="G43">
        <v>5400</v>
      </c>
      <c r="H43">
        <v>1</v>
      </c>
      <c r="I43">
        <v>1</v>
      </c>
      <c r="J43" t="s">
        <v>20</v>
      </c>
      <c r="K43" t="s">
        <v>29</v>
      </c>
      <c r="L43" t="s">
        <v>30</v>
      </c>
      <c r="M43" t="s">
        <v>41</v>
      </c>
      <c r="N43">
        <v>5</v>
      </c>
      <c r="O43">
        <v>1</v>
      </c>
      <c r="P43">
        <v>77868</v>
      </c>
      <c r="Q43" t="s">
        <v>26</v>
      </c>
      <c r="R43">
        <v>11</v>
      </c>
      <c r="S43" t="s">
        <v>34</v>
      </c>
      <c r="W43" t="str">
        <f>IF(B43&lt;30,"&lt;30",IF(B43&lt;=40,"30-40",IF(B43&lt;=50,"41-50",IF(B43&lt;=60,"51-60","&gt;60"))))</f>
        <v>&lt;30</v>
      </c>
      <c r="X43" t="str">
        <f t="shared" si="0"/>
        <v>18-30 (Young Adult)</v>
      </c>
      <c r="AA43" t="str" cm="1">
        <f t="array" ref="AA43">INDEX(F43:F1542, MATCH(MAX(IF(H43:H1542="0", COUNTIF(F43:F1542, F43:F1542), 0)), IF(H43:H1542="0", COUNTIF(F43:F1542, F43:F1542), 0), 0))</f>
        <v>Home</v>
      </c>
      <c r="AB43" t="str" cm="1">
        <f t="array" ref="AB43">INDEX(Q43:Q1041, MATCH(MAX(COUNTIFS(Q43:Q1041, Q43:Q1041, AC43:AC1041, "High")), COUNTIFS(Q43:Q1041, Q43:Q1041, AC43:AC1041, "High"), 0))</f>
        <v>West</v>
      </c>
      <c r="AC43" t="str">
        <v>Low Risk</v>
      </c>
      <c r="AH43">
        <f t="shared" si="3"/>
        <v>648.68905472636811</v>
      </c>
      <c r="AJ43">
        <f t="shared" si="1"/>
        <v>0.11715481171548117</v>
      </c>
      <c r="AK43">
        <f t="shared" si="2"/>
        <v>5.4429349402956281E-2</v>
      </c>
      <c r="AM43">
        <v>0.56958989165754004</v>
      </c>
      <c r="AN43" s="8">
        <f>IF(L43="Male", 1, 0)</f>
        <v>1</v>
      </c>
    </row>
    <row r="44" spans="1:40" ht="15" x14ac:dyDescent="0.3">
      <c r="A44">
        <v>43</v>
      </c>
      <c r="B44">
        <v>50</v>
      </c>
      <c r="C44">
        <v>52148</v>
      </c>
      <c r="D44">
        <v>600</v>
      </c>
      <c r="E44">
        <v>223980</v>
      </c>
      <c r="F44" t="s">
        <v>35</v>
      </c>
      <c r="G44">
        <v>5026</v>
      </c>
      <c r="H44">
        <v>1</v>
      </c>
      <c r="I44">
        <v>1</v>
      </c>
      <c r="J44" t="s">
        <v>20</v>
      </c>
      <c r="K44" t="s">
        <v>21</v>
      </c>
      <c r="L44" t="s">
        <v>22</v>
      </c>
      <c r="M44" t="s">
        <v>31</v>
      </c>
      <c r="N44">
        <v>0</v>
      </c>
      <c r="O44">
        <v>1</v>
      </c>
      <c r="P44">
        <v>101667</v>
      </c>
      <c r="Q44" t="s">
        <v>26</v>
      </c>
      <c r="R44">
        <v>15</v>
      </c>
      <c r="S44" t="s">
        <v>42</v>
      </c>
      <c r="W44" t="str">
        <f>IF(B44&lt;30,"&lt;30",IF(B44&lt;=40,"30-40",IF(B44&lt;=50,"41-50",IF(B44&lt;=60,"51-60","&gt;60"))))</f>
        <v>41-50</v>
      </c>
      <c r="X44" t="str">
        <f t="shared" si="0"/>
        <v>46-60 (Older Adult)</v>
      </c>
      <c r="AA44" t="str" cm="1">
        <f t="array" ref="AA44">INDEX(F44:F1543, MATCH(MAX(IF(H44:H1543="0", COUNTIF(F44:F1543, F44:F1543), 0)), IF(H44:H1543="0", COUNTIF(F44:F1543, F44:F1543), 0), 0))</f>
        <v>Medical</v>
      </c>
      <c r="AB44" t="str" cm="1">
        <f t="array" ref="AB44">INDEX(Q44:Q1042, MATCH(MAX(COUNTIFS(Q44:Q1042, Q44:Q1042, AC44:AC1042, "High")), COUNTIFS(Q44:Q1042, Q44:Q1042, AC44:AC1042, "High"), 0))</f>
        <v>West</v>
      </c>
      <c r="AC44" t="str">
        <v>Low Risk</v>
      </c>
      <c r="AH44">
        <f t="shared" si="3"/>
        <v>647.78062678062679</v>
      </c>
      <c r="AJ44">
        <f t="shared" si="1"/>
        <v>0.15873015873015872</v>
      </c>
      <c r="AK44">
        <f t="shared" si="2"/>
        <v>5.6808928657908139E-2</v>
      </c>
      <c r="AM44">
        <v>0.57128245974493819</v>
      </c>
      <c r="AN44" s="8">
        <f>IF(L44="Male", 1, 0)</f>
        <v>0</v>
      </c>
    </row>
    <row r="45" spans="1:40" ht="15" x14ac:dyDescent="0.3">
      <c r="A45">
        <v>44</v>
      </c>
      <c r="B45">
        <v>21</v>
      </c>
      <c r="C45">
        <v>27671</v>
      </c>
      <c r="D45">
        <v>751</v>
      </c>
      <c r="E45">
        <v>263847</v>
      </c>
      <c r="F45" t="s">
        <v>19</v>
      </c>
      <c r="G45">
        <v>4074</v>
      </c>
      <c r="H45">
        <v>0</v>
      </c>
      <c r="I45">
        <v>1</v>
      </c>
      <c r="J45" t="s">
        <v>20</v>
      </c>
      <c r="K45" t="s">
        <v>29</v>
      </c>
      <c r="L45" t="s">
        <v>22</v>
      </c>
      <c r="M45" t="s">
        <v>31</v>
      </c>
      <c r="N45">
        <v>2</v>
      </c>
      <c r="O45">
        <v>3</v>
      </c>
      <c r="P45">
        <v>89651</v>
      </c>
      <c r="Q45" t="s">
        <v>38</v>
      </c>
      <c r="R45">
        <v>1</v>
      </c>
      <c r="S45" t="s">
        <v>45</v>
      </c>
      <c r="W45" t="str">
        <f>IF(B45&lt;30,"&lt;30",IF(B45&lt;=40,"30-40",IF(B45&lt;=50,"41-50",IF(B45&lt;=60,"51-60","&gt;60"))))</f>
        <v>&lt;30</v>
      </c>
      <c r="X45" t="str">
        <f t="shared" si="0"/>
        <v>18-30 (Young Adult)</v>
      </c>
      <c r="AA45" t="str" cm="1">
        <f t="array" ref="AA45">INDEX(F45:F1544, MATCH(MAX(IF(H45:H1544="0", COUNTIF(F45:F1544, F45:F1544), 0)), IF(H45:H1544="0", COUNTIF(F45:F1544, F45:F1544), 0), 0))</f>
        <v>Home</v>
      </c>
      <c r="AB45" t="str" cm="1">
        <f t="array" ref="AB45">INDEX(Q45:Q1043, MATCH(MAX(COUNTIFS(Q45:Q1043, Q45:Q1043, AC45:AC1043, "High")), COUNTIFS(Q45:Q1043, Q45:Q1043, AC45:AC1043, "High"), 0))</f>
        <v>North</v>
      </c>
      <c r="AC45" t="str">
        <v>High Risk</v>
      </c>
      <c r="AH45">
        <f t="shared" si="3"/>
        <v>647.78062678062679</v>
      </c>
      <c r="AJ45">
        <f t="shared" si="1"/>
        <v>0.13100436681222707</v>
      </c>
      <c r="AK45">
        <f t="shared" si="2"/>
        <v>5.9204522402103069E-2</v>
      </c>
      <c r="AM45">
        <v>0.34973706362064755</v>
      </c>
      <c r="AN45" s="8">
        <f>IF(L45="Male", 1, 0)</f>
        <v>0</v>
      </c>
    </row>
    <row r="46" spans="1:40" ht="15" x14ac:dyDescent="0.3">
      <c r="A46">
        <v>45</v>
      </c>
      <c r="B46">
        <v>23</v>
      </c>
      <c r="C46">
        <v>61805</v>
      </c>
      <c r="D46">
        <v>678</v>
      </c>
      <c r="E46">
        <v>289489</v>
      </c>
      <c r="F46" t="s">
        <v>35</v>
      </c>
      <c r="G46">
        <v>3901</v>
      </c>
      <c r="H46">
        <v>0</v>
      </c>
      <c r="I46">
        <v>1</v>
      </c>
      <c r="J46" t="s">
        <v>20</v>
      </c>
      <c r="K46" t="s">
        <v>29</v>
      </c>
      <c r="L46" t="s">
        <v>22</v>
      </c>
      <c r="M46" t="s">
        <v>41</v>
      </c>
      <c r="N46">
        <v>5</v>
      </c>
      <c r="O46">
        <v>4</v>
      </c>
      <c r="P46">
        <v>90599</v>
      </c>
      <c r="Q46" t="s">
        <v>24</v>
      </c>
      <c r="R46">
        <v>9</v>
      </c>
      <c r="S46" t="s">
        <v>45</v>
      </c>
      <c r="W46" t="str">
        <f>IF(B46&lt;30,"&lt;30",IF(B46&lt;=40,"30-40",IF(B46&lt;=50,"41-50",IF(B46&lt;=60,"51-60","&gt;60"))))</f>
        <v>&lt;30</v>
      </c>
      <c r="X46" t="str">
        <f t="shared" si="0"/>
        <v>18-30 (Young Adult)</v>
      </c>
      <c r="AA46" t="str" cm="1">
        <f t="array" ref="AA46">INDEX(F46:F1545, MATCH(MAX(IF(H46:H1545="0", COUNTIF(F46:F1545, F46:F1545), 0)), IF(H46:H1545="0", COUNTIF(F46:F1545, F46:F1545), 0), 0))</f>
        <v>Medical</v>
      </c>
      <c r="AB46" t="str" cm="1">
        <f t="array" ref="AB46">INDEX(Q46:Q1044, MATCH(MAX(COUNTIFS(Q46:Q1044, Q46:Q1044, AC46:AC1044, "High")), COUNTIFS(Q46:Q1044, Q46:Q1044, AC46:AC1044, "High"), 0))</f>
        <v>East</v>
      </c>
      <c r="AC46" t="str">
        <v>High Risk</v>
      </c>
      <c r="AH46">
        <f t="shared" si="3"/>
        <v>648.68905472636811</v>
      </c>
      <c r="AJ46">
        <f t="shared" si="1"/>
        <v>0.11715481171548117</v>
      </c>
      <c r="AK46">
        <f t="shared" si="2"/>
        <v>5.9341068968883283E-2</v>
      </c>
      <c r="AM46">
        <v>0.65868957215137169</v>
      </c>
      <c r="AN46" s="8">
        <f>IF(L46="Male", 1, 0)</f>
        <v>0</v>
      </c>
    </row>
    <row r="47" spans="1:40" ht="15" x14ac:dyDescent="0.3">
      <c r="A47">
        <v>46</v>
      </c>
      <c r="B47">
        <v>42</v>
      </c>
      <c r="C47">
        <v>38211</v>
      </c>
      <c r="D47">
        <v>649</v>
      </c>
      <c r="E47">
        <v>237136</v>
      </c>
      <c r="F47" t="s">
        <v>40</v>
      </c>
      <c r="G47">
        <v>5182</v>
      </c>
      <c r="H47">
        <v>1</v>
      </c>
      <c r="I47">
        <v>0</v>
      </c>
      <c r="J47" t="s">
        <v>20</v>
      </c>
      <c r="K47" t="s">
        <v>29</v>
      </c>
      <c r="L47" t="s">
        <v>22</v>
      </c>
      <c r="M47" t="s">
        <v>31</v>
      </c>
      <c r="N47">
        <v>2</v>
      </c>
      <c r="O47">
        <v>3</v>
      </c>
      <c r="P47">
        <v>80054</v>
      </c>
      <c r="Q47" t="s">
        <v>26</v>
      </c>
      <c r="R47">
        <v>8</v>
      </c>
      <c r="S47" t="s">
        <v>42</v>
      </c>
      <c r="W47" t="str">
        <f>IF(B47&lt;30,"&lt;30",IF(B47&lt;=40,"30-40",IF(B47&lt;=50,"41-50",IF(B47&lt;=60,"51-60","&gt;60"))))</f>
        <v>41-50</v>
      </c>
      <c r="X47" t="str">
        <f t="shared" si="0"/>
        <v>31-45 (Middle-Aged)</v>
      </c>
      <c r="AA47" t="str" cm="1">
        <f t="array" ref="AA47">INDEX(F47:F1546, MATCH(MAX(IF(H47:H1546="0", COUNTIF(F47:F1546, F47:F1546), 0)), IF(H47:H1546="0", COUNTIF(F47:F1546, F47:F1546), 0), 0))</f>
        <v>Car</v>
      </c>
      <c r="AB47" t="str" cm="1">
        <f t="array" ref="AB47">INDEX(Q47:Q1045, MATCH(MAX(COUNTIFS(Q47:Q1045, Q47:Q1045, AC47:AC1045, "High")), COUNTIFS(Q47:Q1045, Q47:Q1045, AC47:AC1045, "High"), 0))</f>
        <v>West</v>
      </c>
      <c r="AC47" t="str">
        <v>High Risk</v>
      </c>
      <c r="AH47">
        <f t="shared" si="3"/>
        <v>647.78062678062679</v>
      </c>
      <c r="AJ47">
        <f t="shared" si="1"/>
        <v>0.13100436681222707</v>
      </c>
      <c r="AK47">
        <f t="shared" si="2"/>
        <v>5.9765337937348159E-2</v>
      </c>
      <c r="AM47">
        <v>0.44513635581944733</v>
      </c>
      <c r="AN47" s="8">
        <f>IF(L47="Male", 1, 0)</f>
        <v>0</v>
      </c>
    </row>
    <row r="48" spans="1:40" ht="15" x14ac:dyDescent="0.3">
      <c r="A48">
        <v>47</v>
      </c>
      <c r="B48">
        <v>28</v>
      </c>
      <c r="C48">
        <v>66795</v>
      </c>
      <c r="D48">
        <v>623</v>
      </c>
      <c r="E48">
        <v>139498</v>
      </c>
      <c r="F48" t="s">
        <v>28</v>
      </c>
      <c r="G48">
        <v>4941</v>
      </c>
      <c r="H48">
        <v>0</v>
      </c>
      <c r="I48">
        <v>0</v>
      </c>
      <c r="J48" t="s">
        <v>20</v>
      </c>
      <c r="K48" t="s">
        <v>33</v>
      </c>
      <c r="L48" t="s">
        <v>22</v>
      </c>
      <c r="M48" t="s">
        <v>23</v>
      </c>
      <c r="N48">
        <v>3</v>
      </c>
      <c r="O48">
        <v>1</v>
      </c>
      <c r="P48">
        <v>67875</v>
      </c>
      <c r="Q48" t="s">
        <v>32</v>
      </c>
      <c r="R48">
        <v>1</v>
      </c>
      <c r="S48" t="s">
        <v>27</v>
      </c>
      <c r="W48" t="str">
        <f>IF(B48&lt;30,"&lt;30",IF(B48&lt;=40,"30-40",IF(B48&lt;=50,"41-50",IF(B48&lt;=60,"51-60","&gt;60"))))</f>
        <v>&lt;30</v>
      </c>
      <c r="X48" t="str">
        <f t="shared" si="0"/>
        <v>18-30 (Young Adult)</v>
      </c>
      <c r="AA48" t="str" cm="1">
        <f t="array" ref="AA48">INDEX(F48:F1547, MATCH(MAX(IF(H48:H1547="0", COUNTIF(F48:F1547, F48:F1547), 0)), IF(H48:H1547="0", COUNTIF(F48:F1547, F48:F1547), 0), 0))</f>
        <v>Education</v>
      </c>
      <c r="AB48" t="str" cm="1">
        <f t="array" ref="AB48">INDEX(Q48:Q1046, MATCH(MAX(COUNTIFS(Q48:Q1046, Q48:Q1046, AC48:AC1046, "High")), COUNTIFS(Q48:Q1046, Q48:Q1046, AC48:AC1046, "High"), 0))</f>
        <v>South</v>
      </c>
      <c r="AC48" t="str">
        <v>High Risk</v>
      </c>
      <c r="AH48">
        <f t="shared" si="3"/>
        <v>647.51989389920425</v>
      </c>
      <c r="AJ48">
        <f t="shared" si="1"/>
        <v>0.13414634146341464</v>
      </c>
      <c r="AK48">
        <f t="shared" si="2"/>
        <v>5.9122562677395685E-2</v>
      </c>
      <c r="AM48">
        <v>0.70385489170279592</v>
      </c>
      <c r="AN48" s="8">
        <f>IF(L48="Male", 1, 0)</f>
        <v>0</v>
      </c>
    </row>
    <row r="49" spans="1:40" ht="15" x14ac:dyDescent="0.3">
      <c r="A49">
        <v>48</v>
      </c>
      <c r="B49">
        <v>38</v>
      </c>
      <c r="C49">
        <v>53035</v>
      </c>
      <c r="D49">
        <v>666</v>
      </c>
      <c r="E49">
        <v>129721</v>
      </c>
      <c r="F49" t="s">
        <v>40</v>
      </c>
      <c r="G49">
        <v>5852</v>
      </c>
      <c r="H49">
        <v>0</v>
      </c>
      <c r="I49">
        <v>1</v>
      </c>
      <c r="J49" t="s">
        <v>20</v>
      </c>
      <c r="K49" t="s">
        <v>21</v>
      </c>
      <c r="L49" t="s">
        <v>30</v>
      </c>
      <c r="M49" t="s">
        <v>23</v>
      </c>
      <c r="N49">
        <v>2</v>
      </c>
      <c r="O49">
        <v>1</v>
      </c>
      <c r="P49">
        <v>118274</v>
      </c>
      <c r="Q49" t="s">
        <v>26</v>
      </c>
      <c r="R49">
        <v>10</v>
      </c>
      <c r="S49" t="s">
        <v>45</v>
      </c>
      <c r="W49" t="str">
        <f>IF(B49&lt;30,"&lt;30",IF(B49&lt;=40,"30-40",IF(B49&lt;=50,"41-50",IF(B49&lt;=60,"51-60","&gt;60"))))</f>
        <v>30-40</v>
      </c>
      <c r="X49" t="str">
        <f t="shared" si="0"/>
        <v>31-45 (Middle-Aged)</v>
      </c>
      <c r="AA49" t="str" cm="1">
        <f t="array" ref="AA49">INDEX(F49:F1548, MATCH(MAX(IF(H49:H1548="0", COUNTIF(F49:F1548, F49:F1548), 0)), IF(H49:H1548="0", COUNTIF(F49:F1548, F49:F1548), 0), 0))</f>
        <v>Car</v>
      </c>
      <c r="AB49" t="str" cm="1">
        <f t="array" ref="AB49">INDEX(Q49:Q1047, MATCH(MAX(COUNTIFS(Q49:Q1047, Q49:Q1047, AC49:AC1047, "High")), COUNTIFS(Q49:Q1047, Q49:Q1047, AC49:AC1047, "High"), 0))</f>
        <v>West</v>
      </c>
      <c r="AC49" t="str">
        <v>High Risk</v>
      </c>
      <c r="AH49">
        <f t="shared" si="3"/>
        <v>647.51989389920425</v>
      </c>
      <c r="AJ49">
        <f t="shared" si="1"/>
        <v>0.13100436681222707</v>
      </c>
      <c r="AK49">
        <f t="shared" si="2"/>
        <v>5.8784154908997702E-2</v>
      </c>
      <c r="AM49">
        <v>0.57931084420227541</v>
      </c>
      <c r="AN49" s="8">
        <f>IF(L49="Male", 1, 0)</f>
        <v>1</v>
      </c>
    </row>
    <row r="50" spans="1:40" ht="15" x14ac:dyDescent="0.3">
      <c r="A50">
        <v>49</v>
      </c>
      <c r="B50">
        <v>45</v>
      </c>
      <c r="C50">
        <v>54368</v>
      </c>
      <c r="D50">
        <v>670</v>
      </c>
      <c r="E50">
        <v>256946</v>
      </c>
      <c r="F50" t="s">
        <v>40</v>
      </c>
      <c r="G50">
        <v>5440</v>
      </c>
      <c r="H50">
        <v>0</v>
      </c>
      <c r="I50">
        <v>1</v>
      </c>
      <c r="J50" t="s">
        <v>20</v>
      </c>
      <c r="K50" t="s">
        <v>33</v>
      </c>
      <c r="L50" t="s">
        <v>22</v>
      </c>
      <c r="M50" t="s">
        <v>31</v>
      </c>
      <c r="N50">
        <v>0</v>
      </c>
      <c r="O50">
        <v>4</v>
      </c>
      <c r="P50">
        <v>89865</v>
      </c>
      <c r="Q50" t="s">
        <v>26</v>
      </c>
      <c r="R50">
        <v>17</v>
      </c>
      <c r="S50" t="s">
        <v>34</v>
      </c>
      <c r="W50" t="str">
        <f>IF(B50&lt;30,"&lt;30",IF(B50&lt;=40,"30-40",IF(B50&lt;=50,"41-50",IF(B50&lt;=60,"51-60","&gt;60"))))</f>
        <v>41-50</v>
      </c>
      <c r="X50" t="str">
        <f t="shared" si="0"/>
        <v>31-45 (Middle-Aged)</v>
      </c>
      <c r="AA50" t="str" cm="1">
        <f t="array" ref="AA50">INDEX(F50:F1549, MATCH(MAX(IF(H50:H1549="0", COUNTIF(F50:F1549, F50:F1549), 0)), IF(H50:H1549="0", COUNTIF(F50:F1549, F50:F1549), 0), 0))</f>
        <v>Car</v>
      </c>
      <c r="AB50" t="str" cm="1">
        <f t="array" ref="AB50">INDEX(Q50:Q1048, MATCH(MAX(COUNTIFS(Q50:Q1048, Q50:Q1048, AC50:AC1048, "High")), COUNTIFS(Q50:Q1048, Q50:Q1048, AC50:AC1048, "High"), 0))</f>
        <v>West</v>
      </c>
      <c r="AC50" t="str">
        <v>High Risk</v>
      </c>
      <c r="AH50">
        <f t="shared" si="3"/>
        <v>647.78062678062679</v>
      </c>
      <c r="AJ50">
        <f t="shared" si="1"/>
        <v>0.15873015873015872</v>
      </c>
      <c r="AK50">
        <f t="shared" si="2"/>
        <v>5.8444839788306009E-2</v>
      </c>
      <c r="AM50">
        <v>0.59137604880388839</v>
      </c>
      <c r="AN50" s="8">
        <f>IF(L50="Male", 1, 0)</f>
        <v>0</v>
      </c>
    </row>
    <row r="51" spans="1:40" ht="15" x14ac:dyDescent="0.3">
      <c r="A51">
        <v>50</v>
      </c>
      <c r="B51">
        <v>40</v>
      </c>
      <c r="C51">
        <v>61588</v>
      </c>
      <c r="D51">
        <v>661</v>
      </c>
      <c r="E51">
        <v>150135</v>
      </c>
      <c r="F51" t="s">
        <v>40</v>
      </c>
      <c r="G51">
        <v>4256</v>
      </c>
      <c r="H51">
        <v>1</v>
      </c>
      <c r="I51">
        <v>1</v>
      </c>
      <c r="J51" t="s">
        <v>20</v>
      </c>
      <c r="K51" t="s">
        <v>33</v>
      </c>
      <c r="L51" t="s">
        <v>22</v>
      </c>
      <c r="M51" t="s">
        <v>37</v>
      </c>
      <c r="N51">
        <v>5</v>
      </c>
      <c r="O51">
        <v>2</v>
      </c>
      <c r="P51">
        <v>118570</v>
      </c>
      <c r="Q51" t="s">
        <v>38</v>
      </c>
      <c r="R51">
        <v>18</v>
      </c>
      <c r="S51" t="s">
        <v>25</v>
      </c>
      <c r="W51" t="str">
        <f>IF(B51&lt;30,"&lt;30",IF(B51&lt;=40,"30-40",IF(B51&lt;=50,"41-50",IF(B51&lt;=60,"51-60","&gt;60"))))</f>
        <v>30-40</v>
      </c>
      <c r="X51" t="str">
        <f t="shared" si="0"/>
        <v>31-45 (Middle-Aged)</v>
      </c>
      <c r="AA51" t="str" cm="1">
        <f t="array" ref="AA51">INDEX(F51:F1550, MATCH(MAX(IF(H51:H1550="0", COUNTIF(F51:F1550, F51:F1550), 0)), IF(H51:H1550="0", COUNTIF(F51:F1550, F51:F1550), 0), 0))</f>
        <v>Car</v>
      </c>
      <c r="AB51" t="str" cm="1">
        <f t="array" ref="AB51">INDEX(Q51:Q1049, MATCH(MAX(COUNTIFS(Q51:Q1049, Q51:Q1049, AC51:AC1049, "High")), COUNTIFS(Q51:Q1049, Q51:Q1049, AC51:AC1049, "High"), 0))</f>
        <v>North</v>
      </c>
      <c r="AC51" t="str">
        <v>High Risk</v>
      </c>
      <c r="AH51">
        <f t="shared" si="3"/>
        <v>652.44324324324327</v>
      </c>
      <c r="AJ51">
        <f t="shared" si="1"/>
        <v>0.11715481171548117</v>
      </c>
      <c r="AK51">
        <f t="shared" si="2"/>
        <v>5.8869255017850036E-2</v>
      </c>
      <c r="AM51">
        <v>0.65672546907669049</v>
      </c>
      <c r="AN51" s="8">
        <f>IF(L51="Male", 1, 0)</f>
        <v>0</v>
      </c>
    </row>
    <row r="52" spans="1:40" ht="15" x14ac:dyDescent="0.3">
      <c r="A52">
        <v>51</v>
      </c>
      <c r="B52">
        <v>51</v>
      </c>
      <c r="C52">
        <v>55629</v>
      </c>
      <c r="D52">
        <v>703</v>
      </c>
      <c r="E52">
        <v>230797</v>
      </c>
      <c r="F52" t="s">
        <v>40</v>
      </c>
      <c r="G52">
        <v>5256</v>
      </c>
      <c r="H52">
        <v>0</v>
      </c>
      <c r="I52">
        <v>1</v>
      </c>
      <c r="J52" t="s">
        <v>36</v>
      </c>
      <c r="K52" t="s">
        <v>29</v>
      </c>
      <c r="L52" t="s">
        <v>30</v>
      </c>
      <c r="M52" t="s">
        <v>41</v>
      </c>
      <c r="N52">
        <v>5</v>
      </c>
      <c r="O52">
        <v>1</v>
      </c>
      <c r="P52">
        <v>66651</v>
      </c>
      <c r="Q52" t="s">
        <v>26</v>
      </c>
      <c r="R52">
        <v>16</v>
      </c>
      <c r="S52" t="s">
        <v>42</v>
      </c>
      <c r="W52" t="str">
        <f>IF(B52&lt;30,"&lt;30",IF(B52&lt;=40,"30-40",IF(B52&lt;=50,"41-50",IF(B52&lt;=60,"51-60","&gt;60"))))</f>
        <v>51-60</v>
      </c>
      <c r="X52" t="str">
        <f t="shared" si="0"/>
        <v>46-60 (Older Adult)</v>
      </c>
      <c r="AA52" t="str" cm="1">
        <f t="array" ref="AA52">INDEX(F52:F1551, MATCH(MAX(IF(H52:H1551="0", COUNTIF(F52:F1551, F52:F1551), 0)), IF(H52:H1551="0", COUNTIF(F52:F1551, F52:F1551), 0), 0))</f>
        <v>Car</v>
      </c>
      <c r="AB52" t="str" cm="1">
        <f t="array" ref="AB52">INDEX(Q52:Q1050, MATCH(MAX(COUNTIFS(Q52:Q1050, Q52:Q1050, AC52:AC1050, "High")), COUNTIFS(Q52:Q1050, Q52:Q1050, AC52:AC1050, "High"), 0))</f>
        <v>West</v>
      </c>
      <c r="AC52" t="str">
        <v>High Risk</v>
      </c>
      <c r="AH52">
        <f t="shared" si="3"/>
        <v>648.68905472636811</v>
      </c>
      <c r="AJ52">
        <f t="shared" si="1"/>
        <v>0.11715481171548117</v>
      </c>
      <c r="AK52">
        <f t="shared" si="2"/>
        <v>5.9739894554354002E-2</v>
      </c>
      <c r="AM52">
        <v>0.6027895694360218</v>
      </c>
      <c r="AN52" s="8">
        <f>IF(L52="Male", 1, 0)</f>
        <v>1</v>
      </c>
    </row>
    <row r="53" spans="1:40" ht="15" x14ac:dyDescent="0.3">
      <c r="A53">
        <v>52</v>
      </c>
      <c r="B53">
        <v>50</v>
      </c>
      <c r="C53">
        <v>75776</v>
      </c>
      <c r="D53">
        <v>606</v>
      </c>
      <c r="E53">
        <v>206697</v>
      </c>
      <c r="F53" t="s">
        <v>44</v>
      </c>
      <c r="G53">
        <v>5090</v>
      </c>
      <c r="H53">
        <v>0</v>
      </c>
      <c r="I53">
        <v>0</v>
      </c>
      <c r="J53" t="s">
        <v>20</v>
      </c>
      <c r="K53" t="s">
        <v>21</v>
      </c>
      <c r="L53" t="s">
        <v>22</v>
      </c>
      <c r="M53" t="s">
        <v>31</v>
      </c>
      <c r="N53">
        <v>2</v>
      </c>
      <c r="O53">
        <v>1</v>
      </c>
      <c r="P53">
        <v>80042</v>
      </c>
      <c r="Q53" t="s">
        <v>38</v>
      </c>
      <c r="R53">
        <v>2</v>
      </c>
      <c r="S53" t="s">
        <v>45</v>
      </c>
      <c r="W53" t="str">
        <f>IF(B53&lt;30,"&lt;30",IF(B53&lt;=40,"30-40",IF(B53&lt;=50,"41-50",IF(B53&lt;=60,"51-60","&gt;60"))))</f>
        <v>41-50</v>
      </c>
      <c r="X53" t="str">
        <f t="shared" si="0"/>
        <v>46-60 (Older Adult)</v>
      </c>
      <c r="AA53" t="str" cm="1">
        <f t="array" ref="AA53">INDEX(F53:F1552, MATCH(MAX(IF(H53:H1552="0", COUNTIF(F53:F1552, F53:F1552), 0)), IF(H53:H1552="0", COUNTIF(F53:F1552, F53:F1552), 0), 0))</f>
        <v>Personal</v>
      </c>
      <c r="AB53" t="str" cm="1">
        <f t="array" ref="AB53">INDEX(Q53:Q1051, MATCH(MAX(COUNTIFS(Q53:Q1051, Q53:Q1051, AC53:AC1051, "High")), COUNTIFS(Q53:Q1051, Q53:Q1051, AC53:AC1051, "High"), 0))</f>
        <v>North</v>
      </c>
      <c r="AC53" t="str">
        <v>High Risk</v>
      </c>
      <c r="AH53">
        <f t="shared" si="3"/>
        <v>647.78062678062679</v>
      </c>
      <c r="AJ53">
        <f t="shared" si="1"/>
        <v>0.13100436681222707</v>
      </c>
      <c r="AK53">
        <f t="shared" si="2"/>
        <v>5.940096527601587E-2</v>
      </c>
      <c r="AM53">
        <v>0.78514341572911672</v>
      </c>
      <c r="AN53" s="8">
        <f>IF(L53="Male", 1, 0)</f>
        <v>0</v>
      </c>
    </row>
    <row r="54" spans="1:40" ht="15" x14ac:dyDescent="0.3">
      <c r="A54">
        <v>53</v>
      </c>
      <c r="B54">
        <v>36</v>
      </c>
      <c r="C54">
        <v>73400</v>
      </c>
      <c r="D54">
        <v>599</v>
      </c>
      <c r="E54">
        <v>265935</v>
      </c>
      <c r="F54" t="s">
        <v>19</v>
      </c>
      <c r="G54">
        <v>3335</v>
      </c>
      <c r="H54">
        <v>0</v>
      </c>
      <c r="I54">
        <v>0</v>
      </c>
      <c r="J54" t="s">
        <v>20</v>
      </c>
      <c r="K54" t="s">
        <v>33</v>
      </c>
      <c r="L54" t="s">
        <v>22</v>
      </c>
      <c r="M54" t="s">
        <v>41</v>
      </c>
      <c r="N54">
        <v>1</v>
      </c>
      <c r="O54">
        <v>3</v>
      </c>
      <c r="P54">
        <v>93364</v>
      </c>
      <c r="Q54" t="s">
        <v>32</v>
      </c>
      <c r="R54">
        <v>17</v>
      </c>
      <c r="S54" t="s">
        <v>43</v>
      </c>
      <c r="W54" t="str">
        <f>IF(B54&lt;30,"&lt;30",IF(B54&lt;=40,"30-40",IF(B54&lt;=50,"41-50",IF(B54&lt;=60,"51-60","&gt;60"))))</f>
        <v>30-40</v>
      </c>
      <c r="X54" t="str">
        <f t="shared" si="0"/>
        <v>31-45 (Middle-Aged)</v>
      </c>
      <c r="AA54" t="str" cm="1">
        <f t="array" ref="AA54">INDEX(F54:F1553, MATCH(MAX(IF(H54:H1553="0", COUNTIF(F54:F1553, F54:F1553), 0)), IF(H54:H1553="0", COUNTIF(F54:F1553, F54:F1553), 0), 0))</f>
        <v>Home</v>
      </c>
      <c r="AB54" t="str" cm="1">
        <f t="array" ref="AB54">INDEX(Q54:Q1052, MATCH(MAX(COUNTIFS(Q54:Q1052, Q54:Q1052, AC54:AC1052, "High")), COUNTIFS(Q54:Q1052, Q54:Q1052, AC54:AC1052, "High"), 0))</f>
        <v>South</v>
      </c>
      <c r="AC54" t="str">
        <v>Low Risk</v>
      </c>
      <c r="AH54">
        <f t="shared" si="3"/>
        <v>648.68905472636811</v>
      </c>
      <c r="AJ54">
        <f t="shared" si="1"/>
        <v>0.15436241610738255</v>
      </c>
      <c r="AK54">
        <f t="shared" si="2"/>
        <v>5.9061123929792077E-2</v>
      </c>
      <c r="AM54">
        <v>0.76363784473629426</v>
      </c>
      <c r="AN54" s="8">
        <f>IF(L54="Male", 1, 0)</f>
        <v>0</v>
      </c>
    </row>
    <row r="55" spans="1:40" ht="15" x14ac:dyDescent="0.3">
      <c r="A55">
        <v>54</v>
      </c>
      <c r="B55">
        <v>22</v>
      </c>
      <c r="C55">
        <v>31741</v>
      </c>
      <c r="D55">
        <v>702</v>
      </c>
      <c r="E55">
        <v>225497</v>
      </c>
      <c r="F55" t="s">
        <v>28</v>
      </c>
      <c r="G55">
        <v>4580</v>
      </c>
      <c r="H55">
        <v>1</v>
      </c>
      <c r="I55">
        <v>1</v>
      </c>
      <c r="J55" t="s">
        <v>20</v>
      </c>
      <c r="K55" t="s">
        <v>29</v>
      </c>
      <c r="L55" t="s">
        <v>22</v>
      </c>
      <c r="M55" t="s">
        <v>37</v>
      </c>
      <c r="N55">
        <v>3</v>
      </c>
      <c r="O55">
        <v>3</v>
      </c>
      <c r="P55">
        <v>96163</v>
      </c>
      <c r="Q55" t="s">
        <v>26</v>
      </c>
      <c r="R55">
        <v>4</v>
      </c>
      <c r="S55" t="s">
        <v>27</v>
      </c>
      <c r="W55" t="str">
        <f>IF(B55&lt;30,"&lt;30",IF(B55&lt;=40,"30-40",IF(B55&lt;=50,"41-50",IF(B55&lt;=60,"51-60","&gt;60"))))</f>
        <v>&lt;30</v>
      </c>
      <c r="X55" t="str">
        <f t="shared" si="0"/>
        <v>18-30 (Young Adult)</v>
      </c>
      <c r="AA55" t="str" cm="1">
        <f t="array" ref="AA55">INDEX(F55:F1554, MATCH(MAX(IF(H55:H1554="0", COUNTIF(F55:F1554, F55:F1554), 0)), IF(H55:H1554="0", COUNTIF(F55:F1554, F55:F1554), 0), 0))</f>
        <v>Education</v>
      </c>
      <c r="AB55" t="str" cm="1">
        <f t="array" ref="AB55">INDEX(Q55:Q1053, MATCH(MAX(COUNTIFS(Q55:Q1053, Q55:Q1053, AC55:AC1053, "High")), COUNTIFS(Q55:Q1053, Q55:Q1053, AC55:AC1053, "High"), 0))</f>
        <v>West</v>
      </c>
      <c r="AC55" t="str">
        <v>High Risk</v>
      </c>
      <c r="AH55">
        <f t="shared" si="3"/>
        <v>652.44324324324327</v>
      </c>
      <c r="AJ55">
        <f t="shared" si="1"/>
        <v>0.13414634146341464</v>
      </c>
      <c r="AK55">
        <f t="shared" si="2"/>
        <v>5.9197896494553301E-2</v>
      </c>
      <c r="AM55">
        <v>0.38657531022872299</v>
      </c>
      <c r="AN55" s="8">
        <f>IF(L55="Male", 1, 0)</f>
        <v>0</v>
      </c>
    </row>
    <row r="56" spans="1:40" ht="15" x14ac:dyDescent="0.3">
      <c r="A56">
        <v>55</v>
      </c>
      <c r="B56">
        <v>37</v>
      </c>
      <c r="C56">
        <v>47439</v>
      </c>
      <c r="D56">
        <v>755</v>
      </c>
      <c r="E56">
        <v>198471</v>
      </c>
      <c r="F56" t="s">
        <v>28</v>
      </c>
      <c r="G56">
        <v>5060</v>
      </c>
      <c r="H56">
        <v>0</v>
      </c>
      <c r="I56">
        <v>0</v>
      </c>
      <c r="J56" t="s">
        <v>20</v>
      </c>
      <c r="K56" t="s">
        <v>21</v>
      </c>
      <c r="L56" t="s">
        <v>22</v>
      </c>
      <c r="M56" t="s">
        <v>37</v>
      </c>
      <c r="N56">
        <v>3</v>
      </c>
      <c r="O56">
        <v>4</v>
      </c>
      <c r="P56">
        <v>122631</v>
      </c>
      <c r="Q56" t="s">
        <v>38</v>
      </c>
      <c r="R56">
        <v>7</v>
      </c>
      <c r="S56" t="s">
        <v>27</v>
      </c>
      <c r="W56" t="str">
        <f>IF(B56&lt;30,"&lt;30",IF(B56&lt;=40,"30-40",IF(B56&lt;=50,"41-50",IF(B56&lt;=60,"51-60","&gt;60"))))</f>
        <v>30-40</v>
      </c>
      <c r="X56" t="str">
        <f t="shared" si="0"/>
        <v>31-45 (Middle-Aged)</v>
      </c>
      <c r="AA56" t="str" cm="1">
        <f t="array" ref="AA56">INDEX(F56:F1555, MATCH(MAX(IF(H56:H1555="0", COUNTIF(F56:F1555, F56:F1555), 0)), IF(H56:H1555="0", COUNTIF(F56:F1555, F56:F1555), 0), 0))</f>
        <v>Education</v>
      </c>
      <c r="AB56" t="str" cm="1">
        <f t="array" ref="AB56">INDEX(Q56:Q1054, MATCH(MAX(COUNTIFS(Q56:Q1054, Q56:Q1054, AC56:AC1054, "High")), COUNTIFS(Q56:Q1054, Q56:Q1054, AC56:AC1054, "High"), 0))</f>
        <v>North</v>
      </c>
      <c r="AC56" t="str">
        <v>High Risk</v>
      </c>
      <c r="AH56">
        <f t="shared" si="3"/>
        <v>652.44324324324327</v>
      </c>
      <c r="AJ56">
        <f t="shared" si="1"/>
        <v>0.13414634146341464</v>
      </c>
      <c r="AK56">
        <f t="shared" si="2"/>
        <v>5.8552731781400004E-2</v>
      </c>
      <c r="AM56">
        <v>0.52866051790773239</v>
      </c>
      <c r="AN56" s="8">
        <f>IF(L56="Male", 1, 0)</f>
        <v>0</v>
      </c>
    </row>
    <row r="57" spans="1:40" ht="15" x14ac:dyDescent="0.3">
      <c r="A57">
        <v>56</v>
      </c>
      <c r="B57">
        <v>30</v>
      </c>
      <c r="C57">
        <v>62548</v>
      </c>
      <c r="D57">
        <v>692</v>
      </c>
      <c r="E57">
        <v>303062</v>
      </c>
      <c r="F57" t="s">
        <v>40</v>
      </c>
      <c r="G57">
        <v>4886</v>
      </c>
      <c r="H57">
        <v>0</v>
      </c>
      <c r="I57">
        <v>1</v>
      </c>
      <c r="J57" t="s">
        <v>20</v>
      </c>
      <c r="K57" t="s">
        <v>21</v>
      </c>
      <c r="L57" t="s">
        <v>22</v>
      </c>
      <c r="M57" t="s">
        <v>41</v>
      </c>
      <c r="N57">
        <v>2</v>
      </c>
      <c r="O57">
        <v>3</v>
      </c>
      <c r="P57">
        <v>87084</v>
      </c>
      <c r="Q57" t="s">
        <v>38</v>
      </c>
      <c r="R57">
        <v>9</v>
      </c>
      <c r="S57" t="s">
        <v>27</v>
      </c>
      <c r="W57" t="str">
        <f>IF(B57&lt;30,"&lt;30",IF(B57&lt;=40,"30-40",IF(B57&lt;=50,"41-50",IF(B57&lt;=60,"51-60","&gt;60"))))</f>
        <v>30-40</v>
      </c>
      <c r="X57" t="str">
        <f t="shared" si="0"/>
        <v>18-30 (Young Adult)</v>
      </c>
      <c r="AA57" t="str" cm="1">
        <f t="array" ref="AA57">INDEX(F57:F1556, MATCH(MAX(IF(H57:H1556="0", COUNTIF(F57:F1556, F57:F1556), 0)), IF(H57:H1556="0", COUNTIF(F57:F1556, F57:F1556), 0), 0))</f>
        <v>Car</v>
      </c>
      <c r="AB57" t="str" cm="1">
        <f t="array" ref="AB57">INDEX(Q57:Q1055, MATCH(MAX(COUNTIFS(Q57:Q1055, Q57:Q1055, AC57:AC1055, "High")), COUNTIFS(Q57:Q1055, Q57:Q1055, AC57:AC1055, "High"), 0))</f>
        <v>North</v>
      </c>
      <c r="AC57" t="str">
        <v>High Risk</v>
      </c>
      <c r="AH57">
        <f t="shared" si="3"/>
        <v>648.68905472636811</v>
      </c>
      <c r="AJ57">
        <f t="shared" si="1"/>
        <v>0.13100436681222707</v>
      </c>
      <c r="AK57">
        <f t="shared" si="2"/>
        <v>5.8977543541001119E-2</v>
      </c>
      <c r="AM57">
        <v>0.66541458866975012</v>
      </c>
      <c r="AN57" s="8">
        <f>IF(L57="Male", 1, 0)</f>
        <v>0</v>
      </c>
    </row>
    <row r="58" spans="1:40" ht="15" x14ac:dyDescent="0.3">
      <c r="A58">
        <v>57</v>
      </c>
      <c r="B58">
        <v>27</v>
      </c>
      <c r="C58">
        <v>35860</v>
      </c>
      <c r="D58">
        <v>714</v>
      </c>
      <c r="E58">
        <v>241162</v>
      </c>
      <c r="F58" t="s">
        <v>28</v>
      </c>
      <c r="G58">
        <v>5315</v>
      </c>
      <c r="H58">
        <v>0</v>
      </c>
      <c r="I58">
        <v>1</v>
      </c>
      <c r="J58" t="s">
        <v>20</v>
      </c>
      <c r="K58" t="s">
        <v>33</v>
      </c>
      <c r="L58" t="s">
        <v>22</v>
      </c>
      <c r="M58" t="s">
        <v>37</v>
      </c>
      <c r="N58">
        <v>3</v>
      </c>
      <c r="O58">
        <v>2</v>
      </c>
      <c r="P58">
        <v>122402</v>
      </c>
      <c r="Q58" t="s">
        <v>32</v>
      </c>
      <c r="R58">
        <v>3</v>
      </c>
      <c r="S58" t="s">
        <v>25</v>
      </c>
      <c r="W58" t="str">
        <f>IF(B58&lt;30,"&lt;30",IF(B58&lt;=40,"30-40",IF(B58&lt;=50,"41-50",IF(B58&lt;=60,"51-60","&gt;60"))))</f>
        <v>&lt;30</v>
      </c>
      <c r="X58" t="str">
        <f t="shared" si="0"/>
        <v>18-30 (Young Adult)</v>
      </c>
      <c r="AA58" t="str" cm="1">
        <f t="array" ref="AA58">INDEX(F58:F1557, MATCH(MAX(IF(H58:H1557="0", COUNTIF(F58:F1557, F58:F1557), 0)), IF(H58:H1557="0", COUNTIF(F58:F1557, F58:F1557), 0), 0))</f>
        <v>Education</v>
      </c>
      <c r="AB58" t="str" cm="1">
        <f t="array" ref="AB58">INDEX(Q58:Q1056, MATCH(MAX(COUNTIFS(Q58:Q1056, Q58:Q1056, AC58:AC1056, "High")), COUNTIFS(Q58:Q1056, Q58:Q1056, AC58:AC1056, "High"), 0))</f>
        <v>South</v>
      </c>
      <c r="AC58" t="str">
        <v>High Risk</v>
      </c>
      <c r="AH58">
        <f t="shared" si="3"/>
        <v>652.44324324324327</v>
      </c>
      <c r="AJ58">
        <f t="shared" si="1"/>
        <v>0.13414634146341464</v>
      </c>
      <c r="AK58">
        <f t="shared" si="2"/>
        <v>5.9114810069418003E-2</v>
      </c>
      <c r="AM58">
        <v>0.42385706398269418</v>
      </c>
      <c r="AN58" s="8">
        <f>IF(L58="Male", 1, 0)</f>
        <v>0</v>
      </c>
    </row>
    <row r="59" spans="1:40" ht="15" x14ac:dyDescent="0.3">
      <c r="A59">
        <v>58</v>
      </c>
      <c r="B59">
        <v>62</v>
      </c>
      <c r="C59">
        <v>26479</v>
      </c>
      <c r="D59">
        <v>646</v>
      </c>
      <c r="E59">
        <v>227736</v>
      </c>
      <c r="F59" t="s">
        <v>35</v>
      </c>
      <c r="G59">
        <v>5078</v>
      </c>
      <c r="H59">
        <v>0</v>
      </c>
      <c r="I59">
        <v>1</v>
      </c>
      <c r="J59" t="s">
        <v>20</v>
      </c>
      <c r="K59" t="s">
        <v>29</v>
      </c>
      <c r="L59" t="s">
        <v>22</v>
      </c>
      <c r="M59" t="s">
        <v>37</v>
      </c>
      <c r="N59">
        <v>3</v>
      </c>
      <c r="O59">
        <v>1</v>
      </c>
      <c r="P59">
        <v>111248</v>
      </c>
      <c r="Q59" t="s">
        <v>26</v>
      </c>
      <c r="R59">
        <v>5</v>
      </c>
      <c r="S59" t="s">
        <v>34</v>
      </c>
      <c r="W59" t="str">
        <f>IF(B59&lt;30,"&lt;30",IF(B59&lt;=40,"30-40",IF(B59&lt;=50,"41-50",IF(B59&lt;=60,"51-60","&gt;60"))))</f>
        <v>&gt;60</v>
      </c>
      <c r="X59" t="str">
        <f t="shared" si="0"/>
        <v>46-60 (Older Adult)</v>
      </c>
      <c r="AA59" t="str" cm="1">
        <f t="array" ref="AA59">INDEX(F59:F1558, MATCH(MAX(IF(H59:H1558="0", COUNTIF(F59:F1558, F59:F1558), 0)), IF(H59:H1558="0", COUNTIF(F59:F1558, F59:F1558), 0), 0))</f>
        <v>Medical</v>
      </c>
      <c r="AB59" t="str" cm="1">
        <f t="array" ref="AB59">INDEX(Q59:Q1057, MATCH(MAX(COUNTIFS(Q59:Q1057, Q59:Q1057, AC59:AC1057, "High")), COUNTIFS(Q59:Q1057, Q59:Q1057, AC59:AC1057, "High"), 0))</f>
        <v>West</v>
      </c>
      <c r="AC59" t="str">
        <v>High Risk</v>
      </c>
      <c r="AH59">
        <f t="shared" si="3"/>
        <v>652.44324324324327</v>
      </c>
      <c r="AJ59">
        <f t="shared" si="1"/>
        <v>0.13414634146341464</v>
      </c>
      <c r="AK59">
        <f t="shared" si="2"/>
        <v>5.899672504500697E-2</v>
      </c>
      <c r="AM59">
        <v>0.33894807345926525</v>
      </c>
      <c r="AN59" s="8">
        <f>IF(L59="Male", 1, 0)</f>
        <v>0</v>
      </c>
    </row>
    <row r="60" spans="1:40" ht="15" x14ac:dyDescent="0.3">
      <c r="A60">
        <v>59</v>
      </c>
      <c r="B60">
        <v>29</v>
      </c>
      <c r="C60">
        <v>38596</v>
      </c>
      <c r="D60">
        <v>663</v>
      </c>
      <c r="E60">
        <v>165869</v>
      </c>
      <c r="F60" t="s">
        <v>28</v>
      </c>
      <c r="G60">
        <v>5340</v>
      </c>
      <c r="H60">
        <v>0</v>
      </c>
      <c r="I60">
        <v>1</v>
      </c>
      <c r="J60" t="s">
        <v>20</v>
      </c>
      <c r="K60" t="s">
        <v>33</v>
      </c>
      <c r="L60" t="s">
        <v>30</v>
      </c>
      <c r="M60" t="s">
        <v>41</v>
      </c>
      <c r="N60">
        <v>2</v>
      </c>
      <c r="O60">
        <v>3</v>
      </c>
      <c r="P60">
        <v>96794</v>
      </c>
      <c r="Q60" t="s">
        <v>24</v>
      </c>
      <c r="R60">
        <v>18</v>
      </c>
      <c r="S60" t="s">
        <v>42</v>
      </c>
      <c r="W60" t="str">
        <f>IF(B60&lt;30,"&lt;30",IF(B60&lt;=40,"30-40",IF(B60&lt;=50,"41-50",IF(B60&lt;=60,"51-60","&gt;60"))))</f>
        <v>&lt;30</v>
      </c>
      <c r="X60" t="str">
        <f t="shared" si="0"/>
        <v>18-30 (Young Adult)</v>
      </c>
      <c r="AA60" t="str" cm="1">
        <f t="array" ref="AA60">INDEX(F60:F1559, MATCH(MAX(IF(H60:H1559="0", COUNTIF(F60:F1559, F60:F1559), 0)), IF(H60:H1559="0", COUNTIF(F60:F1559, F60:F1559), 0), 0))</f>
        <v>Education</v>
      </c>
      <c r="AB60" t="str" cm="1">
        <f t="array" ref="AB60">INDEX(Q60:Q1058, MATCH(MAX(COUNTIFS(Q60:Q1058, Q60:Q1058, AC60:AC1058, "High")), COUNTIFS(Q60:Q1058, Q60:Q1058, AC60:AC1058, "High"), 0))</f>
        <v>East</v>
      </c>
      <c r="AC60" t="str">
        <v>High Risk</v>
      </c>
      <c r="AH60">
        <f t="shared" si="3"/>
        <v>648.68905472636811</v>
      </c>
      <c r="AJ60">
        <f t="shared" si="1"/>
        <v>0.13100436681222707</v>
      </c>
      <c r="AK60">
        <f t="shared" si="2"/>
        <v>5.8655650347167701E-2</v>
      </c>
      <c r="AM60">
        <v>0.44862105482291392</v>
      </c>
      <c r="AN60" s="8">
        <f>IF(L60="Male", 1, 0)</f>
        <v>1</v>
      </c>
    </row>
    <row r="61" spans="1:40" ht="15" x14ac:dyDescent="0.3">
      <c r="A61">
        <v>60</v>
      </c>
      <c r="B61">
        <v>37</v>
      </c>
      <c r="C61">
        <v>48272</v>
      </c>
      <c r="D61">
        <v>662</v>
      </c>
      <c r="E61">
        <v>142667</v>
      </c>
      <c r="F61" t="s">
        <v>40</v>
      </c>
      <c r="G61">
        <v>5166</v>
      </c>
      <c r="H61">
        <v>0</v>
      </c>
      <c r="I61">
        <v>1</v>
      </c>
      <c r="J61" t="s">
        <v>20</v>
      </c>
      <c r="K61" t="s">
        <v>21</v>
      </c>
      <c r="L61" t="s">
        <v>22</v>
      </c>
      <c r="M61" t="s">
        <v>37</v>
      </c>
      <c r="N61">
        <v>0</v>
      </c>
      <c r="O61">
        <v>2</v>
      </c>
      <c r="P61">
        <v>71461</v>
      </c>
      <c r="Q61" t="s">
        <v>26</v>
      </c>
      <c r="R61">
        <v>17</v>
      </c>
      <c r="S61" t="s">
        <v>45</v>
      </c>
      <c r="W61" t="str">
        <f>IF(B61&lt;30,"&lt;30",IF(B61&lt;=40,"30-40",IF(B61&lt;=50,"41-50",IF(B61&lt;=60,"51-60","&gt;60"))))</f>
        <v>30-40</v>
      </c>
      <c r="X61" t="str">
        <f t="shared" si="0"/>
        <v>31-45 (Middle-Aged)</v>
      </c>
      <c r="AA61" t="str" cm="1">
        <f t="array" ref="AA61">INDEX(F61:F1560, MATCH(MAX(IF(H61:H1560="0", COUNTIF(F61:F1560, F61:F1560), 0)), IF(H61:H1560="0", COUNTIF(F61:F1560, F61:F1560), 0), 0))</f>
        <v>Car</v>
      </c>
      <c r="AB61" t="str" cm="1">
        <f t="array" ref="AB61">INDEX(Q61:Q1059, MATCH(MAX(COUNTIFS(Q61:Q1059, Q61:Q1059, AC61:AC1059, "High")), COUNTIFS(Q61:Q1059, Q61:Q1059, AC61:AC1059, "High"), 0))</f>
        <v>West</v>
      </c>
      <c r="AC61" t="str">
        <v>High Risk</v>
      </c>
      <c r="AH61">
        <f t="shared" si="3"/>
        <v>652.44324324324327</v>
      </c>
      <c r="AJ61">
        <f t="shared" si="1"/>
        <v>0.15873015873015872</v>
      </c>
      <c r="AK61">
        <f t="shared" si="2"/>
        <v>5.8793009627964965E-2</v>
      </c>
      <c r="AM61">
        <v>0.53620013938796018</v>
      </c>
      <c r="AN61" s="8">
        <f>IF(L61="Male", 1, 0)</f>
        <v>0</v>
      </c>
    </row>
    <row r="62" spans="1:40" ht="15" x14ac:dyDescent="0.3">
      <c r="A62">
        <v>61</v>
      </c>
      <c r="B62">
        <v>29</v>
      </c>
      <c r="C62">
        <v>-10969</v>
      </c>
      <c r="D62">
        <v>647</v>
      </c>
      <c r="E62">
        <v>187026</v>
      </c>
      <c r="F62" t="s">
        <v>28</v>
      </c>
      <c r="G62">
        <v>4976</v>
      </c>
      <c r="H62">
        <v>0</v>
      </c>
      <c r="I62">
        <v>1</v>
      </c>
      <c r="J62" t="s">
        <v>20</v>
      </c>
      <c r="K62" t="s">
        <v>33</v>
      </c>
      <c r="L62" t="s">
        <v>30</v>
      </c>
      <c r="M62" t="s">
        <v>23</v>
      </c>
      <c r="N62">
        <v>5</v>
      </c>
      <c r="O62">
        <v>1</v>
      </c>
      <c r="P62">
        <v>122706</v>
      </c>
      <c r="Q62" t="s">
        <v>38</v>
      </c>
      <c r="R62">
        <v>7</v>
      </c>
      <c r="S62" t="s">
        <v>25</v>
      </c>
      <c r="W62" t="str">
        <f>IF(B62&lt;30,"&lt;30",IF(B62&lt;=40,"30-40",IF(B62&lt;=50,"41-50",IF(B62&lt;=60,"51-60","&gt;60"))))</f>
        <v>&lt;30</v>
      </c>
      <c r="X62" t="str">
        <f t="shared" si="0"/>
        <v>18-30 (Young Adult)</v>
      </c>
      <c r="AA62" t="str" cm="1">
        <f t="array" ref="AA62">INDEX(F62:F1561, MATCH(MAX(IF(H62:H1561="0", COUNTIF(F62:F1561, F62:F1561), 0)), IF(H62:H1561="0", COUNTIF(F62:F1561, F62:F1561), 0), 0))</f>
        <v>Education</v>
      </c>
      <c r="AB62" t="str" cm="1">
        <f t="array" ref="AB62">INDEX(Q62:Q1060, MATCH(MAX(COUNTIFS(Q62:Q1060, Q62:Q1060, AC62:AC1060, "High")), COUNTIFS(Q62:Q1060, Q62:Q1060, AC62:AC1060, "High"), 0))</f>
        <v>North</v>
      </c>
      <c r="AC62" t="str">
        <v>High Risk</v>
      </c>
      <c r="AH62">
        <f t="shared" si="3"/>
        <v>647.51989389920425</v>
      </c>
      <c r="AJ62">
        <f t="shared" si="1"/>
        <v>0.11715481171548117</v>
      </c>
      <c r="AK62">
        <f t="shared" si="2"/>
        <v>5.8674280224703335E-2</v>
      </c>
      <c r="AM62">
        <v>0</v>
      </c>
      <c r="AN62" s="8">
        <f>IF(L62="Male", 1, 0)</f>
        <v>1</v>
      </c>
    </row>
    <row r="63" spans="1:40" ht="15" x14ac:dyDescent="0.3">
      <c r="A63">
        <v>62</v>
      </c>
      <c r="B63">
        <v>29</v>
      </c>
      <c r="C63">
        <v>33291</v>
      </c>
      <c r="D63">
        <v>720</v>
      </c>
      <c r="E63">
        <v>125058</v>
      </c>
      <c r="F63" t="s">
        <v>19</v>
      </c>
      <c r="G63">
        <v>5159</v>
      </c>
      <c r="H63">
        <v>0</v>
      </c>
      <c r="I63">
        <v>0</v>
      </c>
      <c r="J63" t="s">
        <v>20</v>
      </c>
      <c r="K63" t="s">
        <v>29</v>
      </c>
      <c r="L63" t="s">
        <v>22</v>
      </c>
      <c r="M63" t="s">
        <v>31</v>
      </c>
      <c r="N63">
        <v>2</v>
      </c>
      <c r="O63">
        <v>1</v>
      </c>
      <c r="P63">
        <v>72209</v>
      </c>
      <c r="Q63" t="s">
        <v>38</v>
      </c>
      <c r="R63">
        <v>14</v>
      </c>
      <c r="S63" t="s">
        <v>34</v>
      </c>
      <c r="W63" t="str">
        <f>IF(B63&lt;30,"&lt;30",IF(B63&lt;=40,"30-40",IF(B63&lt;=50,"41-50",IF(B63&lt;=60,"51-60","&gt;60"))))</f>
        <v>&lt;30</v>
      </c>
      <c r="X63" t="str">
        <f t="shared" si="0"/>
        <v>18-30 (Young Adult)</v>
      </c>
      <c r="AA63" t="str" cm="1">
        <f t="array" ref="AA63">INDEX(F63:F1562, MATCH(MAX(IF(H63:H1562="0", COUNTIF(F63:F1562, F63:F1562), 0)), IF(H63:H1562="0", COUNTIF(F63:F1562, F63:F1562), 0), 0))</f>
        <v>Home</v>
      </c>
      <c r="AB63" t="str" cm="1">
        <f t="array" ref="AB63">INDEX(Q63:Q1061, MATCH(MAX(COUNTIFS(Q63:Q1061, Q63:Q1061, AC63:AC1061, "High")), COUNTIFS(Q63:Q1061, Q63:Q1061, AC63:AC1061, "High"), 0))</f>
        <v>North</v>
      </c>
      <c r="AC63" t="str">
        <v>High Risk</v>
      </c>
      <c r="AH63">
        <f t="shared" si="3"/>
        <v>647.78062678062679</v>
      </c>
      <c r="AJ63">
        <f t="shared" si="1"/>
        <v>0.13100436681222707</v>
      </c>
      <c r="AK63">
        <f t="shared" si="2"/>
        <v>5.8331688683044919E-2</v>
      </c>
      <c r="AM63">
        <v>0.40060461790501706</v>
      </c>
      <c r="AN63" s="8">
        <f>IF(L63="Male", 1, 0)</f>
        <v>0</v>
      </c>
    </row>
    <row r="64" spans="1:40" ht="15" x14ac:dyDescent="0.3">
      <c r="A64">
        <v>63</v>
      </c>
      <c r="B64">
        <v>57</v>
      </c>
      <c r="C64">
        <v>23321</v>
      </c>
      <c r="D64">
        <v>705</v>
      </c>
      <c r="E64">
        <v>183901</v>
      </c>
      <c r="F64" t="s">
        <v>40</v>
      </c>
      <c r="G64">
        <v>4638</v>
      </c>
      <c r="H64">
        <v>0</v>
      </c>
      <c r="I64">
        <v>0</v>
      </c>
      <c r="J64" t="s">
        <v>20</v>
      </c>
      <c r="K64" t="s">
        <v>21</v>
      </c>
      <c r="L64" t="s">
        <v>22</v>
      </c>
      <c r="M64" t="s">
        <v>23</v>
      </c>
      <c r="N64">
        <v>1</v>
      </c>
      <c r="O64">
        <v>2</v>
      </c>
      <c r="P64">
        <v>99361</v>
      </c>
      <c r="Q64" t="s">
        <v>32</v>
      </c>
      <c r="R64">
        <v>15</v>
      </c>
      <c r="S64" t="s">
        <v>39</v>
      </c>
      <c r="W64" t="str">
        <f>IF(B64&lt;30,"&lt;30",IF(B64&lt;=40,"30-40",IF(B64&lt;=50,"41-50",IF(B64&lt;=60,"51-60","&gt;60"))))</f>
        <v>51-60</v>
      </c>
      <c r="X64" t="str">
        <f t="shared" si="0"/>
        <v>46-60 (Older Adult)</v>
      </c>
      <c r="AA64" t="str" cm="1">
        <f t="array" ref="AA64">INDEX(F64:F1563, MATCH(MAX(IF(H64:H1563="0", COUNTIF(F64:F1563, F64:F1563), 0)), IF(H64:H1563="0", COUNTIF(F64:F1563, F64:F1563), 0), 0))</f>
        <v>Car</v>
      </c>
      <c r="AB64" t="str" cm="1">
        <f t="array" ref="AB64">INDEX(Q64:Q1062, MATCH(MAX(COUNTIFS(Q64:Q1062, Q64:Q1062, AC64:AC1062, "High")), COUNTIFS(Q64:Q1062, Q64:Q1062, AC64:AC1062, "High"), 0))</f>
        <v>South</v>
      </c>
      <c r="AC64" t="str">
        <v>High Risk</v>
      </c>
      <c r="AH64">
        <f t="shared" si="3"/>
        <v>647.51989389920425</v>
      </c>
      <c r="AJ64">
        <f t="shared" si="1"/>
        <v>0.15436241610738255</v>
      </c>
      <c r="AK64">
        <f t="shared" si="2"/>
        <v>5.7988167980562125E-2</v>
      </c>
      <c r="AM64">
        <v>0.31036449046459635</v>
      </c>
      <c r="AN64" s="8">
        <f>IF(L64="Male", 1, 0)</f>
        <v>0</v>
      </c>
    </row>
    <row r="65" spans="1:40" ht="15" x14ac:dyDescent="0.3">
      <c r="A65">
        <v>64</v>
      </c>
      <c r="B65">
        <v>44</v>
      </c>
      <c r="C65">
        <v>67200</v>
      </c>
      <c r="D65">
        <v>630</v>
      </c>
      <c r="E65">
        <v>240047</v>
      </c>
      <c r="F65" t="s">
        <v>44</v>
      </c>
      <c r="G65">
        <v>4584</v>
      </c>
      <c r="H65">
        <v>0</v>
      </c>
      <c r="I65">
        <v>1</v>
      </c>
      <c r="J65" t="s">
        <v>20</v>
      </c>
      <c r="K65" t="s">
        <v>29</v>
      </c>
      <c r="L65" t="s">
        <v>22</v>
      </c>
      <c r="M65" t="s">
        <v>23</v>
      </c>
      <c r="N65">
        <v>4</v>
      </c>
      <c r="O65">
        <v>1</v>
      </c>
      <c r="P65">
        <v>98381</v>
      </c>
      <c r="Q65" t="s">
        <v>32</v>
      </c>
      <c r="R65">
        <v>14</v>
      </c>
      <c r="S65" t="s">
        <v>45</v>
      </c>
      <c r="W65" t="str">
        <f>IF(B65&lt;30,"&lt;30",IF(B65&lt;=40,"30-40",IF(B65&lt;=50,"41-50",IF(B65&lt;=60,"51-60","&gt;60"))))</f>
        <v>41-50</v>
      </c>
      <c r="X65" t="str">
        <f t="shared" si="0"/>
        <v>31-45 (Middle-Aged)</v>
      </c>
      <c r="AA65" t="str" cm="1">
        <f t="array" ref="AA65">INDEX(F65:F1564, MATCH(MAX(IF(H65:H1564="0", COUNTIF(F65:F1564, F65:F1564), 0)), IF(H65:H1564="0", COUNTIF(F65:F1564, F65:F1564), 0), 0))</f>
        <v>Personal</v>
      </c>
      <c r="AB65" t="str" cm="1">
        <f t="array" ref="AB65">INDEX(Q65:Q1063, MATCH(MAX(COUNTIFS(Q65:Q1063, Q65:Q1063, AC65:AC1063, "High")), COUNTIFS(Q65:Q1063, Q65:Q1063, AC65:AC1063, "High"), 0))</f>
        <v>South</v>
      </c>
      <c r="AC65" t="str">
        <v>High Risk</v>
      </c>
      <c r="AH65">
        <f t="shared" si="3"/>
        <v>647.51989389920425</v>
      </c>
      <c r="AJ65">
        <f t="shared" si="1"/>
        <v>0.17796610169491525</v>
      </c>
      <c r="AK65">
        <f t="shared" si="2"/>
        <v>5.7868326633494317E-2</v>
      </c>
      <c r="AM65">
        <v>0.70752061403111788</v>
      </c>
      <c r="AN65" s="8">
        <f>IF(L65="Male", 1, 0)</f>
        <v>0</v>
      </c>
    </row>
    <row r="66" spans="1:40" ht="15" x14ac:dyDescent="0.3">
      <c r="A66">
        <v>65</v>
      </c>
      <c r="B66">
        <v>59</v>
      </c>
      <c r="C66">
        <v>63972</v>
      </c>
      <c r="D66">
        <v>567</v>
      </c>
      <c r="E66">
        <v>249089</v>
      </c>
      <c r="F66" t="s">
        <v>19</v>
      </c>
      <c r="G66">
        <v>5098</v>
      </c>
      <c r="H66">
        <v>0</v>
      </c>
      <c r="I66">
        <v>0</v>
      </c>
      <c r="J66" t="s">
        <v>36</v>
      </c>
      <c r="K66" t="s">
        <v>29</v>
      </c>
      <c r="L66" t="s">
        <v>30</v>
      </c>
      <c r="M66" t="s">
        <v>31</v>
      </c>
      <c r="N66">
        <v>0</v>
      </c>
      <c r="O66">
        <v>2</v>
      </c>
      <c r="P66">
        <v>93787</v>
      </c>
      <c r="Q66" t="s">
        <v>24</v>
      </c>
      <c r="R66">
        <v>9</v>
      </c>
      <c r="S66" t="s">
        <v>27</v>
      </c>
      <c r="W66" t="str">
        <f>IF(B66&lt;30,"&lt;30",IF(B66&lt;=40,"30-40",IF(B66&lt;=50,"41-50",IF(B66&lt;=60,"51-60","&gt;60"))))</f>
        <v>51-60</v>
      </c>
      <c r="X66" t="str">
        <f t="shared" si="0"/>
        <v>46-60 (Older Adult)</v>
      </c>
      <c r="AA66" t="str" cm="1">
        <f t="array" ref="AA66">INDEX(F66:F1565, MATCH(MAX(IF(H66:H1565="0", COUNTIF(F66:F1565, F66:F1565), 0)), IF(H66:H1565="0", COUNTIF(F66:F1565, F66:F1565), 0), 0))</f>
        <v>Home</v>
      </c>
      <c r="AB66" t="str" cm="1">
        <f t="array" ref="AB66">INDEX(Q66:Q1064, MATCH(MAX(COUNTIFS(Q66:Q1064, Q66:Q1064, AC66:AC1064, "High")), COUNTIFS(Q66:Q1064, Q66:Q1064, AC66:AC1064, "High"), 0))</f>
        <v>East</v>
      </c>
      <c r="AC66" t="str">
        <v>Low Risk</v>
      </c>
      <c r="AH66">
        <f t="shared" si="3"/>
        <v>647.78062678062679</v>
      </c>
      <c r="AJ66">
        <f t="shared" si="1"/>
        <v>0.15873015873015872</v>
      </c>
      <c r="AK66">
        <f t="shared" si="2"/>
        <v>5.7523411326287452E-2</v>
      </c>
      <c r="AM66">
        <v>0.67830344939945508</v>
      </c>
      <c r="AN66" s="8">
        <f>IF(L66="Male", 1, 0)</f>
        <v>1</v>
      </c>
    </row>
    <row r="67" spans="1:40" ht="15" x14ac:dyDescent="0.3">
      <c r="A67">
        <v>66</v>
      </c>
      <c r="B67">
        <v>31</v>
      </c>
      <c r="C67">
        <v>54178</v>
      </c>
      <c r="D67">
        <v>646</v>
      </c>
      <c r="E67">
        <v>182899</v>
      </c>
      <c r="F67" t="s">
        <v>28</v>
      </c>
      <c r="G67">
        <v>2990</v>
      </c>
      <c r="H67">
        <v>0</v>
      </c>
      <c r="I67">
        <v>1</v>
      </c>
      <c r="J67" t="s">
        <v>20</v>
      </c>
      <c r="K67" t="s">
        <v>21</v>
      </c>
      <c r="L67" t="s">
        <v>30</v>
      </c>
      <c r="M67" t="s">
        <v>23</v>
      </c>
      <c r="N67">
        <v>2</v>
      </c>
      <c r="O67">
        <v>2</v>
      </c>
      <c r="P67">
        <v>88320</v>
      </c>
      <c r="Q67" t="s">
        <v>24</v>
      </c>
      <c r="R67">
        <v>16</v>
      </c>
      <c r="S67" t="s">
        <v>27</v>
      </c>
      <c r="W67" t="str">
        <f>IF(B67&lt;30,"&lt;30",IF(B67&lt;=40,"30-40",IF(B67&lt;=50,"41-50",IF(B67&lt;=60,"51-60","&gt;60"))))</f>
        <v>30-40</v>
      </c>
      <c r="X67" t="str">
        <f t="shared" ref="X67:X130" si="4">IF(B67&lt;=30, "18-30 (Young Adult)", IF(B67&lt;=45, "31-45 (Middle-Aged)", "46-60 (Older Adult)"))</f>
        <v>31-45 (Middle-Aged)</v>
      </c>
      <c r="AA67" t="str" cm="1">
        <f t="array" ref="AA67">INDEX(F67:F1566, MATCH(MAX(IF(H67:H1566="0", COUNTIF(F67:F1566, F67:F1566), 0)), IF(H67:H1566="0", COUNTIF(F67:F1566, F67:F1566), 0), 0))</f>
        <v>Education</v>
      </c>
      <c r="AB67" t="str" cm="1">
        <f t="array" ref="AB67">INDEX(Q67:Q1065, MATCH(MAX(COUNTIFS(Q67:Q1065, Q67:Q1065, AC67:AC1065, "High")), COUNTIFS(Q67:Q1065, Q67:Q1065, AC67:AC1065, "High"), 0))</f>
        <v>East</v>
      </c>
      <c r="AC67" t="str">
        <v>High Risk</v>
      </c>
      <c r="AH67">
        <f t="shared" ref="AH67:AH130" si="5">AVERAGEIF(M:M,M67,D:D)</f>
        <v>647.51989389920425</v>
      </c>
      <c r="AJ67">
        <f t="shared" ref="AJ67:AJ130" si="6">AVERAGEIFS(H:H,N:N,N67)</f>
        <v>0.13100436681222707</v>
      </c>
      <c r="AK67">
        <f t="shared" ref="AK67:AK130" si="7">CORREL(O67:O1566, H67:H1566)</f>
        <v>5.7402910089792661E-2</v>
      </c>
      <c r="AM67">
        <v>0.58965632721776196</v>
      </c>
      <c r="AN67" s="8">
        <f>IF(L67="Male", 1, 0)</f>
        <v>1</v>
      </c>
    </row>
    <row r="68" spans="1:40" ht="15" x14ac:dyDescent="0.3">
      <c r="A68">
        <v>67</v>
      </c>
      <c r="B68">
        <v>28</v>
      </c>
      <c r="C68">
        <v>51500</v>
      </c>
      <c r="D68">
        <v>592</v>
      </c>
      <c r="E68">
        <v>346798</v>
      </c>
      <c r="F68" t="s">
        <v>44</v>
      </c>
      <c r="G68">
        <v>4629</v>
      </c>
      <c r="H68">
        <v>0</v>
      </c>
      <c r="I68">
        <v>1</v>
      </c>
      <c r="J68" t="s">
        <v>36</v>
      </c>
      <c r="K68" t="s">
        <v>29</v>
      </c>
      <c r="L68" t="s">
        <v>30</v>
      </c>
      <c r="M68" t="s">
        <v>31</v>
      </c>
      <c r="N68">
        <v>0</v>
      </c>
      <c r="O68">
        <v>3</v>
      </c>
      <c r="P68">
        <v>75337</v>
      </c>
      <c r="Q68" t="s">
        <v>38</v>
      </c>
      <c r="R68">
        <v>19</v>
      </c>
      <c r="S68" t="s">
        <v>34</v>
      </c>
      <c r="W68" t="str">
        <f>IF(B68&lt;30,"&lt;30",IF(B68&lt;=40,"30-40",IF(B68&lt;=50,"41-50",IF(B68&lt;=60,"51-60","&gt;60"))))</f>
        <v>&lt;30</v>
      </c>
      <c r="X68" t="str">
        <f t="shared" si="4"/>
        <v>18-30 (Young Adult)</v>
      </c>
      <c r="AA68" t="str" cm="1">
        <f t="array" ref="AA68">INDEX(F68:F1567, MATCH(MAX(IF(H68:H1567="0", COUNTIF(F68:F1567, F68:F1567), 0)), IF(H68:H1567="0", COUNTIF(F68:F1567, F68:F1567), 0), 0))</f>
        <v>Personal</v>
      </c>
      <c r="AB68" t="str" cm="1">
        <f t="array" ref="AB68">INDEX(Q68:Q1066, MATCH(MAX(COUNTIFS(Q68:Q1066, Q68:Q1066, AC68:AC1066, "High")), COUNTIFS(Q68:Q1066, Q68:Q1066, AC68:AC1066, "High"), 0))</f>
        <v>North</v>
      </c>
      <c r="AC68" t="str">
        <v>Low Risk</v>
      </c>
      <c r="AH68">
        <f t="shared" si="5"/>
        <v>647.78062678062679</v>
      </c>
      <c r="AJ68">
        <f t="shared" si="6"/>
        <v>0.15873015873015872</v>
      </c>
      <c r="AK68">
        <f t="shared" si="7"/>
        <v>5.7282209794753174E-2</v>
      </c>
      <c r="AM68">
        <v>0.56541730401962298</v>
      </c>
      <c r="AN68" s="8">
        <f>IF(L68="Male", 1, 0)</f>
        <v>1</v>
      </c>
    </row>
    <row r="69" spans="1:40" ht="15" x14ac:dyDescent="0.3">
      <c r="A69">
        <v>68</v>
      </c>
      <c r="B69">
        <v>45</v>
      </c>
      <c r="C69">
        <v>58172</v>
      </c>
      <c r="D69">
        <v>651</v>
      </c>
      <c r="E69">
        <v>263667</v>
      </c>
      <c r="F69" t="s">
        <v>19</v>
      </c>
      <c r="G69">
        <v>4293</v>
      </c>
      <c r="H69">
        <v>0</v>
      </c>
      <c r="I69">
        <v>0</v>
      </c>
      <c r="J69" t="s">
        <v>20</v>
      </c>
      <c r="K69" t="s">
        <v>29</v>
      </c>
      <c r="L69" t="s">
        <v>22</v>
      </c>
      <c r="M69" t="s">
        <v>31</v>
      </c>
      <c r="N69">
        <v>4</v>
      </c>
      <c r="O69">
        <v>4</v>
      </c>
      <c r="P69">
        <v>51491</v>
      </c>
      <c r="Q69" t="s">
        <v>24</v>
      </c>
      <c r="R69">
        <v>1</v>
      </c>
      <c r="S69" t="s">
        <v>43</v>
      </c>
      <c r="W69" t="str">
        <f>IF(B69&lt;30,"&lt;30",IF(B69&lt;=40,"30-40",IF(B69&lt;=50,"41-50",IF(B69&lt;=60,"51-60","&gt;60"))))</f>
        <v>41-50</v>
      </c>
      <c r="X69" t="str">
        <f t="shared" si="4"/>
        <v>31-45 (Middle-Aged)</v>
      </c>
      <c r="AA69" t="str" cm="1">
        <f t="array" ref="AA69">INDEX(F69:F1568, MATCH(MAX(IF(H69:H1568="0", COUNTIF(F69:F1568, F69:F1568), 0)), IF(H69:H1568="0", COUNTIF(F69:F1568, F69:F1568), 0), 0))</f>
        <v>Home</v>
      </c>
      <c r="AB69" t="str" cm="1">
        <f t="array" ref="AB69">INDEX(Q69:Q1067, MATCH(MAX(COUNTIFS(Q69:Q1067, Q69:Q1067, AC69:AC1067, "High")), COUNTIFS(Q69:Q1067, Q69:Q1067, AC69:AC1067, "High"), 0))</f>
        <v>East</v>
      </c>
      <c r="AC69" t="str">
        <v>High Risk</v>
      </c>
      <c r="AH69">
        <f t="shared" si="5"/>
        <v>647.78062678062679</v>
      </c>
      <c r="AJ69">
        <f t="shared" si="6"/>
        <v>0.17796610169491525</v>
      </c>
      <c r="AK69">
        <f t="shared" si="7"/>
        <v>5.7419389131216227E-2</v>
      </c>
      <c r="AM69">
        <v>0.62580668519138694</v>
      </c>
      <c r="AN69" s="8">
        <f>IF(L69="Male", 1, 0)</f>
        <v>0</v>
      </c>
    </row>
    <row r="70" spans="1:40" ht="15" x14ac:dyDescent="0.3">
      <c r="A70">
        <v>69</v>
      </c>
      <c r="B70">
        <v>22</v>
      </c>
      <c r="C70">
        <v>35024</v>
      </c>
      <c r="D70">
        <v>596</v>
      </c>
      <c r="E70">
        <v>198501</v>
      </c>
      <c r="F70" t="s">
        <v>35</v>
      </c>
      <c r="G70">
        <v>4170</v>
      </c>
      <c r="H70">
        <v>0</v>
      </c>
      <c r="I70">
        <v>0</v>
      </c>
      <c r="J70" t="s">
        <v>20</v>
      </c>
      <c r="K70" t="s">
        <v>29</v>
      </c>
      <c r="L70" t="s">
        <v>22</v>
      </c>
      <c r="M70" t="s">
        <v>41</v>
      </c>
      <c r="N70">
        <v>3</v>
      </c>
      <c r="O70">
        <v>2</v>
      </c>
      <c r="P70">
        <v>142114</v>
      </c>
      <c r="Q70" t="s">
        <v>24</v>
      </c>
      <c r="R70">
        <v>8</v>
      </c>
      <c r="S70" t="s">
        <v>43</v>
      </c>
      <c r="W70" t="str">
        <f>IF(B70&lt;30,"&lt;30",IF(B70&lt;=40,"30-40",IF(B70&lt;=50,"41-50",IF(B70&lt;=60,"51-60","&gt;60"))))</f>
        <v>&lt;30</v>
      </c>
      <c r="X70" t="str">
        <f t="shared" si="4"/>
        <v>18-30 (Young Adult)</v>
      </c>
      <c r="AA70" t="str" cm="1">
        <f t="array" ref="AA70">INDEX(F70:F1569, MATCH(MAX(IF(H70:H1569="0", COUNTIF(F70:F1569, F70:F1569), 0)), IF(H70:H1569="0", COUNTIF(F70:F1569, F70:F1569), 0), 0))</f>
        <v>Medical</v>
      </c>
      <c r="AB70" t="str" cm="1">
        <f t="array" ref="AB70">INDEX(Q70:Q1068, MATCH(MAX(COUNTIFS(Q70:Q1068, Q70:Q1068, AC70:AC1068, "High")), COUNTIFS(Q70:Q1068, Q70:Q1068, AC70:AC1068, "High"), 0))</f>
        <v>East</v>
      </c>
      <c r="AC70" t="str">
        <v>Low Risk</v>
      </c>
      <c r="AH70">
        <f t="shared" si="5"/>
        <v>648.68905472636811</v>
      </c>
      <c r="AJ70">
        <f t="shared" si="6"/>
        <v>0.13414634146341464</v>
      </c>
      <c r="AK70">
        <f t="shared" si="7"/>
        <v>5.7847816350624616E-2</v>
      </c>
      <c r="AM70">
        <v>0.41629028900373816</v>
      </c>
      <c r="AN70" s="8">
        <f>IF(L70="Male", 1, 0)</f>
        <v>0</v>
      </c>
    </row>
    <row r="71" spans="1:40" ht="15" x14ac:dyDescent="0.3">
      <c r="A71">
        <v>70</v>
      </c>
      <c r="B71">
        <v>30</v>
      </c>
      <c r="C71">
        <v>68793</v>
      </c>
      <c r="D71">
        <v>712</v>
      </c>
      <c r="E71">
        <v>257071</v>
      </c>
      <c r="F71" t="s">
        <v>19</v>
      </c>
      <c r="G71">
        <v>4684</v>
      </c>
      <c r="H71">
        <v>0</v>
      </c>
      <c r="I71">
        <v>0</v>
      </c>
      <c r="J71" t="s">
        <v>20</v>
      </c>
      <c r="K71" t="s">
        <v>21</v>
      </c>
      <c r="L71" t="s">
        <v>30</v>
      </c>
      <c r="M71" t="s">
        <v>31</v>
      </c>
      <c r="N71">
        <v>3</v>
      </c>
      <c r="O71">
        <v>3</v>
      </c>
      <c r="P71">
        <v>85248</v>
      </c>
      <c r="Q71" t="s">
        <v>24</v>
      </c>
      <c r="R71">
        <v>18</v>
      </c>
      <c r="S71" t="s">
        <v>25</v>
      </c>
      <c r="W71" t="str">
        <f>IF(B71&lt;30,"&lt;30",IF(B71&lt;=40,"30-40",IF(B71&lt;=50,"41-50",IF(B71&lt;=60,"51-60","&gt;60"))))</f>
        <v>30-40</v>
      </c>
      <c r="X71" t="str">
        <f t="shared" si="4"/>
        <v>18-30 (Young Adult)</v>
      </c>
      <c r="AA71" t="str" cm="1">
        <f t="array" ref="AA71">INDEX(F71:F1570, MATCH(MAX(IF(H71:H1570="0", COUNTIF(F71:F1570, F71:F1570), 0)), IF(H71:H1570="0", COUNTIF(F71:F1570, F71:F1570), 0), 0))</f>
        <v>Home</v>
      </c>
      <c r="AB71" t="str" cm="1">
        <f t="array" ref="AB71">INDEX(Q71:Q1069, MATCH(MAX(COUNTIFS(Q71:Q1069, Q71:Q1069, AC71:AC1069, "High")), COUNTIFS(Q71:Q1069, Q71:Q1069, AC71:AC1069, "High"), 0))</f>
        <v>East</v>
      </c>
      <c r="AC71" t="str">
        <v>High Risk</v>
      </c>
      <c r="AH71">
        <f t="shared" si="5"/>
        <v>647.78062678062679</v>
      </c>
      <c r="AJ71">
        <f t="shared" si="6"/>
        <v>0.13414634146341464</v>
      </c>
      <c r="AK71">
        <f t="shared" si="7"/>
        <v>5.7727059051360524E-2</v>
      </c>
      <c r="AM71">
        <v>0.72193912185585107</v>
      </c>
      <c r="AN71" s="8">
        <f>IF(L71="Male", 1, 0)</f>
        <v>1</v>
      </c>
    </row>
    <row r="72" spans="1:40" ht="15" x14ac:dyDescent="0.3">
      <c r="A72">
        <v>71</v>
      </c>
      <c r="B72">
        <v>44</v>
      </c>
      <c r="C72">
        <v>51395</v>
      </c>
      <c r="D72">
        <v>684</v>
      </c>
      <c r="E72">
        <v>171025</v>
      </c>
      <c r="F72" t="s">
        <v>44</v>
      </c>
      <c r="G72">
        <v>3659</v>
      </c>
      <c r="H72">
        <v>0</v>
      </c>
      <c r="I72">
        <v>1</v>
      </c>
      <c r="J72" t="s">
        <v>20</v>
      </c>
      <c r="K72" t="s">
        <v>29</v>
      </c>
      <c r="L72" t="s">
        <v>30</v>
      </c>
      <c r="M72" t="s">
        <v>31</v>
      </c>
      <c r="N72">
        <v>4</v>
      </c>
      <c r="O72">
        <v>1</v>
      </c>
      <c r="P72">
        <v>96156</v>
      </c>
      <c r="Q72" t="s">
        <v>26</v>
      </c>
      <c r="R72">
        <v>2</v>
      </c>
      <c r="S72" t="s">
        <v>43</v>
      </c>
      <c r="W72" t="str">
        <f>IF(B72&lt;30,"&lt;30",IF(B72&lt;=40,"30-40",IF(B72&lt;=50,"41-50",IF(B72&lt;=60,"51-60","&gt;60"))))</f>
        <v>41-50</v>
      </c>
      <c r="X72" t="str">
        <f t="shared" si="4"/>
        <v>31-45 (Middle-Aged)</v>
      </c>
      <c r="AA72" t="str" cm="1">
        <f t="array" ref="AA72">INDEX(F72:F1571, MATCH(MAX(IF(H72:H1571="0", COUNTIF(F72:F1571, F72:F1571), 0)), IF(H72:H1571="0", COUNTIF(F72:F1571, F72:F1571), 0), 0))</f>
        <v>Personal</v>
      </c>
      <c r="AB72" t="str" cm="1">
        <f t="array" ref="AB72">INDEX(Q72:Q1070, MATCH(MAX(COUNTIFS(Q72:Q1070, Q72:Q1070, AC72:AC1070, "High")), COUNTIFS(Q72:Q1070, Q72:Q1070, AC72:AC1070, "High"), 0))</f>
        <v>West</v>
      </c>
      <c r="AC72" t="str">
        <v>High Risk</v>
      </c>
      <c r="AH72">
        <f t="shared" si="5"/>
        <v>647.78062678062679</v>
      </c>
      <c r="AJ72">
        <f t="shared" si="6"/>
        <v>0.17796610169491525</v>
      </c>
      <c r="AK72">
        <f t="shared" si="7"/>
        <v>5.7865005060098784E-2</v>
      </c>
      <c r="AM72">
        <v>0.56446693156413208</v>
      </c>
      <c r="AN72" s="8">
        <f>IF(L72="Male", 1, 0)</f>
        <v>1</v>
      </c>
    </row>
    <row r="73" spans="1:40" ht="15" x14ac:dyDescent="0.3">
      <c r="A73">
        <v>72</v>
      </c>
      <c r="B73">
        <v>36</v>
      </c>
      <c r="C73">
        <v>63763</v>
      </c>
      <c r="D73">
        <v>683</v>
      </c>
      <c r="E73">
        <v>212695</v>
      </c>
      <c r="F73" t="s">
        <v>35</v>
      </c>
      <c r="G73">
        <v>4689</v>
      </c>
      <c r="H73">
        <v>0</v>
      </c>
      <c r="I73">
        <v>1</v>
      </c>
      <c r="J73" t="s">
        <v>20</v>
      </c>
      <c r="K73" t="s">
        <v>33</v>
      </c>
      <c r="L73" t="s">
        <v>22</v>
      </c>
      <c r="M73" t="s">
        <v>37</v>
      </c>
      <c r="N73">
        <v>3</v>
      </c>
      <c r="O73">
        <v>3</v>
      </c>
      <c r="P73">
        <v>95973</v>
      </c>
      <c r="Q73" t="s">
        <v>26</v>
      </c>
      <c r="R73">
        <v>4</v>
      </c>
      <c r="S73" t="s">
        <v>27</v>
      </c>
      <c r="W73" t="str">
        <f>IF(B73&lt;30,"&lt;30",IF(B73&lt;=40,"30-40",IF(B73&lt;=50,"41-50",IF(B73&lt;=60,"51-60","&gt;60"))))</f>
        <v>30-40</v>
      </c>
      <c r="X73" t="str">
        <f t="shared" si="4"/>
        <v>31-45 (Middle-Aged)</v>
      </c>
      <c r="AA73" t="str" cm="1">
        <f t="array" ref="AA73">INDEX(F73:F1572, MATCH(MAX(IF(H73:H1572="0", COUNTIF(F73:F1572, F73:F1572), 0)), IF(H73:H1572="0", COUNTIF(F73:F1572, F73:F1572), 0), 0))</f>
        <v>Medical</v>
      </c>
      <c r="AB73" t="str" cm="1">
        <f t="array" ref="AB73">INDEX(Q73:Q1071, MATCH(MAX(COUNTIFS(Q73:Q1071, Q73:Q1071, AC73:AC1071, "High")), COUNTIFS(Q73:Q1071, Q73:Q1071, AC73:AC1071, "High"), 0))</f>
        <v>West</v>
      </c>
      <c r="AC73" t="str">
        <v>High Risk</v>
      </c>
      <c r="AH73">
        <f t="shared" si="5"/>
        <v>652.44324324324327</v>
      </c>
      <c r="AJ73">
        <f t="shared" si="6"/>
        <v>0.13414634146341464</v>
      </c>
      <c r="AK73">
        <f t="shared" si="7"/>
        <v>5.7517499698293312E-2</v>
      </c>
      <c r="AM73">
        <v>0.67641175565471612</v>
      </c>
      <c r="AN73" s="8">
        <f>IF(L73="Male", 1, 0)</f>
        <v>0</v>
      </c>
    </row>
    <row r="74" spans="1:40" ht="15" x14ac:dyDescent="0.3">
      <c r="A74">
        <v>73</v>
      </c>
      <c r="B74">
        <v>39</v>
      </c>
      <c r="C74">
        <v>63146</v>
      </c>
      <c r="D74">
        <v>703</v>
      </c>
      <c r="E74">
        <v>181971</v>
      </c>
      <c r="F74" t="s">
        <v>28</v>
      </c>
      <c r="G74">
        <v>5231</v>
      </c>
      <c r="H74">
        <v>0</v>
      </c>
      <c r="I74">
        <v>1</v>
      </c>
      <c r="J74" t="s">
        <v>36</v>
      </c>
      <c r="K74" t="s">
        <v>33</v>
      </c>
      <c r="L74" t="s">
        <v>22</v>
      </c>
      <c r="M74" t="s">
        <v>37</v>
      </c>
      <c r="N74">
        <v>0</v>
      </c>
      <c r="O74">
        <v>2</v>
      </c>
      <c r="P74">
        <v>132868</v>
      </c>
      <c r="Q74" t="s">
        <v>38</v>
      </c>
      <c r="R74">
        <v>1</v>
      </c>
      <c r="S74" t="s">
        <v>42</v>
      </c>
      <c r="W74" t="str">
        <f>IF(B74&lt;30,"&lt;30",IF(B74&lt;=40,"30-40",IF(B74&lt;=50,"41-50",IF(B74&lt;=60,"51-60","&gt;60"))))</f>
        <v>30-40</v>
      </c>
      <c r="X74" t="str">
        <f t="shared" si="4"/>
        <v>31-45 (Middle-Aged)</v>
      </c>
      <c r="AA74" t="str" cm="1">
        <f t="array" ref="AA74">INDEX(F74:F1573, MATCH(MAX(IF(H74:H1573="0", COUNTIF(F74:F1573, F74:F1573), 0)), IF(H74:H1573="0", COUNTIF(F74:F1573, F74:F1573), 0), 0))</f>
        <v>Education</v>
      </c>
      <c r="AB74" t="str" cm="1">
        <f t="array" ref="AB74">INDEX(Q74:Q1072, MATCH(MAX(COUNTIFS(Q74:Q1072, Q74:Q1072, AC74:AC1072, "High")), COUNTIFS(Q74:Q1072, Q74:Q1072, AC74:AC1072, "High"), 0))</f>
        <v>North</v>
      </c>
      <c r="AC74" t="str">
        <v>High Risk</v>
      </c>
      <c r="AH74">
        <f t="shared" si="5"/>
        <v>652.44324324324327</v>
      </c>
      <c r="AJ74">
        <f t="shared" si="6"/>
        <v>0.15873015873015872</v>
      </c>
      <c r="AK74">
        <f t="shared" si="7"/>
        <v>5.7655533188366935E-2</v>
      </c>
      <c r="AM74">
        <v>0.6708271860829268</v>
      </c>
      <c r="AN74" s="8">
        <f>IF(L74="Male", 1, 0)</f>
        <v>0</v>
      </c>
    </row>
    <row r="75" spans="1:40" ht="15" x14ac:dyDescent="0.3">
      <c r="A75">
        <v>74</v>
      </c>
      <c r="B75">
        <v>51</v>
      </c>
      <c r="C75">
        <v>58011</v>
      </c>
      <c r="D75">
        <v>669</v>
      </c>
      <c r="E75">
        <v>139411</v>
      </c>
      <c r="F75" t="s">
        <v>40</v>
      </c>
      <c r="G75">
        <v>6050</v>
      </c>
      <c r="H75">
        <v>1</v>
      </c>
      <c r="I75">
        <v>0</v>
      </c>
      <c r="J75" t="s">
        <v>36</v>
      </c>
      <c r="K75" t="s">
        <v>29</v>
      </c>
      <c r="L75" t="s">
        <v>22</v>
      </c>
      <c r="M75" t="s">
        <v>23</v>
      </c>
      <c r="N75">
        <v>3</v>
      </c>
      <c r="O75">
        <v>3</v>
      </c>
      <c r="P75">
        <v>157995</v>
      </c>
      <c r="Q75" t="s">
        <v>26</v>
      </c>
      <c r="R75">
        <v>19</v>
      </c>
      <c r="S75" t="s">
        <v>25</v>
      </c>
      <c r="W75" t="str">
        <f>IF(B75&lt;30,"&lt;30",IF(B75&lt;=40,"30-40",IF(B75&lt;=50,"41-50",IF(B75&lt;=60,"51-60","&gt;60"))))</f>
        <v>51-60</v>
      </c>
      <c r="X75" t="str">
        <f t="shared" si="4"/>
        <v>46-60 (Older Adult)</v>
      </c>
      <c r="AA75" t="str" cm="1">
        <f t="array" ref="AA75">INDEX(F75:F1574, MATCH(MAX(IF(H75:H1574="0", COUNTIF(F75:F1574, F75:F1574), 0)), IF(H75:H1574="0", COUNTIF(F75:F1574, F75:F1574), 0), 0))</f>
        <v>Car</v>
      </c>
      <c r="AB75" t="str" cm="1">
        <f t="array" ref="AB75">INDEX(Q75:Q1073, MATCH(MAX(COUNTIFS(Q75:Q1073, Q75:Q1073, AC75:AC1073, "High")), COUNTIFS(Q75:Q1073, Q75:Q1073, AC75:AC1073, "High"), 0))</f>
        <v>West</v>
      </c>
      <c r="AC75" t="str">
        <v>High Risk</v>
      </c>
      <c r="AH75">
        <f t="shared" si="5"/>
        <v>647.51989389920425</v>
      </c>
      <c r="AJ75">
        <f t="shared" si="6"/>
        <v>0.13414634146341464</v>
      </c>
      <c r="AK75">
        <f t="shared" si="7"/>
        <v>5.7534112310543846E-2</v>
      </c>
      <c r="AM75">
        <v>0.62434944742630083</v>
      </c>
      <c r="AN75" s="8">
        <f>IF(L75="Male", 1, 0)</f>
        <v>0</v>
      </c>
    </row>
    <row r="76" spans="1:40" ht="15" x14ac:dyDescent="0.3">
      <c r="A76">
        <v>75</v>
      </c>
      <c r="B76">
        <v>31</v>
      </c>
      <c r="C76">
        <v>54693</v>
      </c>
      <c r="D76">
        <v>677</v>
      </c>
      <c r="E76">
        <v>226631</v>
      </c>
      <c r="F76" t="s">
        <v>28</v>
      </c>
      <c r="G76">
        <v>7199</v>
      </c>
      <c r="H76">
        <v>0</v>
      </c>
      <c r="I76">
        <v>0</v>
      </c>
      <c r="J76" t="s">
        <v>20</v>
      </c>
      <c r="K76" t="s">
        <v>33</v>
      </c>
      <c r="L76" t="s">
        <v>30</v>
      </c>
      <c r="M76" t="s">
        <v>31</v>
      </c>
      <c r="N76">
        <v>4</v>
      </c>
      <c r="O76">
        <v>4</v>
      </c>
      <c r="P76">
        <v>104795</v>
      </c>
      <c r="Q76" t="s">
        <v>24</v>
      </c>
      <c r="R76">
        <v>11</v>
      </c>
      <c r="S76" t="s">
        <v>27</v>
      </c>
      <c r="W76" t="str">
        <f>IF(B76&lt;30,"&lt;30",IF(B76&lt;=40,"30-40",IF(B76&lt;=50,"41-50",IF(B76&lt;=60,"51-60","&gt;60"))))</f>
        <v>30-40</v>
      </c>
      <c r="X76" t="str">
        <f t="shared" si="4"/>
        <v>31-45 (Middle-Aged)</v>
      </c>
      <c r="AA76" t="str" cm="1">
        <f t="array" ref="AA76">INDEX(F76:F1575, MATCH(MAX(IF(H76:H1575="0", COUNTIF(F76:F1575, F76:F1575), 0)), IF(H76:H1575="0", COUNTIF(F76:F1575, F76:F1575), 0), 0))</f>
        <v>Education</v>
      </c>
      <c r="AB76" t="str" cm="1">
        <f t="array" ref="AB76">INDEX(Q76:Q1074, MATCH(MAX(COUNTIFS(Q76:Q1074, Q76:Q1074, AC76:AC1074, "High")), COUNTIFS(Q76:Q1074, Q76:Q1074, AC76:AC1074, "High"), 0))</f>
        <v>East</v>
      </c>
      <c r="AC76" t="str">
        <v>High Risk</v>
      </c>
      <c r="AH76">
        <f t="shared" si="5"/>
        <v>647.78062678062679</v>
      </c>
      <c r="AJ76">
        <f t="shared" si="6"/>
        <v>0.17796610169491525</v>
      </c>
      <c r="AK76">
        <f t="shared" si="7"/>
        <v>5.6885585608897012E-2</v>
      </c>
      <c r="AM76">
        <v>0.59431767783278877</v>
      </c>
      <c r="AN76" s="8">
        <f>IF(L76="Male", 1, 0)</f>
        <v>1</v>
      </c>
    </row>
    <row r="77" spans="1:40" ht="15" x14ac:dyDescent="0.3">
      <c r="A77">
        <v>76</v>
      </c>
      <c r="B77">
        <v>26</v>
      </c>
      <c r="C77">
        <v>53576</v>
      </c>
      <c r="D77">
        <v>721</v>
      </c>
      <c r="E77">
        <v>199704</v>
      </c>
      <c r="F77" t="s">
        <v>40</v>
      </c>
      <c r="G77">
        <v>3171</v>
      </c>
      <c r="H77">
        <v>0</v>
      </c>
      <c r="I77">
        <v>0</v>
      </c>
      <c r="J77" t="s">
        <v>20</v>
      </c>
      <c r="K77" t="s">
        <v>33</v>
      </c>
      <c r="L77" t="s">
        <v>30</v>
      </c>
      <c r="M77" t="s">
        <v>31</v>
      </c>
      <c r="N77">
        <v>4</v>
      </c>
      <c r="O77">
        <v>1</v>
      </c>
      <c r="P77">
        <v>95289</v>
      </c>
      <c r="Q77" t="s">
        <v>24</v>
      </c>
      <c r="R77">
        <v>6</v>
      </c>
      <c r="S77" t="s">
        <v>42</v>
      </c>
      <c r="W77" t="str">
        <f>IF(B77&lt;30,"&lt;30",IF(B77&lt;=40,"30-40",IF(B77&lt;=50,"41-50",IF(B77&lt;=60,"51-60","&gt;60"))))</f>
        <v>&lt;30</v>
      </c>
      <c r="X77" t="str">
        <f t="shared" si="4"/>
        <v>18-30 (Young Adult)</v>
      </c>
      <c r="AA77" t="str" cm="1">
        <f t="array" ref="AA77">INDEX(F77:F1576, MATCH(MAX(IF(H77:H1576="0", COUNTIF(F77:F1576, F77:F1576), 0)), IF(H77:H1576="0", COUNTIF(F77:F1576, F77:F1576), 0), 0))</f>
        <v>Car</v>
      </c>
      <c r="AB77" t="str" cm="1">
        <f t="array" ref="AB77">INDEX(Q77:Q1075, MATCH(MAX(COUNTIFS(Q77:Q1075, Q77:Q1075, AC77:AC1075, "High")), COUNTIFS(Q77:Q1075, Q77:Q1075, AC77:AC1075, "High"), 0))</f>
        <v>East</v>
      </c>
      <c r="AC77" t="str">
        <v>High Risk</v>
      </c>
      <c r="AH77">
        <f t="shared" si="5"/>
        <v>647.78062678062679</v>
      </c>
      <c r="AJ77">
        <f t="shared" si="6"/>
        <v>0.17796610169491525</v>
      </c>
      <c r="AK77">
        <f t="shared" si="7"/>
        <v>5.7315489236234238E-2</v>
      </c>
      <c r="AM77">
        <v>0.58420752513961427</v>
      </c>
      <c r="AN77" s="8">
        <f>IF(L77="Male", 1, 0)</f>
        <v>1</v>
      </c>
    </row>
    <row r="78" spans="1:40" ht="15" x14ac:dyDescent="0.3">
      <c r="A78">
        <v>77</v>
      </c>
      <c r="B78">
        <v>26</v>
      </c>
      <c r="C78">
        <v>49055</v>
      </c>
      <c r="D78">
        <v>643</v>
      </c>
      <c r="E78">
        <v>203414</v>
      </c>
      <c r="F78" t="s">
        <v>40</v>
      </c>
      <c r="G78">
        <v>4066</v>
      </c>
      <c r="H78">
        <v>0</v>
      </c>
      <c r="I78">
        <v>1</v>
      </c>
      <c r="J78" t="s">
        <v>20</v>
      </c>
      <c r="K78" t="s">
        <v>21</v>
      </c>
      <c r="L78" t="s">
        <v>22</v>
      </c>
      <c r="M78" t="s">
        <v>41</v>
      </c>
      <c r="N78">
        <v>5</v>
      </c>
      <c r="O78">
        <v>3</v>
      </c>
      <c r="P78">
        <v>66296</v>
      </c>
      <c r="Q78" t="s">
        <v>24</v>
      </c>
      <c r="R78">
        <v>19</v>
      </c>
      <c r="S78" t="s">
        <v>34</v>
      </c>
      <c r="W78" t="str">
        <f>IF(B78&lt;30,"&lt;30",IF(B78&lt;=40,"30-40",IF(B78&lt;=50,"41-50",IF(B78&lt;=60,"51-60","&gt;60"))))</f>
        <v>&lt;30</v>
      </c>
      <c r="X78" t="str">
        <f t="shared" si="4"/>
        <v>18-30 (Young Adult)</v>
      </c>
      <c r="AA78" t="str" cm="1">
        <f t="array" ref="AA78">INDEX(F78:F1577, MATCH(MAX(IF(H78:H1577="0", COUNTIF(F78:F1577, F78:F1577), 0)), IF(H78:H1577="0", COUNTIF(F78:F1577, F78:F1577), 0), 0))</f>
        <v>Car</v>
      </c>
      <c r="AB78" t="str" cm="1">
        <f t="array" ref="AB78">INDEX(Q78:Q1076, MATCH(MAX(COUNTIFS(Q78:Q1076, Q78:Q1076, AC78:AC1076, "High")), COUNTIFS(Q78:Q1076, Q78:Q1076, AC78:AC1076, "High"), 0))</f>
        <v>East</v>
      </c>
      <c r="AC78" t="str">
        <v>High Risk</v>
      </c>
      <c r="AH78">
        <f t="shared" si="5"/>
        <v>648.68905472636811</v>
      </c>
      <c r="AJ78">
        <f t="shared" si="6"/>
        <v>0.11715481171548117</v>
      </c>
      <c r="AK78">
        <f t="shared" si="7"/>
        <v>5.6966840167518025E-2</v>
      </c>
      <c r="AM78">
        <v>0.54328720255604934</v>
      </c>
      <c r="AN78" s="8">
        <f>IF(L78="Male", 1, 0)</f>
        <v>0</v>
      </c>
    </row>
    <row r="79" spans="1:40" ht="15" x14ac:dyDescent="0.3">
      <c r="A79">
        <v>78</v>
      </c>
      <c r="B79">
        <v>52</v>
      </c>
      <c r="C79">
        <v>57244</v>
      </c>
      <c r="D79">
        <v>680</v>
      </c>
      <c r="E79">
        <v>198643</v>
      </c>
      <c r="F79" t="s">
        <v>44</v>
      </c>
      <c r="G79">
        <v>4689</v>
      </c>
      <c r="H79">
        <v>0</v>
      </c>
      <c r="I79">
        <v>0</v>
      </c>
      <c r="J79" t="s">
        <v>20</v>
      </c>
      <c r="K79" t="s">
        <v>29</v>
      </c>
      <c r="L79" t="s">
        <v>22</v>
      </c>
      <c r="M79" t="s">
        <v>31</v>
      </c>
      <c r="N79">
        <v>4</v>
      </c>
      <c r="O79">
        <v>1</v>
      </c>
      <c r="P79">
        <v>56692</v>
      </c>
      <c r="Q79" t="s">
        <v>26</v>
      </c>
      <c r="R79">
        <v>14</v>
      </c>
      <c r="S79" t="s">
        <v>34</v>
      </c>
      <c r="W79" t="str">
        <f>IF(B79&lt;30,"&lt;30",IF(B79&lt;=40,"30-40",IF(B79&lt;=50,"41-50",IF(B79&lt;=60,"51-60","&gt;60"))))</f>
        <v>51-60</v>
      </c>
      <c r="X79" t="str">
        <f t="shared" si="4"/>
        <v>46-60 (Older Adult)</v>
      </c>
      <c r="AA79" t="str" cm="1">
        <f t="array" ref="AA79">INDEX(F79:F1578, MATCH(MAX(IF(H79:H1578="0", COUNTIF(F79:F1578, F79:F1578), 0)), IF(H79:H1578="0", COUNTIF(F79:F1578, F79:F1578), 0), 0))</f>
        <v>Personal</v>
      </c>
      <c r="AB79" t="str" cm="1">
        <f t="array" ref="AB79">INDEX(Q79:Q1077, MATCH(MAX(COUNTIFS(Q79:Q1077, Q79:Q1077, AC79:AC1077, "High")), COUNTIFS(Q79:Q1077, Q79:Q1077, AC79:AC1077, "High"), 0))</f>
        <v>West</v>
      </c>
      <c r="AC79" t="str">
        <v>High Risk</v>
      </c>
      <c r="AH79">
        <f t="shared" si="5"/>
        <v>647.78062678062679</v>
      </c>
      <c r="AJ79">
        <f t="shared" si="6"/>
        <v>0.17796610169491525</v>
      </c>
      <c r="AK79">
        <f t="shared" si="7"/>
        <v>5.7105242228782833E-2</v>
      </c>
      <c r="AM79">
        <v>0.61740720291809603</v>
      </c>
      <c r="AN79" s="8">
        <f>IF(L79="Male", 1, 0)</f>
        <v>0</v>
      </c>
    </row>
    <row r="80" spans="1:40" ht="15" x14ac:dyDescent="0.3">
      <c r="A80">
        <v>79</v>
      </c>
      <c r="B80">
        <v>59</v>
      </c>
      <c r="C80">
        <v>53093</v>
      </c>
      <c r="D80">
        <v>597</v>
      </c>
      <c r="E80">
        <v>155094</v>
      </c>
      <c r="F80" t="s">
        <v>35</v>
      </c>
      <c r="G80">
        <v>5138</v>
      </c>
      <c r="H80">
        <v>0</v>
      </c>
      <c r="I80">
        <v>0</v>
      </c>
      <c r="J80" t="s">
        <v>20</v>
      </c>
      <c r="K80" t="s">
        <v>21</v>
      </c>
      <c r="L80" t="s">
        <v>22</v>
      </c>
      <c r="M80" t="s">
        <v>41</v>
      </c>
      <c r="N80">
        <v>1</v>
      </c>
      <c r="O80">
        <v>2</v>
      </c>
      <c r="P80">
        <v>46780</v>
      </c>
      <c r="Q80" t="s">
        <v>32</v>
      </c>
      <c r="R80">
        <v>19</v>
      </c>
      <c r="S80" t="s">
        <v>25</v>
      </c>
      <c r="W80" t="str">
        <f>IF(B80&lt;30,"&lt;30",IF(B80&lt;=40,"30-40",IF(B80&lt;=50,"41-50",IF(B80&lt;=60,"51-60","&gt;60"))))</f>
        <v>51-60</v>
      </c>
      <c r="X80" t="str">
        <f t="shared" si="4"/>
        <v>46-60 (Older Adult)</v>
      </c>
      <c r="AA80" t="str" cm="1">
        <f t="array" ref="AA80">INDEX(F80:F1579, MATCH(MAX(IF(H80:H1579="0", COUNTIF(F80:F1579, F80:F1579), 0)), IF(H80:H1579="0", COUNTIF(F80:F1579, F80:F1579), 0), 0))</f>
        <v>Medical</v>
      </c>
      <c r="AB80" t="str" cm="1">
        <f t="array" ref="AB80">INDEX(Q80:Q1078, MATCH(MAX(COUNTIFS(Q80:Q1078, Q80:Q1078, AC80:AC1078, "High")), COUNTIFS(Q80:Q1078, Q80:Q1078, AC80:AC1078, "High"), 0))</f>
        <v>South</v>
      </c>
      <c r="AC80" t="str">
        <v>Low Risk</v>
      </c>
      <c r="AH80">
        <f t="shared" si="5"/>
        <v>648.68905472636811</v>
      </c>
      <c r="AJ80">
        <f t="shared" si="6"/>
        <v>0.15436241610738255</v>
      </c>
      <c r="AK80">
        <f t="shared" si="7"/>
        <v>5.6755492877573747E-2</v>
      </c>
      <c r="AM80">
        <v>0.57983581184435617</v>
      </c>
      <c r="AN80" s="8">
        <f>IF(L80="Male", 1, 0)</f>
        <v>0</v>
      </c>
    </row>
    <row r="81" spans="1:40" ht="15" x14ac:dyDescent="0.3">
      <c r="A81">
        <v>80</v>
      </c>
      <c r="B81">
        <v>33</v>
      </c>
      <c r="C81">
        <v>42694</v>
      </c>
      <c r="D81">
        <v>653</v>
      </c>
      <c r="E81">
        <v>279416</v>
      </c>
      <c r="F81" t="s">
        <v>35</v>
      </c>
      <c r="G81">
        <v>5364</v>
      </c>
      <c r="H81">
        <v>0</v>
      </c>
      <c r="I81">
        <v>0</v>
      </c>
      <c r="J81" t="s">
        <v>20</v>
      </c>
      <c r="K81" t="s">
        <v>29</v>
      </c>
      <c r="L81" t="s">
        <v>30</v>
      </c>
      <c r="M81" t="s">
        <v>31</v>
      </c>
      <c r="N81">
        <v>0</v>
      </c>
      <c r="O81">
        <v>4</v>
      </c>
      <c r="P81">
        <v>76124</v>
      </c>
      <c r="Q81" t="s">
        <v>24</v>
      </c>
      <c r="R81">
        <v>13</v>
      </c>
      <c r="S81" t="s">
        <v>25</v>
      </c>
      <c r="W81" t="str">
        <f>IF(B81&lt;30,"&lt;30",IF(B81&lt;=40,"30-40",IF(B81&lt;=50,"41-50",IF(B81&lt;=60,"51-60","&gt;60"))))</f>
        <v>30-40</v>
      </c>
      <c r="X81" t="str">
        <f t="shared" si="4"/>
        <v>31-45 (Middle-Aged)</v>
      </c>
      <c r="AA81" t="str" cm="1">
        <f t="array" ref="AA81">INDEX(F81:F1580, MATCH(MAX(IF(H81:H1580="0", COUNTIF(F81:F1580, F81:F1580), 0)), IF(H81:H1580="0", COUNTIF(F81:F1580, F81:F1580), 0), 0))</f>
        <v>Medical</v>
      </c>
      <c r="AB81" t="str" cm="1">
        <f t="array" ref="AB81">INDEX(Q81:Q1079, MATCH(MAX(COUNTIFS(Q81:Q1079, Q81:Q1079, AC81:AC1079, "High")), COUNTIFS(Q81:Q1079, Q81:Q1079, AC81:AC1079, "High"), 0))</f>
        <v>East</v>
      </c>
      <c r="AC81" t="str">
        <v>High Risk</v>
      </c>
      <c r="AH81">
        <f t="shared" si="5"/>
        <v>647.78062678062679</v>
      </c>
      <c r="AJ81">
        <f t="shared" si="6"/>
        <v>0.15873015873015872</v>
      </c>
      <c r="AK81">
        <f t="shared" si="7"/>
        <v>5.6633316656011304E-2</v>
      </c>
      <c r="AM81">
        <v>0.48571273408578697</v>
      </c>
      <c r="AN81" s="8">
        <f>IF(L81="Male", 1, 0)</f>
        <v>1</v>
      </c>
    </row>
    <row r="82" spans="1:40" ht="15" x14ac:dyDescent="0.3">
      <c r="A82">
        <v>81</v>
      </c>
      <c r="B82">
        <v>23</v>
      </c>
      <c r="C82">
        <v>59145</v>
      </c>
      <c r="D82">
        <v>762</v>
      </c>
      <c r="E82">
        <v>212436</v>
      </c>
      <c r="F82" t="s">
        <v>19</v>
      </c>
      <c r="G82">
        <v>4389</v>
      </c>
      <c r="H82">
        <v>1</v>
      </c>
      <c r="I82">
        <v>1</v>
      </c>
      <c r="J82" t="s">
        <v>20</v>
      </c>
      <c r="K82" t="s">
        <v>33</v>
      </c>
      <c r="L82" t="s">
        <v>22</v>
      </c>
      <c r="M82" t="s">
        <v>37</v>
      </c>
      <c r="N82">
        <v>4</v>
      </c>
      <c r="O82">
        <v>4</v>
      </c>
      <c r="P82">
        <v>37274</v>
      </c>
      <c r="Q82" t="s">
        <v>24</v>
      </c>
      <c r="R82">
        <v>12</v>
      </c>
      <c r="S82" t="s">
        <v>42</v>
      </c>
      <c r="W82" t="str">
        <f>IF(B82&lt;30,"&lt;30",IF(B82&lt;=40,"30-40",IF(B82&lt;=50,"41-50",IF(B82&lt;=60,"51-60","&gt;60"))))</f>
        <v>&lt;30</v>
      </c>
      <c r="X82" t="str">
        <f t="shared" si="4"/>
        <v>18-30 (Young Adult)</v>
      </c>
      <c r="AA82" t="str" cm="1">
        <f t="array" ref="AA82">INDEX(F82:F1581, MATCH(MAX(IF(H82:H1581="0", COUNTIF(F82:F1581, F82:F1581), 0)), IF(H82:H1581="0", COUNTIF(F82:F1581, F82:F1581), 0), 0))</f>
        <v>Home</v>
      </c>
      <c r="AB82" t="str" cm="1">
        <f t="array" ref="AB82">INDEX(Q82:Q1080, MATCH(MAX(COUNTIFS(Q82:Q1080, Q82:Q1080, AC82:AC1080, "High")), COUNTIFS(Q82:Q1080, Q82:Q1080, AC82:AC1080, "High"), 0))</f>
        <v>East</v>
      </c>
      <c r="AC82" t="str">
        <v>High Risk</v>
      </c>
      <c r="AH82">
        <f t="shared" si="5"/>
        <v>652.44324324324327</v>
      </c>
      <c r="AJ82">
        <f t="shared" si="6"/>
        <v>0.17796610169491525</v>
      </c>
      <c r="AK82">
        <f t="shared" si="7"/>
        <v>5.7065192619588152E-2</v>
      </c>
      <c r="AM82">
        <v>0.63461346994560253</v>
      </c>
      <c r="AN82" s="8">
        <f>IF(L82="Male", 1, 0)</f>
        <v>0</v>
      </c>
    </row>
    <row r="83" spans="1:40" ht="15" x14ac:dyDescent="0.3">
      <c r="A83">
        <v>82</v>
      </c>
      <c r="B83">
        <v>61</v>
      </c>
      <c r="C83">
        <v>54207</v>
      </c>
      <c r="D83">
        <v>690</v>
      </c>
      <c r="E83">
        <v>186651</v>
      </c>
      <c r="F83" t="s">
        <v>28</v>
      </c>
      <c r="G83">
        <v>2472</v>
      </c>
      <c r="H83">
        <v>0</v>
      </c>
      <c r="I83">
        <v>1</v>
      </c>
      <c r="J83" t="s">
        <v>20</v>
      </c>
      <c r="K83" t="s">
        <v>21</v>
      </c>
      <c r="L83" t="s">
        <v>30</v>
      </c>
      <c r="M83" t="s">
        <v>37</v>
      </c>
      <c r="N83">
        <v>5</v>
      </c>
      <c r="O83">
        <v>3</v>
      </c>
      <c r="P83">
        <v>132364</v>
      </c>
      <c r="Q83" t="s">
        <v>32</v>
      </c>
      <c r="R83">
        <v>10</v>
      </c>
      <c r="S83" t="s">
        <v>43</v>
      </c>
      <c r="W83" t="str">
        <f>IF(B83&lt;30,"&lt;30",IF(B83&lt;=40,"30-40",IF(B83&lt;=50,"41-50",IF(B83&lt;=60,"51-60","&gt;60"))))</f>
        <v>&gt;60</v>
      </c>
      <c r="X83" t="str">
        <f t="shared" si="4"/>
        <v>46-60 (Older Adult)</v>
      </c>
      <c r="AA83" t="str" cm="1">
        <f t="array" ref="AA83">INDEX(F83:F1582, MATCH(MAX(IF(H83:H1582="0", COUNTIF(F83:F1582, F83:F1582), 0)), IF(H83:H1582="0", COUNTIF(F83:F1582, F83:F1582), 0), 0))</f>
        <v>Education</v>
      </c>
      <c r="AB83" t="str" cm="1">
        <f t="array" ref="AB83">INDEX(Q83:Q1081, MATCH(MAX(COUNTIFS(Q83:Q1081, Q83:Q1081, AC83:AC1081, "High")), COUNTIFS(Q83:Q1081, Q83:Q1081, AC83:AC1081, "High"), 0))</f>
        <v>South</v>
      </c>
      <c r="AC83" t="str">
        <v>High Risk</v>
      </c>
      <c r="AH83">
        <f t="shared" si="5"/>
        <v>652.44324324324327</v>
      </c>
      <c r="AJ83">
        <f t="shared" si="6"/>
        <v>0.11715481171548117</v>
      </c>
      <c r="AK83">
        <f t="shared" si="7"/>
        <v>5.4900917016180995E-2</v>
      </c>
      <c r="AM83">
        <v>0.58991881103880239</v>
      </c>
      <c r="AN83" s="8">
        <f>IF(L83="Male", 1, 0)</f>
        <v>1</v>
      </c>
    </row>
    <row r="84" spans="1:40" ht="15" x14ac:dyDescent="0.3">
      <c r="A84">
        <v>83</v>
      </c>
      <c r="B84">
        <v>55</v>
      </c>
      <c r="C84">
        <v>68146</v>
      </c>
      <c r="D84">
        <v>645</v>
      </c>
      <c r="E84">
        <v>134539</v>
      </c>
      <c r="F84" t="s">
        <v>44</v>
      </c>
      <c r="G84">
        <v>6034</v>
      </c>
      <c r="H84">
        <v>0</v>
      </c>
      <c r="I84">
        <v>1</v>
      </c>
      <c r="J84" t="s">
        <v>20</v>
      </c>
      <c r="K84" t="s">
        <v>21</v>
      </c>
      <c r="L84" t="s">
        <v>30</v>
      </c>
      <c r="M84" t="s">
        <v>37</v>
      </c>
      <c r="N84">
        <v>0</v>
      </c>
      <c r="O84">
        <v>1</v>
      </c>
      <c r="P84">
        <v>112692</v>
      </c>
      <c r="Q84" t="s">
        <v>32</v>
      </c>
      <c r="R84">
        <v>19</v>
      </c>
      <c r="S84" t="s">
        <v>45</v>
      </c>
      <c r="W84" t="str">
        <f>IF(B84&lt;30,"&lt;30",IF(B84&lt;=40,"30-40",IF(B84&lt;=50,"41-50",IF(B84&lt;=60,"51-60","&gt;60"))))</f>
        <v>51-60</v>
      </c>
      <c r="X84" t="str">
        <f t="shared" si="4"/>
        <v>46-60 (Older Adult)</v>
      </c>
      <c r="AA84" t="str" cm="1">
        <f t="array" ref="AA84">INDEX(F84:F1583, MATCH(MAX(IF(H84:H1583="0", COUNTIF(F84:F1583, F84:F1583), 0)), IF(H84:H1583="0", COUNTIF(F84:F1583, F84:F1583), 0), 0))</f>
        <v>Personal</v>
      </c>
      <c r="AB84" t="str" cm="1">
        <f t="array" ref="AB84">INDEX(Q84:Q1082, MATCH(MAX(COUNTIFS(Q84:Q1082, Q84:Q1082, AC84:AC1082, "High")), COUNTIFS(Q84:Q1082, Q84:Q1082, AC84:AC1082, "High"), 0))</f>
        <v>South</v>
      </c>
      <c r="AC84" t="str">
        <v>High Risk</v>
      </c>
      <c r="AH84">
        <f t="shared" si="5"/>
        <v>652.44324324324327</v>
      </c>
      <c r="AJ84">
        <f t="shared" si="6"/>
        <v>0.15873015873015872</v>
      </c>
      <c r="AK84">
        <f t="shared" si="7"/>
        <v>5.5039764623803902E-2</v>
      </c>
      <c r="AM84">
        <v>0.7160830172967787</v>
      </c>
      <c r="AN84" s="8">
        <f>IF(L84="Male", 1, 0)</f>
        <v>1</v>
      </c>
    </row>
    <row r="85" spans="1:40" ht="15" x14ac:dyDescent="0.3">
      <c r="A85">
        <v>84</v>
      </c>
      <c r="B85">
        <v>58</v>
      </c>
      <c r="C85">
        <v>22843</v>
      </c>
      <c r="D85">
        <v>663</v>
      </c>
      <c r="E85">
        <v>270169</v>
      </c>
      <c r="F85" t="s">
        <v>28</v>
      </c>
      <c r="G85">
        <v>5502</v>
      </c>
      <c r="H85">
        <v>0</v>
      </c>
      <c r="I85">
        <v>1</v>
      </c>
      <c r="J85" t="s">
        <v>20</v>
      </c>
      <c r="K85" t="s">
        <v>33</v>
      </c>
      <c r="L85" t="s">
        <v>30</v>
      </c>
      <c r="M85" t="s">
        <v>23</v>
      </c>
      <c r="N85">
        <v>5</v>
      </c>
      <c r="O85">
        <v>1</v>
      </c>
      <c r="P85">
        <v>92450</v>
      </c>
      <c r="Q85" t="s">
        <v>38</v>
      </c>
      <c r="R85">
        <v>11</v>
      </c>
      <c r="S85" t="s">
        <v>25</v>
      </c>
      <c r="W85" t="str">
        <f>IF(B85&lt;30,"&lt;30",IF(B85&lt;=40,"30-40",IF(B85&lt;=50,"41-50",IF(B85&lt;=60,"51-60","&gt;60"))))</f>
        <v>51-60</v>
      </c>
      <c r="X85" t="str">
        <f t="shared" si="4"/>
        <v>46-60 (Older Adult)</v>
      </c>
      <c r="AA85" t="str" cm="1">
        <f t="array" ref="AA85">INDEX(F85:F1584, MATCH(MAX(IF(H85:H1584="0", COUNTIF(F85:F1584, F85:F1584), 0)), IF(H85:H1584="0", COUNTIF(F85:F1584, F85:F1584), 0), 0))</f>
        <v>Education</v>
      </c>
      <c r="AB85" t="str" cm="1">
        <f t="array" ref="AB85">INDEX(Q85:Q1083, MATCH(MAX(COUNTIFS(Q85:Q1083, Q85:Q1083, AC85:AC1083, "High")), COUNTIFS(Q85:Q1083, Q85:Q1083, AC85:AC1083, "High"), 0))</f>
        <v>North</v>
      </c>
      <c r="AC85" t="str">
        <v>High Risk</v>
      </c>
      <c r="AH85">
        <f t="shared" si="5"/>
        <v>647.51989389920425</v>
      </c>
      <c r="AJ85">
        <f t="shared" si="6"/>
        <v>0.11715481171548117</v>
      </c>
      <c r="AK85">
        <f t="shared" si="7"/>
        <v>5.4687769664231611E-2</v>
      </c>
      <c r="AM85">
        <v>0.3060380330005521</v>
      </c>
      <c r="AN85" s="8">
        <f>IF(L85="Male", 1, 0)</f>
        <v>1</v>
      </c>
    </row>
    <row r="86" spans="1:40" ht="15" x14ac:dyDescent="0.3">
      <c r="A86">
        <v>85</v>
      </c>
      <c r="B86">
        <v>37</v>
      </c>
      <c r="C86">
        <v>50543</v>
      </c>
      <c r="D86">
        <v>648</v>
      </c>
      <c r="E86">
        <v>245865</v>
      </c>
      <c r="F86" t="s">
        <v>19</v>
      </c>
      <c r="G86">
        <v>5713</v>
      </c>
      <c r="H86">
        <v>0</v>
      </c>
      <c r="I86">
        <v>1</v>
      </c>
      <c r="J86" t="s">
        <v>20</v>
      </c>
      <c r="K86" t="s">
        <v>33</v>
      </c>
      <c r="L86" t="s">
        <v>22</v>
      </c>
      <c r="M86" t="s">
        <v>31</v>
      </c>
      <c r="N86">
        <v>1</v>
      </c>
      <c r="O86">
        <v>3</v>
      </c>
      <c r="P86">
        <v>133281</v>
      </c>
      <c r="Q86" t="s">
        <v>38</v>
      </c>
      <c r="R86">
        <v>12</v>
      </c>
      <c r="S86" t="s">
        <v>27</v>
      </c>
      <c r="W86" t="str">
        <f>IF(B86&lt;30,"&lt;30",IF(B86&lt;=40,"30-40",IF(B86&lt;=50,"41-50",IF(B86&lt;=60,"51-60","&gt;60"))))</f>
        <v>30-40</v>
      </c>
      <c r="X86" t="str">
        <f t="shared" si="4"/>
        <v>31-45 (Middle-Aged)</v>
      </c>
      <c r="AA86" t="str" cm="1">
        <f t="array" ref="AA86">INDEX(F86:F1585, MATCH(MAX(IF(H86:H1585="0", COUNTIF(F86:F1585, F86:F1585), 0)), IF(H86:H1585="0", COUNTIF(F86:F1585, F86:F1585), 0), 0))</f>
        <v>Home</v>
      </c>
      <c r="AB86" t="str" cm="1">
        <f t="array" ref="AB86">INDEX(Q86:Q1084, MATCH(MAX(COUNTIFS(Q86:Q1084, Q86:Q1084, AC86:AC1084, "High")), COUNTIFS(Q86:Q1084, Q86:Q1084, AC86:AC1084, "High"), 0))</f>
        <v>North</v>
      </c>
      <c r="AC86" t="str">
        <v>High Risk</v>
      </c>
      <c r="AH86">
        <f t="shared" si="5"/>
        <v>647.78062678062679</v>
      </c>
      <c r="AJ86">
        <f t="shared" si="6"/>
        <v>0.15436241610738255</v>
      </c>
      <c r="AK86">
        <f t="shared" si="7"/>
        <v>5.4334802720629752E-2</v>
      </c>
      <c r="AM86">
        <v>0.55675533792529164</v>
      </c>
      <c r="AN86" s="8">
        <f>IF(L86="Male", 1, 0)</f>
        <v>0</v>
      </c>
    </row>
    <row r="87" spans="1:40" ht="15" x14ac:dyDescent="0.3">
      <c r="A87">
        <v>86</v>
      </c>
      <c r="B87">
        <v>23</v>
      </c>
      <c r="C87">
        <v>39126</v>
      </c>
      <c r="D87">
        <v>661</v>
      </c>
      <c r="E87">
        <v>200075</v>
      </c>
      <c r="F87" t="s">
        <v>19</v>
      </c>
      <c r="G87">
        <v>4785</v>
      </c>
      <c r="H87">
        <v>0</v>
      </c>
      <c r="I87">
        <v>0</v>
      </c>
      <c r="J87" t="s">
        <v>20</v>
      </c>
      <c r="K87" t="s">
        <v>29</v>
      </c>
      <c r="L87" t="s">
        <v>22</v>
      </c>
      <c r="M87" t="s">
        <v>37</v>
      </c>
      <c r="N87">
        <v>0</v>
      </c>
      <c r="O87">
        <v>3</v>
      </c>
      <c r="P87">
        <v>67865</v>
      </c>
      <c r="Q87" t="s">
        <v>26</v>
      </c>
      <c r="R87">
        <v>7</v>
      </c>
      <c r="S87" t="s">
        <v>45</v>
      </c>
      <c r="W87" t="str">
        <f>IF(B87&lt;30,"&lt;30",IF(B87&lt;=40,"30-40",IF(B87&lt;=50,"41-50",IF(B87&lt;=60,"51-60","&gt;60"))))</f>
        <v>&lt;30</v>
      </c>
      <c r="X87" t="str">
        <f t="shared" si="4"/>
        <v>18-30 (Young Adult)</v>
      </c>
      <c r="AA87" t="str" cm="1">
        <f t="array" ref="AA87">INDEX(F87:F1586, MATCH(MAX(IF(H87:H1586="0", COUNTIF(F87:F1586, F87:F1586), 0)), IF(H87:H1586="0", COUNTIF(F87:F1586, F87:F1586), 0), 0))</f>
        <v>Home</v>
      </c>
      <c r="AB87" t="str" cm="1">
        <f t="array" ref="AB87">INDEX(Q87:Q1085, MATCH(MAX(COUNTIFS(Q87:Q1085, Q87:Q1085, AC87:AC1085, "High")), COUNTIFS(Q87:Q1085, Q87:Q1085, AC87:AC1085, "High"), 0))</f>
        <v>West</v>
      </c>
      <c r="AC87" t="str">
        <v>High Risk</v>
      </c>
      <c r="AH87">
        <f t="shared" si="5"/>
        <v>652.44324324324327</v>
      </c>
      <c r="AJ87">
        <f t="shared" si="6"/>
        <v>0.15873015873015872</v>
      </c>
      <c r="AK87">
        <f t="shared" si="7"/>
        <v>5.4473594925240065E-2</v>
      </c>
      <c r="AM87">
        <v>0.45341817293158221</v>
      </c>
      <c r="AN87" s="8">
        <f>IF(L87="Male", 1, 0)</f>
        <v>0</v>
      </c>
    </row>
    <row r="88" spans="1:40" ht="15" x14ac:dyDescent="0.3">
      <c r="A88">
        <v>87</v>
      </c>
      <c r="B88">
        <v>54</v>
      </c>
      <c r="C88">
        <v>42235</v>
      </c>
      <c r="D88">
        <v>630</v>
      </c>
      <c r="E88">
        <v>135793</v>
      </c>
      <c r="F88" t="s">
        <v>44</v>
      </c>
      <c r="G88">
        <v>5351</v>
      </c>
      <c r="H88">
        <v>0</v>
      </c>
      <c r="I88">
        <v>0</v>
      </c>
      <c r="J88" t="s">
        <v>20</v>
      </c>
      <c r="K88" t="s">
        <v>29</v>
      </c>
      <c r="L88" t="s">
        <v>30</v>
      </c>
      <c r="M88" t="s">
        <v>41</v>
      </c>
      <c r="N88">
        <v>2</v>
      </c>
      <c r="O88">
        <v>3</v>
      </c>
      <c r="P88">
        <v>75400</v>
      </c>
      <c r="Q88" t="s">
        <v>32</v>
      </c>
      <c r="R88">
        <v>8</v>
      </c>
      <c r="S88" t="s">
        <v>45</v>
      </c>
      <c r="W88" t="str">
        <f>IF(B88&lt;30,"&lt;30",IF(B88&lt;=40,"30-40",IF(B88&lt;=50,"41-50",IF(B88&lt;=60,"51-60","&gt;60"))))</f>
        <v>51-60</v>
      </c>
      <c r="X88" t="str">
        <f t="shared" si="4"/>
        <v>46-60 (Older Adult)</v>
      </c>
      <c r="AA88" t="str" cm="1">
        <f t="array" ref="AA88">INDEX(F88:F1587, MATCH(MAX(IF(H88:H1587="0", COUNTIF(F88:F1587, F88:F1587), 0)), IF(H88:H1587="0", COUNTIF(F88:F1587, F88:F1587), 0), 0))</f>
        <v>Personal</v>
      </c>
      <c r="AB88" t="str" cm="1">
        <f t="array" ref="AB88">INDEX(Q88:Q1086, MATCH(MAX(COUNTIFS(Q88:Q1086, Q88:Q1086, AC88:AC1086, "High")), COUNTIFS(Q88:Q1086, Q88:Q1086, AC88:AC1086, "High"), 0))</f>
        <v>South</v>
      </c>
      <c r="AC88" t="str">
        <v>High Risk</v>
      </c>
      <c r="AH88">
        <f t="shared" si="5"/>
        <v>648.68905472636811</v>
      </c>
      <c r="AJ88">
        <f t="shared" si="6"/>
        <v>0.13100436681222707</v>
      </c>
      <c r="AK88">
        <f t="shared" si="7"/>
        <v>5.4612620231194176E-2</v>
      </c>
      <c r="AM88">
        <v>0.48155824878035536</v>
      </c>
      <c r="AN88" s="8">
        <f>IF(L88="Male", 1, 0)</f>
        <v>1</v>
      </c>
    </row>
    <row r="89" spans="1:40" ht="15" x14ac:dyDescent="0.3">
      <c r="A89">
        <v>88</v>
      </c>
      <c r="B89">
        <v>32</v>
      </c>
      <c r="C89">
        <v>58396</v>
      </c>
      <c r="D89">
        <v>674</v>
      </c>
      <c r="E89">
        <v>282946</v>
      </c>
      <c r="F89" t="s">
        <v>19</v>
      </c>
      <c r="G89">
        <v>3000</v>
      </c>
      <c r="H89">
        <v>0</v>
      </c>
      <c r="I89">
        <v>1</v>
      </c>
      <c r="J89" t="s">
        <v>20</v>
      </c>
      <c r="K89" t="s">
        <v>33</v>
      </c>
      <c r="L89" t="s">
        <v>30</v>
      </c>
      <c r="M89" t="s">
        <v>37</v>
      </c>
      <c r="N89">
        <v>1</v>
      </c>
      <c r="O89">
        <v>3</v>
      </c>
      <c r="P89">
        <v>41986</v>
      </c>
      <c r="Q89" t="s">
        <v>38</v>
      </c>
      <c r="R89">
        <v>17</v>
      </c>
      <c r="S89" t="s">
        <v>43</v>
      </c>
      <c r="W89" t="str">
        <f>IF(B89&lt;30,"&lt;30",IF(B89&lt;=40,"30-40",IF(B89&lt;=50,"41-50",IF(B89&lt;=60,"51-60","&gt;60"))))</f>
        <v>30-40</v>
      </c>
      <c r="X89" t="str">
        <f t="shared" si="4"/>
        <v>31-45 (Middle-Aged)</v>
      </c>
      <c r="AA89" t="str" cm="1">
        <f t="array" ref="AA89">INDEX(F89:F1588, MATCH(MAX(IF(H89:H1588="0", COUNTIF(F89:F1588, F89:F1588), 0)), IF(H89:H1588="0", COUNTIF(F89:F1588, F89:F1588), 0), 0))</f>
        <v>Home</v>
      </c>
      <c r="AB89" t="str" cm="1">
        <f t="array" ref="AB89">INDEX(Q89:Q1087, MATCH(MAX(COUNTIFS(Q89:Q1087, Q89:Q1087, AC89:AC1087, "High")), COUNTIFS(Q89:Q1087, Q89:Q1087, AC89:AC1087, "High"), 0))</f>
        <v>North</v>
      </c>
      <c r="AC89" t="str">
        <v>High Risk</v>
      </c>
      <c r="AH89">
        <f t="shared" si="5"/>
        <v>652.44324324324327</v>
      </c>
      <c r="AJ89">
        <f t="shared" si="6"/>
        <v>0.15436241610738255</v>
      </c>
      <c r="AK89">
        <f t="shared" si="7"/>
        <v>5.4751879226287221E-2</v>
      </c>
      <c r="AM89">
        <v>0.62783414642976743</v>
      </c>
      <c r="AN89" s="8">
        <f>IF(L89="Male", 1, 0)</f>
        <v>1</v>
      </c>
    </row>
    <row r="90" spans="1:40" ht="15" x14ac:dyDescent="0.3">
      <c r="A90">
        <v>89</v>
      </c>
      <c r="B90">
        <v>44</v>
      </c>
      <c r="C90">
        <v>28459</v>
      </c>
      <c r="D90">
        <v>676</v>
      </c>
      <c r="E90">
        <v>181760</v>
      </c>
      <c r="F90" t="s">
        <v>44</v>
      </c>
      <c r="G90">
        <v>3929</v>
      </c>
      <c r="H90">
        <v>0</v>
      </c>
      <c r="I90">
        <v>0</v>
      </c>
      <c r="J90" t="s">
        <v>20</v>
      </c>
      <c r="K90" t="s">
        <v>33</v>
      </c>
      <c r="L90" t="s">
        <v>22</v>
      </c>
      <c r="M90" t="s">
        <v>31</v>
      </c>
      <c r="N90">
        <v>1</v>
      </c>
      <c r="O90">
        <v>4</v>
      </c>
      <c r="P90">
        <v>123230</v>
      </c>
      <c r="Q90" t="s">
        <v>24</v>
      </c>
      <c r="R90">
        <v>3</v>
      </c>
      <c r="S90" t="s">
        <v>45</v>
      </c>
      <c r="W90" t="str">
        <f>IF(B90&lt;30,"&lt;30",IF(B90&lt;=40,"30-40",IF(B90&lt;=50,"41-50",IF(B90&lt;=60,"51-60","&gt;60"))))</f>
        <v>41-50</v>
      </c>
      <c r="X90" t="str">
        <f t="shared" si="4"/>
        <v>31-45 (Middle-Aged)</v>
      </c>
      <c r="AA90" t="str" cm="1">
        <f t="array" ref="AA90">INDEX(F90:F1589, MATCH(MAX(IF(H90:H1589="0", COUNTIF(F90:F1589, F90:F1589), 0)), IF(H90:H1589="0", COUNTIF(F90:F1589, F90:F1589), 0), 0))</f>
        <v>Personal</v>
      </c>
      <c r="AB90" t="str" cm="1">
        <f t="array" ref="AB90">INDEX(Q90:Q1088, MATCH(MAX(COUNTIFS(Q90:Q1088, Q90:Q1088, AC90:AC1088, "High")), COUNTIFS(Q90:Q1088, Q90:Q1088, AC90:AC1088, "High"), 0))</f>
        <v>East</v>
      </c>
      <c r="AC90" t="str">
        <v>High Risk</v>
      </c>
      <c r="AH90">
        <f t="shared" si="5"/>
        <v>647.78062678062679</v>
      </c>
      <c r="AJ90">
        <f t="shared" si="6"/>
        <v>0.15436241610738255</v>
      </c>
      <c r="AK90">
        <f t="shared" si="7"/>
        <v>5.4891372500303424E-2</v>
      </c>
      <c r="AM90">
        <v>0.3568693826199506</v>
      </c>
      <c r="AN90" s="8">
        <f>IF(L90="Male", 1, 0)</f>
        <v>0</v>
      </c>
    </row>
    <row r="91" spans="1:40" ht="15" x14ac:dyDescent="0.3">
      <c r="A91">
        <v>90</v>
      </c>
      <c r="B91">
        <v>26</v>
      </c>
      <c r="C91">
        <v>51997</v>
      </c>
      <c r="D91">
        <v>650</v>
      </c>
      <c r="E91">
        <v>166424</v>
      </c>
      <c r="F91" t="s">
        <v>19</v>
      </c>
      <c r="G91">
        <v>6194</v>
      </c>
      <c r="H91">
        <v>0</v>
      </c>
      <c r="I91">
        <v>0</v>
      </c>
      <c r="J91" t="s">
        <v>20</v>
      </c>
      <c r="K91" t="s">
        <v>21</v>
      </c>
      <c r="L91" t="s">
        <v>30</v>
      </c>
      <c r="M91" t="s">
        <v>37</v>
      </c>
      <c r="N91">
        <v>3</v>
      </c>
      <c r="O91">
        <v>3</v>
      </c>
      <c r="P91">
        <v>75689</v>
      </c>
      <c r="Q91" t="s">
        <v>38</v>
      </c>
      <c r="R91">
        <v>6</v>
      </c>
      <c r="S91" t="s">
        <v>34</v>
      </c>
      <c r="W91" t="str">
        <f>IF(B91&lt;30,"&lt;30",IF(B91&lt;=40,"30-40",IF(B91&lt;=50,"41-50",IF(B91&lt;=60,"51-60","&gt;60"))))</f>
        <v>&lt;30</v>
      </c>
      <c r="X91" t="str">
        <f t="shared" si="4"/>
        <v>18-30 (Young Adult)</v>
      </c>
      <c r="AA91" t="str" cm="1">
        <f t="array" ref="AA91">INDEX(F91:F1590, MATCH(MAX(IF(H91:H1590="0", COUNTIF(F91:F1590, F91:F1590), 0)), IF(H91:H1590="0", COUNTIF(F91:F1590, F91:F1590), 0), 0))</f>
        <v>Home</v>
      </c>
      <c r="AB91" t="str" cm="1">
        <f t="array" ref="AB91">INDEX(Q91:Q1089, MATCH(MAX(COUNTIFS(Q91:Q1089, Q91:Q1089, AC91:AC1089, "High")), COUNTIFS(Q91:Q1089, Q91:Q1089, AC91:AC1089, "High"), 0))</f>
        <v>North</v>
      </c>
      <c r="AC91" t="str">
        <v>High Risk</v>
      </c>
      <c r="AH91">
        <f t="shared" si="5"/>
        <v>652.44324324324327</v>
      </c>
      <c r="AJ91">
        <f t="shared" si="6"/>
        <v>0.13414634146341464</v>
      </c>
      <c r="AK91">
        <f t="shared" si="7"/>
        <v>5.5325561106809119E-2</v>
      </c>
      <c r="AM91">
        <v>0.56991573364227976</v>
      </c>
      <c r="AN91" s="8">
        <f>IF(L91="Male", 1, 0)</f>
        <v>1</v>
      </c>
    </row>
    <row r="92" spans="1:40" ht="15" x14ac:dyDescent="0.3">
      <c r="A92">
        <v>91</v>
      </c>
      <c r="B92">
        <v>62</v>
      </c>
      <c r="C92">
        <v>50456</v>
      </c>
      <c r="D92">
        <v>657</v>
      </c>
      <c r="E92">
        <v>197543</v>
      </c>
      <c r="F92" t="s">
        <v>35</v>
      </c>
      <c r="G92">
        <v>5030</v>
      </c>
      <c r="H92">
        <v>0</v>
      </c>
      <c r="I92">
        <v>0</v>
      </c>
      <c r="J92" t="s">
        <v>20</v>
      </c>
      <c r="K92" t="s">
        <v>21</v>
      </c>
      <c r="L92" t="s">
        <v>22</v>
      </c>
      <c r="M92" t="s">
        <v>31</v>
      </c>
      <c r="N92">
        <v>4</v>
      </c>
      <c r="O92">
        <v>1</v>
      </c>
      <c r="P92">
        <v>100470</v>
      </c>
      <c r="Q92" t="s">
        <v>24</v>
      </c>
      <c r="R92">
        <v>12</v>
      </c>
      <c r="S92" t="s">
        <v>34</v>
      </c>
      <c r="W92" t="str">
        <f>IF(B92&lt;30,"&lt;30",IF(B92&lt;=40,"30-40",IF(B92&lt;=50,"41-50",IF(B92&lt;=60,"51-60","&gt;60"))))</f>
        <v>&gt;60</v>
      </c>
      <c r="X92" t="str">
        <f t="shared" si="4"/>
        <v>46-60 (Older Adult)</v>
      </c>
      <c r="AA92" t="str" cm="1">
        <f t="array" ref="AA92">INDEX(F92:F1591, MATCH(MAX(IF(H92:H1591="0", COUNTIF(F92:F1591, F92:F1591), 0)), IF(H92:H1591="0", COUNTIF(F92:F1591, F92:F1591), 0), 0))</f>
        <v>Medical</v>
      </c>
      <c r="AB92" t="str" cm="1">
        <f t="array" ref="AB92">INDEX(Q92:Q1090, MATCH(MAX(COUNTIFS(Q92:Q1090, Q92:Q1090, AC92:AC1090, "High")), COUNTIFS(Q92:Q1090, Q92:Q1090, AC92:AC1090, "High"), 0))</f>
        <v>East</v>
      </c>
      <c r="AC92" t="str">
        <v>High Risk</v>
      </c>
      <c r="AH92">
        <f t="shared" si="5"/>
        <v>647.78062678062679</v>
      </c>
      <c r="AJ92">
        <f t="shared" si="6"/>
        <v>0.17796610169491525</v>
      </c>
      <c r="AK92">
        <f t="shared" si="7"/>
        <v>5.5465842758408671E-2</v>
      </c>
      <c r="AM92">
        <v>0.55596788646217066</v>
      </c>
      <c r="AN92" s="8">
        <f>IF(L92="Male", 1, 0)</f>
        <v>0</v>
      </c>
    </row>
    <row r="93" spans="1:40" ht="15" x14ac:dyDescent="0.3">
      <c r="A93">
        <v>92</v>
      </c>
      <c r="B93">
        <v>31</v>
      </c>
      <c r="C93">
        <v>34250</v>
      </c>
      <c r="D93">
        <v>667</v>
      </c>
      <c r="E93">
        <v>218756</v>
      </c>
      <c r="F93" t="s">
        <v>44</v>
      </c>
      <c r="G93">
        <v>6869</v>
      </c>
      <c r="H93">
        <v>1</v>
      </c>
      <c r="I93">
        <v>0</v>
      </c>
      <c r="J93" t="s">
        <v>20</v>
      </c>
      <c r="K93" t="s">
        <v>29</v>
      </c>
      <c r="L93" t="s">
        <v>22</v>
      </c>
      <c r="M93" t="s">
        <v>31</v>
      </c>
      <c r="N93">
        <v>1</v>
      </c>
      <c r="O93">
        <v>2</v>
      </c>
      <c r="P93">
        <v>130077</v>
      </c>
      <c r="Q93" t="s">
        <v>24</v>
      </c>
      <c r="R93">
        <v>15</v>
      </c>
      <c r="S93" t="s">
        <v>45</v>
      </c>
      <c r="W93" t="str">
        <f>IF(B93&lt;30,"&lt;30",IF(B93&lt;=40,"30-40",IF(B93&lt;=50,"41-50",IF(B93&lt;=60,"51-60","&gt;60"))))</f>
        <v>30-40</v>
      </c>
      <c r="X93" t="str">
        <f t="shared" si="4"/>
        <v>31-45 (Middle-Aged)</v>
      </c>
      <c r="AA93" t="str" cm="1">
        <f t="array" ref="AA93">INDEX(F93:F1592, MATCH(MAX(IF(H93:H1592="0", COUNTIF(F93:F1592, F93:F1592), 0)), IF(H93:H1592="0", COUNTIF(F93:F1592, F93:F1592), 0), 0))</f>
        <v>Personal</v>
      </c>
      <c r="AB93" t="str" cm="1">
        <f t="array" ref="AB93">INDEX(Q93:Q1091, MATCH(MAX(COUNTIFS(Q93:Q1091, Q93:Q1091, AC93:AC1091, "High")), COUNTIFS(Q93:Q1091, Q93:Q1091, AC93:AC1091, "High"), 0))</f>
        <v>East</v>
      </c>
      <c r="AC93" t="str">
        <v>High Risk</v>
      </c>
      <c r="AH93">
        <f t="shared" si="5"/>
        <v>647.78062678062679</v>
      </c>
      <c r="AJ93">
        <f t="shared" si="6"/>
        <v>0.15436241610738255</v>
      </c>
      <c r="AK93">
        <f t="shared" si="7"/>
        <v>5.511120095998772E-2</v>
      </c>
      <c r="AM93">
        <v>0.40928468633183385</v>
      </c>
      <c r="AN93" s="8">
        <f>IF(L93="Male", 1, 0)</f>
        <v>0</v>
      </c>
    </row>
    <row r="94" spans="1:40" ht="15" x14ac:dyDescent="0.3">
      <c r="A94">
        <v>93</v>
      </c>
      <c r="B94">
        <v>47</v>
      </c>
      <c r="C94">
        <v>52371</v>
      </c>
      <c r="D94">
        <v>623</v>
      </c>
      <c r="E94">
        <v>191568</v>
      </c>
      <c r="F94" t="s">
        <v>35</v>
      </c>
      <c r="G94">
        <v>4025</v>
      </c>
      <c r="H94">
        <v>0</v>
      </c>
      <c r="I94">
        <v>0</v>
      </c>
      <c r="J94" t="s">
        <v>20</v>
      </c>
      <c r="K94" t="s">
        <v>21</v>
      </c>
      <c r="L94" t="s">
        <v>22</v>
      </c>
      <c r="M94" t="s">
        <v>37</v>
      </c>
      <c r="N94">
        <v>0</v>
      </c>
      <c r="O94">
        <v>1</v>
      </c>
      <c r="P94">
        <v>141125</v>
      </c>
      <c r="Q94" t="s">
        <v>24</v>
      </c>
      <c r="R94">
        <v>7</v>
      </c>
      <c r="S94" t="s">
        <v>45</v>
      </c>
      <c r="W94" t="str">
        <f>IF(B94&lt;30,"&lt;30",IF(B94&lt;=40,"30-40",IF(B94&lt;=50,"41-50",IF(B94&lt;=60,"51-60","&gt;60"))))</f>
        <v>41-50</v>
      </c>
      <c r="X94" t="str">
        <f t="shared" si="4"/>
        <v>46-60 (Older Adult)</v>
      </c>
      <c r="AA94" t="str" cm="1">
        <f t="array" ref="AA94">INDEX(F94:F1593, MATCH(MAX(IF(H94:H1593="0", COUNTIF(F94:F1593, F94:F1593), 0)), IF(H94:H1593="0", COUNTIF(F94:F1593, F94:F1593), 0), 0))</f>
        <v>Medical</v>
      </c>
      <c r="AB94" t="str" cm="1">
        <f t="array" ref="AB94">INDEX(Q94:Q1092, MATCH(MAX(COUNTIFS(Q94:Q1092, Q94:Q1092, AC94:AC1092, "High")), COUNTIFS(Q94:Q1092, Q94:Q1092, AC94:AC1092, "High"), 0))</f>
        <v>East</v>
      </c>
      <c r="AC94" t="str">
        <v>High Risk</v>
      </c>
      <c r="AH94">
        <f t="shared" si="5"/>
        <v>652.44324324324327</v>
      </c>
      <c r="AJ94">
        <f t="shared" si="6"/>
        <v>0.15873015873015872</v>
      </c>
      <c r="AK94">
        <f t="shared" si="7"/>
        <v>5.599885527951419E-2</v>
      </c>
      <c r="AM94">
        <v>0.57330086981707595</v>
      </c>
      <c r="AN94" s="8">
        <f>IF(L94="Male", 1, 0)</f>
        <v>0</v>
      </c>
    </row>
    <row r="95" spans="1:40" ht="15" x14ac:dyDescent="0.3">
      <c r="A95">
        <v>94</v>
      </c>
      <c r="B95">
        <v>44</v>
      </c>
      <c r="C95">
        <v>38576</v>
      </c>
      <c r="D95">
        <v>674</v>
      </c>
      <c r="E95">
        <v>30638</v>
      </c>
      <c r="F95" t="s">
        <v>35</v>
      </c>
      <c r="G95">
        <v>7552</v>
      </c>
      <c r="H95">
        <v>0</v>
      </c>
      <c r="I95">
        <v>1</v>
      </c>
      <c r="J95" t="s">
        <v>20</v>
      </c>
      <c r="K95" t="s">
        <v>33</v>
      </c>
      <c r="L95" t="s">
        <v>22</v>
      </c>
      <c r="M95" t="s">
        <v>41</v>
      </c>
      <c r="N95">
        <v>2</v>
      </c>
      <c r="O95">
        <v>3</v>
      </c>
      <c r="P95">
        <v>99125</v>
      </c>
      <c r="Q95" t="s">
        <v>26</v>
      </c>
      <c r="R95">
        <v>6</v>
      </c>
      <c r="S95" t="s">
        <v>34</v>
      </c>
      <c r="W95" t="str">
        <f>IF(B95&lt;30,"&lt;30",IF(B95&lt;=40,"30-40",IF(B95&lt;=50,"41-50",IF(B95&lt;=60,"51-60","&gt;60"))))</f>
        <v>41-50</v>
      </c>
      <c r="X95" t="str">
        <f t="shared" si="4"/>
        <v>31-45 (Middle-Aged)</v>
      </c>
      <c r="AA95" t="str" cm="1">
        <f t="array" ref="AA95">INDEX(F95:F1594, MATCH(MAX(IF(H95:H1594="0", COUNTIF(F95:F1594, F95:F1594), 0)), IF(H95:H1594="0", COUNTIF(F95:F1594, F95:F1594), 0), 0))</f>
        <v>Medical</v>
      </c>
      <c r="AB95" t="str" cm="1">
        <f t="array" ref="AB95">INDEX(Q95:Q1093, MATCH(MAX(COUNTIFS(Q95:Q1093, Q95:Q1093, AC95:AC1093, "High")), COUNTIFS(Q95:Q1093, Q95:Q1093, AC95:AC1093, "High"), 0))</f>
        <v>West</v>
      </c>
      <c r="AC95" t="str">
        <v>High Risk</v>
      </c>
      <c r="AH95">
        <f t="shared" si="5"/>
        <v>648.68905472636811</v>
      </c>
      <c r="AJ95">
        <f t="shared" si="6"/>
        <v>0.13100436681222707</v>
      </c>
      <c r="AK95">
        <f t="shared" si="7"/>
        <v>5.5644564340077508E-2</v>
      </c>
      <c r="AM95">
        <v>0.4484400314980585</v>
      </c>
      <c r="AN95" s="8">
        <f>IF(L95="Male", 1, 0)</f>
        <v>0</v>
      </c>
    </row>
    <row r="96" spans="1:40" ht="15" x14ac:dyDescent="0.3">
      <c r="A96">
        <v>95</v>
      </c>
      <c r="B96">
        <v>38</v>
      </c>
      <c r="C96">
        <v>82962</v>
      </c>
      <c r="D96">
        <v>689</v>
      </c>
      <c r="E96">
        <v>212481</v>
      </c>
      <c r="F96" t="s">
        <v>44</v>
      </c>
      <c r="G96">
        <v>7695</v>
      </c>
      <c r="H96">
        <v>0</v>
      </c>
      <c r="I96">
        <v>0</v>
      </c>
      <c r="J96" t="s">
        <v>20</v>
      </c>
      <c r="K96" t="s">
        <v>33</v>
      </c>
      <c r="L96" t="s">
        <v>30</v>
      </c>
      <c r="M96" t="s">
        <v>23</v>
      </c>
      <c r="N96">
        <v>0</v>
      </c>
      <c r="O96">
        <v>4</v>
      </c>
      <c r="P96">
        <v>111527</v>
      </c>
      <c r="Q96" t="s">
        <v>32</v>
      </c>
      <c r="R96">
        <v>12</v>
      </c>
      <c r="S96" t="s">
        <v>42</v>
      </c>
      <c r="W96" t="str">
        <f>IF(B96&lt;30,"&lt;30",IF(B96&lt;=40,"30-40",IF(B96&lt;=50,"41-50",IF(B96&lt;=60,"51-60","&gt;60"))))</f>
        <v>30-40</v>
      </c>
      <c r="X96" t="str">
        <f t="shared" si="4"/>
        <v>31-45 (Middle-Aged)</v>
      </c>
      <c r="AA96" t="str" cm="1">
        <f t="array" ref="AA96">INDEX(F96:F1595, MATCH(MAX(IF(H96:H1595="0", COUNTIF(F96:F1595, F96:F1595), 0)), IF(H96:H1595="0", COUNTIF(F96:F1595, F96:F1595), 0), 0))</f>
        <v>Personal</v>
      </c>
      <c r="AB96" t="str" cm="1">
        <f t="array" ref="AB96">INDEX(Q96:Q1094, MATCH(MAX(COUNTIFS(Q96:Q1094, Q96:Q1094, AC96:AC1094, "High")), COUNTIFS(Q96:Q1094, Q96:Q1094, AC96:AC1094, "High"), 0))</f>
        <v>South</v>
      </c>
      <c r="AC96" t="str">
        <v>High Risk</v>
      </c>
      <c r="AH96">
        <f t="shared" si="5"/>
        <v>647.51989389920425</v>
      </c>
      <c r="AJ96">
        <f t="shared" si="6"/>
        <v>0.15873015873015872</v>
      </c>
      <c r="AK96">
        <f t="shared" si="7"/>
        <v>5.5784529186524649E-2</v>
      </c>
      <c r="AM96">
        <v>0.85018509634966466</v>
      </c>
      <c r="AN96" s="8">
        <f>IF(L96="Male", 1, 0)</f>
        <v>1</v>
      </c>
    </row>
    <row r="97" spans="1:40" ht="15" x14ac:dyDescent="0.3">
      <c r="A97">
        <v>96</v>
      </c>
      <c r="B97">
        <v>47</v>
      </c>
      <c r="C97">
        <v>68029</v>
      </c>
      <c r="D97">
        <v>723</v>
      </c>
      <c r="E97">
        <v>246129</v>
      </c>
      <c r="F97" t="s">
        <v>28</v>
      </c>
      <c r="G97">
        <v>4355</v>
      </c>
      <c r="H97">
        <v>0</v>
      </c>
      <c r="I97">
        <v>0</v>
      </c>
      <c r="J97" t="s">
        <v>36</v>
      </c>
      <c r="K97" t="s">
        <v>33</v>
      </c>
      <c r="L97" t="s">
        <v>22</v>
      </c>
      <c r="M97" t="s">
        <v>31</v>
      </c>
      <c r="N97">
        <v>0</v>
      </c>
      <c r="O97">
        <v>3</v>
      </c>
      <c r="P97">
        <v>72884</v>
      </c>
      <c r="Q97" t="s">
        <v>26</v>
      </c>
      <c r="R97">
        <v>12</v>
      </c>
      <c r="S97" t="s">
        <v>43</v>
      </c>
      <c r="W97" t="str">
        <f>IF(B97&lt;30,"&lt;30",IF(B97&lt;=40,"30-40",IF(B97&lt;=50,"41-50",IF(B97&lt;=60,"51-60","&gt;60"))))</f>
        <v>41-50</v>
      </c>
      <c r="X97" t="str">
        <f t="shared" si="4"/>
        <v>46-60 (Older Adult)</v>
      </c>
      <c r="AA97" t="str" cm="1">
        <f t="array" ref="AA97">INDEX(F97:F1596, MATCH(MAX(IF(H97:H1596="0", COUNTIF(F97:F1596, F97:F1596), 0)), IF(H97:H1596="0", COUNTIF(F97:F1596, F97:F1596), 0), 0))</f>
        <v>Education</v>
      </c>
      <c r="AB97" t="str" cm="1">
        <f t="array" ref="AB97">INDEX(Q97:Q1095, MATCH(MAX(COUNTIFS(Q97:Q1095, Q97:Q1095, AC97:AC1095, "High")), COUNTIFS(Q97:Q1095, Q97:Q1095, AC97:AC1095, "High"), 0))</f>
        <v>West</v>
      </c>
      <c r="AC97" t="str">
        <v>High Risk</v>
      </c>
      <c r="AH97">
        <f t="shared" si="5"/>
        <v>647.78062678062679</v>
      </c>
      <c r="AJ97">
        <f t="shared" si="6"/>
        <v>0.15873015873015872</v>
      </c>
      <c r="AK97">
        <f t="shared" si="7"/>
        <v>5.6220852815471324E-2</v>
      </c>
      <c r="AM97">
        <v>0.71502403084637456</v>
      </c>
      <c r="AN97" s="8">
        <f>IF(L97="Male", 1, 0)</f>
        <v>0</v>
      </c>
    </row>
    <row r="98" spans="1:40" ht="15" x14ac:dyDescent="0.3">
      <c r="A98">
        <v>97</v>
      </c>
      <c r="B98">
        <v>61</v>
      </c>
      <c r="C98">
        <v>51008</v>
      </c>
      <c r="D98">
        <v>665</v>
      </c>
      <c r="E98">
        <v>155447</v>
      </c>
      <c r="F98" t="s">
        <v>40</v>
      </c>
      <c r="G98">
        <v>4545</v>
      </c>
      <c r="H98">
        <v>0</v>
      </c>
      <c r="I98">
        <v>0</v>
      </c>
      <c r="J98" t="s">
        <v>20</v>
      </c>
      <c r="K98" t="s">
        <v>33</v>
      </c>
      <c r="L98" t="s">
        <v>30</v>
      </c>
      <c r="M98" t="s">
        <v>23</v>
      </c>
      <c r="N98">
        <v>2</v>
      </c>
      <c r="O98">
        <v>2</v>
      </c>
      <c r="P98">
        <v>150501</v>
      </c>
      <c r="Q98" t="s">
        <v>38</v>
      </c>
      <c r="R98">
        <v>4</v>
      </c>
      <c r="S98" t="s">
        <v>43</v>
      </c>
      <c r="W98" t="str">
        <f>IF(B98&lt;30,"&lt;30",IF(B98&lt;=40,"30-40",IF(B98&lt;=50,"41-50",IF(B98&lt;=60,"51-60","&gt;60"))))</f>
        <v>&gt;60</v>
      </c>
      <c r="X98" t="str">
        <f t="shared" si="4"/>
        <v>46-60 (Older Adult)</v>
      </c>
      <c r="AA98" t="str" cm="1">
        <f t="array" ref="AA98">INDEX(F98:F1597, MATCH(MAX(IF(H98:H1597="0", COUNTIF(F98:F1597, F98:F1597), 0)), IF(H98:H1597="0", COUNTIF(F98:F1597, F98:F1597), 0), 0))</f>
        <v>Car</v>
      </c>
      <c r="AB98" t="str" cm="1">
        <f t="array" ref="AB98">INDEX(Q98:Q1096, MATCH(MAX(COUNTIFS(Q98:Q1096, Q98:Q1096, AC98:AC1096, "High")), COUNTIFS(Q98:Q1096, Q98:Q1096, AC98:AC1096, "High"), 0))</f>
        <v>North</v>
      </c>
      <c r="AC98" t="str">
        <v>High Risk</v>
      </c>
      <c r="AH98">
        <f t="shared" si="5"/>
        <v>647.51989389920425</v>
      </c>
      <c r="AJ98">
        <f t="shared" si="6"/>
        <v>0.13100436681222707</v>
      </c>
      <c r="AK98">
        <f t="shared" si="7"/>
        <v>5.6361612199082853E-2</v>
      </c>
      <c r="AM98">
        <v>0.56096413022817992</v>
      </c>
      <c r="AN98" s="8">
        <f>IF(L98="Male", 1, 0)</f>
        <v>1</v>
      </c>
    </row>
    <row r="99" spans="1:40" ht="15" x14ac:dyDescent="0.3">
      <c r="A99">
        <v>98</v>
      </c>
      <c r="B99">
        <v>41</v>
      </c>
      <c r="C99">
        <v>43523</v>
      </c>
      <c r="D99">
        <v>622</v>
      </c>
      <c r="E99">
        <v>278027</v>
      </c>
      <c r="F99" t="s">
        <v>19</v>
      </c>
      <c r="G99">
        <v>6252</v>
      </c>
      <c r="H99">
        <v>0</v>
      </c>
      <c r="I99">
        <v>1</v>
      </c>
      <c r="J99" t="s">
        <v>20</v>
      </c>
      <c r="K99" t="s">
        <v>29</v>
      </c>
      <c r="L99" t="s">
        <v>30</v>
      </c>
      <c r="M99" t="s">
        <v>37</v>
      </c>
      <c r="N99">
        <v>5</v>
      </c>
      <c r="O99">
        <v>3</v>
      </c>
      <c r="P99">
        <v>95015</v>
      </c>
      <c r="Q99" t="s">
        <v>38</v>
      </c>
      <c r="R99">
        <v>9</v>
      </c>
      <c r="S99" t="s">
        <v>27</v>
      </c>
      <c r="W99" t="str">
        <f>IF(B99&lt;30,"&lt;30",IF(B99&lt;=40,"30-40",IF(B99&lt;=50,"41-50",IF(B99&lt;=60,"51-60","&gt;60"))))</f>
        <v>41-50</v>
      </c>
      <c r="X99" t="str">
        <f t="shared" si="4"/>
        <v>31-45 (Middle-Aged)</v>
      </c>
      <c r="AA99" t="str" cm="1">
        <f t="array" ref="AA99">INDEX(F99:F1598, MATCH(MAX(IF(H99:H1598="0", COUNTIF(F99:F1598, F99:F1598), 0)), IF(H99:H1598="0", COUNTIF(F99:F1598, F99:F1598), 0), 0))</f>
        <v>Home</v>
      </c>
      <c r="AB99" t="str" cm="1">
        <f t="array" ref="AB99">INDEX(Q99:Q1097, MATCH(MAX(COUNTIFS(Q99:Q1097, Q99:Q1097, AC99:AC1097, "High")), COUNTIFS(Q99:Q1097, Q99:Q1097, AC99:AC1097, "High"), 0))</f>
        <v>North</v>
      </c>
      <c r="AC99" t="str">
        <v>High Risk</v>
      </c>
      <c r="AH99">
        <f t="shared" si="5"/>
        <v>652.44324324324327</v>
      </c>
      <c r="AJ99">
        <f t="shared" si="6"/>
        <v>0.11715481171548117</v>
      </c>
      <c r="AK99">
        <f t="shared" si="7"/>
        <v>5.6238199655828332E-2</v>
      </c>
      <c r="AM99">
        <v>0.49321615090104359</v>
      </c>
      <c r="AN99" s="8">
        <f>IF(L99="Male", 1, 0)</f>
        <v>1</v>
      </c>
    </row>
    <row r="100" spans="1:40" ht="15" x14ac:dyDescent="0.3">
      <c r="A100">
        <v>99</v>
      </c>
      <c r="B100">
        <v>54</v>
      </c>
      <c r="C100">
        <v>57560</v>
      </c>
      <c r="D100">
        <v>644</v>
      </c>
      <c r="E100">
        <v>243743</v>
      </c>
      <c r="F100" t="s">
        <v>19</v>
      </c>
      <c r="G100">
        <v>4437</v>
      </c>
      <c r="H100">
        <v>0</v>
      </c>
      <c r="I100">
        <v>1</v>
      </c>
      <c r="J100" t="s">
        <v>36</v>
      </c>
      <c r="K100" t="s">
        <v>33</v>
      </c>
      <c r="L100" t="s">
        <v>30</v>
      </c>
      <c r="M100" t="s">
        <v>31</v>
      </c>
      <c r="N100">
        <v>3</v>
      </c>
      <c r="O100">
        <v>2</v>
      </c>
      <c r="P100">
        <v>102408</v>
      </c>
      <c r="Q100" t="s">
        <v>32</v>
      </c>
      <c r="R100">
        <v>17</v>
      </c>
      <c r="S100" t="s">
        <v>43</v>
      </c>
      <c r="W100" t="str">
        <f>IF(B100&lt;30,"&lt;30",IF(B100&lt;=40,"30-40",IF(B100&lt;=50,"41-50",IF(B100&lt;=60,"51-60","&gt;60"))))</f>
        <v>51-60</v>
      </c>
      <c r="X100" t="str">
        <f t="shared" si="4"/>
        <v>46-60 (Older Adult)</v>
      </c>
      <c r="AA100" t="str" cm="1">
        <f t="array" ref="AA100">INDEX(F100:F1599, MATCH(MAX(IF(H100:H1599="0", COUNTIF(F100:F1599, F100:F1599), 0)), IF(H100:H1599="0", COUNTIF(F100:F1599, F100:F1599), 0), 0))</f>
        <v>Home</v>
      </c>
      <c r="AB100" t="str" cm="1">
        <f t="array" ref="AB100">INDEX(Q100:Q1098, MATCH(MAX(COUNTIFS(Q100:Q1098, Q100:Q1098, AC100:AC1098, "High")), COUNTIFS(Q100:Q1098, Q100:Q1098, AC100:AC1098, "High"), 0))</f>
        <v>South</v>
      </c>
      <c r="AC100" t="str">
        <v>High Risk</v>
      </c>
      <c r="AH100">
        <f t="shared" si="5"/>
        <v>647.78062678062679</v>
      </c>
      <c r="AJ100">
        <f t="shared" si="6"/>
        <v>0.13414634146341464</v>
      </c>
      <c r="AK100">
        <f t="shared" si="7"/>
        <v>5.6379200400013867E-2</v>
      </c>
      <c r="AM100">
        <v>0.62026737145081146</v>
      </c>
      <c r="AN100" s="8">
        <f>IF(L100="Male", 1, 0)</f>
        <v>1</v>
      </c>
    </row>
    <row r="101" spans="1:40" ht="15" x14ac:dyDescent="0.3">
      <c r="A101">
        <v>100</v>
      </c>
      <c r="B101">
        <v>53</v>
      </c>
      <c r="C101">
        <v>61512</v>
      </c>
      <c r="D101">
        <v>592</v>
      </c>
      <c r="E101">
        <v>223438</v>
      </c>
      <c r="F101" t="s">
        <v>28</v>
      </c>
      <c r="G101">
        <v>4734</v>
      </c>
      <c r="H101">
        <v>0</v>
      </c>
      <c r="I101">
        <v>0</v>
      </c>
      <c r="J101" t="s">
        <v>20</v>
      </c>
      <c r="K101" t="s">
        <v>33</v>
      </c>
      <c r="L101" t="s">
        <v>22</v>
      </c>
      <c r="M101" t="s">
        <v>31</v>
      </c>
      <c r="N101">
        <v>4</v>
      </c>
      <c r="O101">
        <v>3</v>
      </c>
      <c r="P101">
        <v>87794</v>
      </c>
      <c r="Q101" t="s">
        <v>32</v>
      </c>
      <c r="R101">
        <v>2</v>
      </c>
      <c r="S101" t="s">
        <v>39</v>
      </c>
      <c r="W101" t="str">
        <f>IF(B101&lt;30,"&lt;30",IF(B101&lt;=40,"30-40",IF(B101&lt;=50,"41-50",IF(B101&lt;=60,"51-60","&gt;60"))))</f>
        <v>51-60</v>
      </c>
      <c r="X101" t="str">
        <f t="shared" si="4"/>
        <v>46-60 (Older Adult)</v>
      </c>
      <c r="AA101" t="str" cm="1">
        <f t="array" ref="AA101">INDEX(F101:F1600, MATCH(MAX(IF(H101:H1600="0", COUNTIF(F101:F1600, F101:F1600), 0)), IF(H101:H1600="0", COUNTIF(F101:F1600, F101:F1600), 0), 0))</f>
        <v>Education</v>
      </c>
      <c r="AB101" t="str" cm="1">
        <f t="array" ref="AB101">INDEX(Q101:Q1099, MATCH(MAX(COUNTIFS(Q101:Q1099, Q101:Q1099, AC101:AC1099, "High")), COUNTIFS(Q101:Q1099, Q101:Q1099, AC101:AC1099, "High"), 0))</f>
        <v>South</v>
      </c>
      <c r="AC101" t="str">
        <v>Low Risk</v>
      </c>
      <c r="AH101">
        <f t="shared" si="5"/>
        <v>647.78062678062679</v>
      </c>
      <c r="AJ101">
        <f t="shared" si="6"/>
        <v>0.17796610169491525</v>
      </c>
      <c r="AK101">
        <f t="shared" si="7"/>
        <v>5.6255582163300469E-2</v>
      </c>
      <c r="AM101">
        <v>0.65603758044224003</v>
      </c>
      <c r="AN101" s="8">
        <f>IF(L101="Male", 1, 0)</f>
        <v>0</v>
      </c>
    </row>
    <row r="102" spans="1:40" ht="15" x14ac:dyDescent="0.3">
      <c r="A102">
        <v>101</v>
      </c>
      <c r="B102">
        <v>38</v>
      </c>
      <c r="C102">
        <v>53817</v>
      </c>
      <c r="D102">
        <v>686</v>
      </c>
      <c r="E102">
        <v>149295</v>
      </c>
      <c r="F102" t="s">
        <v>40</v>
      </c>
      <c r="G102">
        <v>4266</v>
      </c>
      <c r="H102">
        <v>0</v>
      </c>
      <c r="I102">
        <v>1</v>
      </c>
      <c r="J102" t="s">
        <v>20</v>
      </c>
      <c r="K102" t="s">
        <v>33</v>
      </c>
      <c r="L102" t="s">
        <v>22</v>
      </c>
      <c r="M102" t="s">
        <v>37</v>
      </c>
      <c r="N102">
        <v>1</v>
      </c>
      <c r="O102">
        <v>4</v>
      </c>
      <c r="P102">
        <v>135977</v>
      </c>
      <c r="Q102" t="s">
        <v>38</v>
      </c>
      <c r="R102">
        <v>5</v>
      </c>
      <c r="S102" t="s">
        <v>25</v>
      </c>
      <c r="W102" t="str">
        <f>IF(B102&lt;30,"&lt;30",IF(B102&lt;=40,"30-40",IF(B102&lt;=50,"41-50",IF(B102&lt;=60,"51-60","&gt;60"))))</f>
        <v>30-40</v>
      </c>
      <c r="X102" t="str">
        <f t="shared" si="4"/>
        <v>31-45 (Middle-Aged)</v>
      </c>
      <c r="AA102" t="str" cm="1">
        <f t="array" ref="AA102">INDEX(F102:F1601, MATCH(MAX(IF(H102:H1601="0", COUNTIF(F102:F1601, F102:F1601), 0)), IF(H102:H1601="0", COUNTIF(F102:F1601, F102:F1601), 0), 0))</f>
        <v>Car</v>
      </c>
      <c r="AB102" t="str" cm="1">
        <f t="array" ref="AB102">INDEX(Q102:Q1100, MATCH(MAX(COUNTIFS(Q102:Q1100, Q102:Q1100, AC102:AC1100, "High")), COUNTIFS(Q102:Q1100, Q102:Q1100, AC102:AC1100, "High"), 0))</f>
        <v>North</v>
      </c>
      <c r="AC102" t="str">
        <v>High Risk</v>
      </c>
      <c r="AH102">
        <f t="shared" si="5"/>
        <v>652.44324324324327</v>
      </c>
      <c r="AJ102">
        <f t="shared" si="6"/>
        <v>0.15436241610738255</v>
      </c>
      <c r="AK102">
        <f t="shared" si="7"/>
        <v>5.6396825050659752E-2</v>
      </c>
      <c r="AM102">
        <v>0.58638885620412196</v>
      </c>
      <c r="AN102" s="8">
        <f>IF(L102="Male", 1, 0)</f>
        <v>0</v>
      </c>
    </row>
    <row r="103" spans="1:40" ht="15" x14ac:dyDescent="0.3">
      <c r="A103">
        <v>102</v>
      </c>
      <c r="B103">
        <v>23</v>
      </c>
      <c r="C103">
        <v>34772</v>
      </c>
      <c r="D103">
        <v>547</v>
      </c>
      <c r="E103">
        <v>213943</v>
      </c>
      <c r="F103" t="s">
        <v>28</v>
      </c>
      <c r="G103">
        <v>4293</v>
      </c>
      <c r="H103">
        <v>0</v>
      </c>
      <c r="I103">
        <v>0</v>
      </c>
      <c r="J103" t="s">
        <v>20</v>
      </c>
      <c r="K103" t="s">
        <v>33</v>
      </c>
      <c r="L103" t="s">
        <v>30</v>
      </c>
      <c r="M103" t="s">
        <v>23</v>
      </c>
      <c r="N103">
        <v>4</v>
      </c>
      <c r="O103">
        <v>1</v>
      </c>
      <c r="P103">
        <v>105987</v>
      </c>
      <c r="Q103" t="s">
        <v>32</v>
      </c>
      <c r="R103">
        <v>10</v>
      </c>
      <c r="S103" t="s">
        <v>45</v>
      </c>
      <c r="W103" t="str">
        <f>IF(B103&lt;30,"&lt;30",IF(B103&lt;=40,"30-40",IF(B103&lt;=50,"41-50",IF(B103&lt;=60,"51-60","&gt;60"))))</f>
        <v>&lt;30</v>
      </c>
      <c r="X103" t="str">
        <f t="shared" si="4"/>
        <v>18-30 (Young Adult)</v>
      </c>
      <c r="AA103" t="str" cm="1">
        <f t="array" ref="AA103">INDEX(F103:F1602, MATCH(MAX(IF(H103:H1602="0", COUNTIF(F103:F1602, F103:F1602), 0)), IF(H103:H1602="0", COUNTIF(F103:F1602, F103:F1602), 0), 0))</f>
        <v>Education</v>
      </c>
      <c r="AB103" t="str" cm="1">
        <f t="array" ref="AB103">INDEX(Q103:Q1101, MATCH(MAX(COUNTIFS(Q103:Q1101, Q103:Q1101, AC103:AC1101, "High")), COUNTIFS(Q103:Q1101, Q103:Q1101, AC103:AC1101, "High"), 0))</f>
        <v>South</v>
      </c>
      <c r="AC103" t="str">
        <v>Low Risk</v>
      </c>
      <c r="AH103">
        <f t="shared" si="5"/>
        <v>647.51989389920425</v>
      </c>
      <c r="AJ103">
        <f t="shared" si="6"/>
        <v>0.17796610169491525</v>
      </c>
      <c r="AK103">
        <f t="shared" si="7"/>
        <v>5.6836395181401655E-2</v>
      </c>
      <c r="AM103">
        <v>0.41400939511056001</v>
      </c>
      <c r="AN103" s="8">
        <f>IF(L103="Male", 1, 0)</f>
        <v>1</v>
      </c>
    </row>
    <row r="104" spans="1:40" ht="15" x14ac:dyDescent="0.3">
      <c r="A104">
        <v>103</v>
      </c>
      <c r="B104">
        <v>44</v>
      </c>
      <c r="C104">
        <v>46856</v>
      </c>
      <c r="D104">
        <v>701</v>
      </c>
      <c r="E104">
        <v>217746</v>
      </c>
      <c r="F104" t="s">
        <v>40</v>
      </c>
      <c r="G104">
        <v>5117</v>
      </c>
      <c r="H104">
        <v>0</v>
      </c>
      <c r="I104">
        <v>1</v>
      </c>
      <c r="J104" t="s">
        <v>20</v>
      </c>
      <c r="K104" t="s">
        <v>29</v>
      </c>
      <c r="L104" t="s">
        <v>22</v>
      </c>
      <c r="M104" t="s">
        <v>41</v>
      </c>
      <c r="N104">
        <v>3</v>
      </c>
      <c r="O104">
        <v>2</v>
      </c>
      <c r="P104">
        <v>122828</v>
      </c>
      <c r="Q104" t="s">
        <v>32</v>
      </c>
      <c r="R104">
        <v>6</v>
      </c>
      <c r="S104" t="s">
        <v>34</v>
      </c>
      <c r="W104" t="str">
        <f>IF(B104&lt;30,"&lt;30",IF(B104&lt;=40,"30-40",IF(B104&lt;=50,"41-50",IF(B104&lt;=60,"51-60","&gt;60"))))</f>
        <v>41-50</v>
      </c>
      <c r="X104" t="str">
        <f t="shared" si="4"/>
        <v>31-45 (Middle-Aged)</v>
      </c>
      <c r="AA104" t="str" cm="1">
        <f t="array" ref="AA104">INDEX(F104:F1603, MATCH(MAX(IF(H104:H1603="0", COUNTIF(F104:F1603, F104:F1603), 0)), IF(H104:H1603="0", COUNTIF(F104:F1603, F104:F1603), 0), 0))</f>
        <v>Car</v>
      </c>
      <c r="AB104" t="str" cm="1">
        <f t="array" ref="AB104">INDEX(Q104:Q1102, MATCH(MAX(COUNTIFS(Q104:Q1102, Q104:Q1102, AC104:AC1102, "High")), COUNTIFS(Q104:Q1102, Q104:Q1102, AC104:AC1102, "High"), 0))</f>
        <v>South</v>
      </c>
      <c r="AC104" t="str">
        <v>High Risk</v>
      </c>
      <c r="AH104">
        <f t="shared" si="5"/>
        <v>648.68905472636811</v>
      </c>
      <c r="AJ104">
        <f t="shared" si="6"/>
        <v>0.13414634146341464</v>
      </c>
      <c r="AK104">
        <f t="shared" si="7"/>
        <v>5.6479612600832889E-2</v>
      </c>
      <c r="AM104">
        <v>0.52338368798819723</v>
      </c>
      <c r="AN104" s="8">
        <f>IF(L104="Male", 1, 0)</f>
        <v>0</v>
      </c>
    </row>
    <row r="105" spans="1:40" ht="15" x14ac:dyDescent="0.3">
      <c r="A105">
        <v>104</v>
      </c>
      <c r="B105">
        <v>21</v>
      </c>
      <c r="C105">
        <v>51170</v>
      </c>
      <c r="D105">
        <v>707</v>
      </c>
      <c r="E105">
        <v>195903</v>
      </c>
      <c r="F105" t="s">
        <v>44</v>
      </c>
      <c r="G105">
        <v>4726</v>
      </c>
      <c r="H105">
        <v>0</v>
      </c>
      <c r="I105">
        <v>1</v>
      </c>
      <c r="J105" t="s">
        <v>20</v>
      </c>
      <c r="K105" t="s">
        <v>29</v>
      </c>
      <c r="L105" t="s">
        <v>22</v>
      </c>
      <c r="M105" t="s">
        <v>37</v>
      </c>
      <c r="N105">
        <v>5</v>
      </c>
      <c r="O105">
        <v>1</v>
      </c>
      <c r="P105">
        <v>110618</v>
      </c>
      <c r="Q105" t="s">
        <v>24</v>
      </c>
      <c r="R105">
        <v>6</v>
      </c>
      <c r="S105" t="s">
        <v>43</v>
      </c>
      <c r="W105" t="str">
        <f>IF(B105&lt;30,"&lt;30",IF(B105&lt;=40,"30-40",IF(B105&lt;=50,"41-50",IF(B105&lt;=60,"51-60","&gt;60"))))</f>
        <v>&lt;30</v>
      </c>
      <c r="X105" t="str">
        <f t="shared" si="4"/>
        <v>18-30 (Young Adult)</v>
      </c>
      <c r="AA105" t="str" cm="1">
        <f t="array" ref="AA105">INDEX(F105:F1604, MATCH(MAX(IF(H105:H1604="0", COUNTIF(F105:F1604, F105:F1604), 0)), IF(H105:H1604="0", COUNTIF(F105:F1604, F105:F1604), 0), 0))</f>
        <v>Personal</v>
      </c>
      <c r="AB105" t="str" cm="1">
        <f t="array" ref="AB105">INDEX(Q105:Q1103, MATCH(MAX(COUNTIFS(Q105:Q1103, Q105:Q1103, AC105:AC1103, "High")), COUNTIFS(Q105:Q1103, Q105:Q1103, AC105:AC1103, "High"), 0))</f>
        <v>East</v>
      </c>
      <c r="AC105" t="str">
        <v>High Risk</v>
      </c>
      <c r="AH105">
        <f t="shared" si="5"/>
        <v>652.44324324324327</v>
      </c>
      <c r="AJ105">
        <f t="shared" si="6"/>
        <v>0.11715481171548117</v>
      </c>
      <c r="AK105">
        <f t="shared" si="7"/>
        <v>5.6355447115745978E-2</v>
      </c>
      <c r="AM105">
        <v>0.56243041915950875</v>
      </c>
      <c r="AN105" s="8">
        <f>IF(L105="Male", 1, 0)</f>
        <v>0</v>
      </c>
    </row>
    <row r="106" spans="1:40" ht="15" x14ac:dyDescent="0.3">
      <c r="A106">
        <v>105</v>
      </c>
      <c r="B106">
        <v>26</v>
      </c>
      <c r="C106">
        <v>54354</v>
      </c>
      <c r="D106">
        <v>503</v>
      </c>
      <c r="E106">
        <v>244566</v>
      </c>
      <c r="F106" t="s">
        <v>44</v>
      </c>
      <c r="G106">
        <v>2910</v>
      </c>
      <c r="H106">
        <v>1</v>
      </c>
      <c r="I106">
        <v>1</v>
      </c>
      <c r="J106" t="s">
        <v>20</v>
      </c>
      <c r="K106" t="s">
        <v>21</v>
      </c>
      <c r="L106" t="s">
        <v>22</v>
      </c>
      <c r="M106" t="s">
        <v>37</v>
      </c>
      <c r="N106">
        <v>2</v>
      </c>
      <c r="O106">
        <v>3</v>
      </c>
      <c r="P106">
        <v>93387</v>
      </c>
      <c r="Q106" t="s">
        <v>26</v>
      </c>
      <c r="R106">
        <v>5</v>
      </c>
      <c r="S106" t="s">
        <v>45</v>
      </c>
      <c r="W106" t="str">
        <f>IF(B106&lt;30,"&lt;30",IF(B106&lt;=40,"30-40",IF(B106&lt;=50,"41-50",IF(B106&lt;=60,"51-60","&gt;60"))))</f>
        <v>&lt;30</v>
      </c>
      <c r="X106" t="str">
        <f t="shared" si="4"/>
        <v>18-30 (Young Adult)</v>
      </c>
      <c r="AA106" t="str" cm="1">
        <f t="array" ref="AA106">INDEX(F106:F1605, MATCH(MAX(IF(H106:H1605="0", COUNTIF(F106:F1605, F106:F1605), 0)), IF(H106:H1605="0", COUNTIF(F106:F1605, F106:F1605), 0), 0))</f>
        <v>Personal</v>
      </c>
      <c r="AB106" t="str" cm="1">
        <f t="array" ref="AB106">INDEX(Q106:Q1104, MATCH(MAX(COUNTIFS(Q106:Q1104, Q106:Q1104, AC106:AC1104, "High")), COUNTIFS(Q106:Q1104, Q106:Q1104, AC106:AC1104, "High"), 0))</f>
        <v>West</v>
      </c>
      <c r="AC106" t="str">
        <v>Low Risk</v>
      </c>
      <c r="AH106">
        <f t="shared" si="5"/>
        <v>652.44324324324327</v>
      </c>
      <c r="AJ106">
        <f t="shared" si="6"/>
        <v>0.13100436681222707</v>
      </c>
      <c r="AK106">
        <f t="shared" si="7"/>
        <v>5.5997175809658378E-2</v>
      </c>
      <c r="AM106">
        <v>0.59124933247648959</v>
      </c>
      <c r="AN106" s="8">
        <f>IF(L106="Male", 1, 0)</f>
        <v>0</v>
      </c>
    </row>
    <row r="107" spans="1:40" ht="15" x14ac:dyDescent="0.3">
      <c r="A107">
        <v>106</v>
      </c>
      <c r="B107">
        <v>39</v>
      </c>
      <c r="C107">
        <v>54700</v>
      </c>
      <c r="D107">
        <v>713</v>
      </c>
      <c r="E107">
        <v>181963</v>
      </c>
      <c r="F107" t="s">
        <v>35</v>
      </c>
      <c r="G107">
        <v>6441</v>
      </c>
      <c r="H107">
        <v>0</v>
      </c>
      <c r="I107">
        <v>1</v>
      </c>
      <c r="J107" t="s">
        <v>20</v>
      </c>
      <c r="K107" t="s">
        <v>29</v>
      </c>
      <c r="L107" t="s">
        <v>22</v>
      </c>
      <c r="M107" t="s">
        <v>41</v>
      </c>
      <c r="N107">
        <v>4</v>
      </c>
      <c r="O107">
        <v>1</v>
      </c>
      <c r="P107">
        <v>127884</v>
      </c>
      <c r="Q107" t="s">
        <v>26</v>
      </c>
      <c r="R107">
        <v>8</v>
      </c>
      <c r="S107" t="s">
        <v>45</v>
      </c>
      <c r="W107" t="str">
        <f>IF(B107&lt;30,"&lt;30",IF(B107&lt;=40,"30-40",IF(B107&lt;=50,"41-50",IF(B107&lt;=60,"51-60","&gt;60"))))</f>
        <v>30-40</v>
      </c>
      <c r="X107" t="str">
        <f t="shared" si="4"/>
        <v>31-45 (Middle-Aged)</v>
      </c>
      <c r="AA107" t="str" cm="1">
        <f t="array" ref="AA107">INDEX(F107:F1606, MATCH(MAX(IF(H107:H1606="0", COUNTIF(F107:F1606, F107:F1606), 0)), IF(H107:H1606="0", COUNTIF(F107:F1606, F107:F1606), 0), 0))</f>
        <v>Medical</v>
      </c>
      <c r="AB107" t="str" cm="1">
        <f t="array" ref="AB107">INDEX(Q107:Q1105, MATCH(MAX(COUNTIFS(Q107:Q1105, Q107:Q1105, AC107:AC1105, "High")), COUNTIFS(Q107:Q1105, Q107:Q1105, AC107:AC1105, "High"), 0))</f>
        <v>West</v>
      </c>
      <c r="AC107" t="str">
        <v>High Risk</v>
      </c>
      <c r="AH107">
        <f t="shared" si="5"/>
        <v>648.68905472636811</v>
      </c>
      <c r="AJ107">
        <f t="shared" si="6"/>
        <v>0.17796610169491525</v>
      </c>
      <c r="AK107">
        <f t="shared" si="7"/>
        <v>5.5333144369025623E-2</v>
      </c>
      <c r="AM107">
        <v>0.59438103599648817</v>
      </c>
      <c r="AN107" s="8">
        <f>IF(L107="Male", 1, 0)</f>
        <v>0</v>
      </c>
    </row>
    <row r="108" spans="1:40" ht="15" x14ac:dyDescent="0.3">
      <c r="A108">
        <v>107</v>
      </c>
      <c r="B108">
        <v>42</v>
      </c>
      <c r="C108">
        <v>60962</v>
      </c>
      <c r="D108">
        <v>701</v>
      </c>
      <c r="E108">
        <v>186418</v>
      </c>
      <c r="F108" t="s">
        <v>35</v>
      </c>
      <c r="G108">
        <v>6599</v>
      </c>
      <c r="H108">
        <v>0</v>
      </c>
      <c r="I108">
        <v>0</v>
      </c>
      <c r="J108" t="s">
        <v>20</v>
      </c>
      <c r="K108" t="s">
        <v>29</v>
      </c>
      <c r="L108" t="s">
        <v>22</v>
      </c>
      <c r="M108" t="s">
        <v>41</v>
      </c>
      <c r="N108">
        <v>0</v>
      </c>
      <c r="O108">
        <v>4</v>
      </c>
      <c r="P108">
        <v>110359</v>
      </c>
      <c r="Q108" t="s">
        <v>26</v>
      </c>
      <c r="R108">
        <v>3</v>
      </c>
      <c r="S108" t="s">
        <v>45</v>
      </c>
      <c r="W108" t="str">
        <f>IF(B108&lt;30,"&lt;30",IF(B108&lt;=40,"30-40",IF(B108&lt;=50,"41-50",IF(B108&lt;=60,"51-60","&gt;60"))))</f>
        <v>41-50</v>
      </c>
      <c r="X108" t="str">
        <f t="shared" si="4"/>
        <v>31-45 (Middle-Aged)</v>
      </c>
      <c r="AA108" t="str" cm="1">
        <f t="array" ref="AA108">INDEX(F108:F1607, MATCH(MAX(IF(H108:H1607="0", COUNTIF(F108:F1607, F108:F1607), 0)), IF(H108:H1607="0", COUNTIF(F108:F1607, F108:F1607), 0), 0))</f>
        <v>Medical</v>
      </c>
      <c r="AB108" t="str" cm="1">
        <f t="array" ref="AB108">INDEX(Q108:Q1106, MATCH(MAX(COUNTIFS(Q108:Q1106, Q108:Q1106, AC108:AC1106, "High")), COUNTIFS(Q108:Q1106, Q108:Q1106, AC108:AC1106, "High"), 0))</f>
        <v>West</v>
      </c>
      <c r="AC108" t="str">
        <v>High Risk</v>
      </c>
      <c r="AH108">
        <f t="shared" si="5"/>
        <v>648.68905472636811</v>
      </c>
      <c r="AJ108">
        <f t="shared" si="6"/>
        <v>0.15873015873015872</v>
      </c>
      <c r="AK108">
        <f t="shared" si="7"/>
        <v>5.4974275307511471E-2</v>
      </c>
      <c r="AM108">
        <v>0.65105943900871632</v>
      </c>
      <c r="AN108" s="8">
        <f>IF(L108="Male", 1, 0)</f>
        <v>0</v>
      </c>
    </row>
    <row r="109" spans="1:40" ht="15" x14ac:dyDescent="0.3">
      <c r="A109">
        <v>108</v>
      </c>
      <c r="B109">
        <v>63</v>
      </c>
      <c r="C109">
        <v>70125</v>
      </c>
      <c r="D109">
        <v>635</v>
      </c>
      <c r="E109">
        <v>166681</v>
      </c>
      <c r="F109" t="s">
        <v>44</v>
      </c>
      <c r="G109">
        <v>5512</v>
      </c>
      <c r="H109">
        <v>0</v>
      </c>
      <c r="I109">
        <v>1</v>
      </c>
      <c r="J109" t="s">
        <v>20</v>
      </c>
      <c r="K109" t="s">
        <v>29</v>
      </c>
      <c r="L109" t="s">
        <v>30</v>
      </c>
      <c r="M109" t="s">
        <v>41</v>
      </c>
      <c r="N109">
        <v>1</v>
      </c>
      <c r="O109">
        <v>4</v>
      </c>
      <c r="P109">
        <v>71170</v>
      </c>
      <c r="Q109" t="s">
        <v>24</v>
      </c>
      <c r="R109">
        <v>14</v>
      </c>
      <c r="S109" t="s">
        <v>43</v>
      </c>
      <c r="W109" t="str">
        <f>IF(B109&lt;30,"&lt;30",IF(B109&lt;=40,"30-40",IF(B109&lt;=50,"41-50",IF(B109&lt;=60,"51-60","&gt;60"))))</f>
        <v>&gt;60</v>
      </c>
      <c r="X109" t="str">
        <f t="shared" si="4"/>
        <v>46-60 (Older Adult)</v>
      </c>
      <c r="AA109" t="str" cm="1">
        <f t="array" ref="AA109">INDEX(F109:F1608, MATCH(MAX(IF(H109:H1608="0", COUNTIF(F109:F1608, F109:F1608), 0)), IF(H109:H1608="0", COUNTIF(F109:F1608, F109:F1608), 0), 0))</f>
        <v>Personal</v>
      </c>
      <c r="AB109" t="str" cm="1">
        <f t="array" ref="AB109">INDEX(Q109:Q1107, MATCH(MAX(COUNTIFS(Q109:Q1107, Q109:Q1107, AC109:AC1107, "High")), COUNTIFS(Q109:Q1107, Q109:Q1107, AC109:AC1107, "High"), 0))</f>
        <v>East</v>
      </c>
      <c r="AC109" t="str">
        <v>High Risk</v>
      </c>
      <c r="AH109">
        <f t="shared" si="5"/>
        <v>648.68905472636811</v>
      </c>
      <c r="AJ109">
        <f t="shared" si="6"/>
        <v>0.15436241610738255</v>
      </c>
      <c r="AK109">
        <f t="shared" si="7"/>
        <v>5.5414180091342594E-2</v>
      </c>
      <c r="AM109">
        <v>0.73399527529122133</v>
      </c>
      <c r="AN109" s="8">
        <f>IF(L109="Male", 1, 0)</f>
        <v>1</v>
      </c>
    </row>
    <row r="110" spans="1:40" ht="15" x14ac:dyDescent="0.3">
      <c r="A110">
        <v>109</v>
      </c>
      <c r="B110">
        <v>28</v>
      </c>
      <c r="C110">
        <v>65188</v>
      </c>
      <c r="D110">
        <v>590</v>
      </c>
      <c r="E110">
        <v>177438</v>
      </c>
      <c r="F110" t="s">
        <v>35</v>
      </c>
      <c r="G110">
        <v>5125</v>
      </c>
      <c r="H110">
        <v>0</v>
      </c>
      <c r="I110">
        <v>0</v>
      </c>
      <c r="J110" t="s">
        <v>20</v>
      </c>
      <c r="K110" t="s">
        <v>21</v>
      </c>
      <c r="L110" t="s">
        <v>22</v>
      </c>
      <c r="M110" t="s">
        <v>41</v>
      </c>
      <c r="N110">
        <v>1</v>
      </c>
      <c r="O110">
        <v>1</v>
      </c>
      <c r="P110">
        <v>70323</v>
      </c>
      <c r="Q110" t="s">
        <v>24</v>
      </c>
      <c r="R110">
        <v>5</v>
      </c>
      <c r="S110" t="s">
        <v>45</v>
      </c>
      <c r="W110" t="str">
        <f>IF(B110&lt;30,"&lt;30",IF(B110&lt;=40,"30-40",IF(B110&lt;=50,"41-50",IF(B110&lt;=60,"51-60","&gt;60"))))</f>
        <v>&lt;30</v>
      </c>
      <c r="X110" t="str">
        <f t="shared" si="4"/>
        <v>18-30 (Young Adult)</v>
      </c>
      <c r="AA110" t="str" cm="1">
        <f t="array" ref="AA110">INDEX(F110:F1609, MATCH(MAX(IF(H110:H1609="0", COUNTIF(F110:F1609, F110:F1609), 0)), IF(H110:H1609="0", COUNTIF(F110:F1609, F110:F1609), 0), 0))</f>
        <v>Medical</v>
      </c>
      <c r="AB110" t="str" cm="1">
        <f t="array" ref="AB110">INDEX(Q110:Q1108, MATCH(MAX(COUNTIFS(Q110:Q1108, Q110:Q1108, AC110:AC1108, "High")), COUNTIFS(Q110:Q1108, Q110:Q1108, AC110:AC1108, "High"), 0))</f>
        <v>East</v>
      </c>
      <c r="AC110" t="str">
        <v>Low Risk</v>
      </c>
      <c r="AH110">
        <f t="shared" si="5"/>
        <v>648.68905472636811</v>
      </c>
      <c r="AJ110">
        <f t="shared" si="6"/>
        <v>0.15436241610738255</v>
      </c>
      <c r="AK110">
        <f t="shared" si="7"/>
        <v>5.5855368850966119E-2</v>
      </c>
      <c r="AM110">
        <v>0.68930966755066392</v>
      </c>
      <c r="AN110" s="8">
        <f>IF(L110="Male", 1, 0)</f>
        <v>0</v>
      </c>
    </row>
    <row r="111" spans="1:40" ht="15" x14ac:dyDescent="0.3">
      <c r="A111">
        <v>110</v>
      </c>
      <c r="B111">
        <v>25</v>
      </c>
      <c r="C111">
        <v>58854</v>
      </c>
      <c r="D111">
        <v>608</v>
      </c>
      <c r="E111">
        <v>192500</v>
      </c>
      <c r="F111" t="s">
        <v>44</v>
      </c>
      <c r="G111">
        <v>4064</v>
      </c>
      <c r="H111">
        <v>0</v>
      </c>
      <c r="I111">
        <v>1</v>
      </c>
      <c r="J111" t="s">
        <v>20</v>
      </c>
      <c r="K111" t="s">
        <v>33</v>
      </c>
      <c r="L111" t="s">
        <v>22</v>
      </c>
      <c r="M111" t="s">
        <v>37</v>
      </c>
      <c r="N111">
        <v>5</v>
      </c>
      <c r="O111">
        <v>1</v>
      </c>
      <c r="P111">
        <v>104464</v>
      </c>
      <c r="Q111" t="s">
        <v>32</v>
      </c>
      <c r="R111">
        <v>15</v>
      </c>
      <c r="S111" t="s">
        <v>42</v>
      </c>
      <c r="W111" t="str">
        <f>IF(B111&lt;30,"&lt;30",IF(B111&lt;=40,"30-40",IF(B111&lt;=50,"41-50",IF(B111&lt;=60,"51-60","&gt;60"))))</f>
        <v>&lt;30</v>
      </c>
      <c r="X111" t="str">
        <f t="shared" si="4"/>
        <v>18-30 (Young Adult)</v>
      </c>
      <c r="AA111" t="str" cm="1">
        <f t="array" ref="AA111">INDEX(F111:F1610, MATCH(MAX(IF(H111:H1610="0", COUNTIF(F111:F1610, F111:F1610), 0)), IF(H111:H1610="0", COUNTIF(F111:F1610, F111:F1610), 0), 0))</f>
        <v>Personal</v>
      </c>
      <c r="AB111" t="str" cm="1">
        <f t="array" ref="AB111">INDEX(Q111:Q1109, MATCH(MAX(COUNTIFS(Q111:Q1109, Q111:Q1109, AC111:AC1109, "High")), COUNTIFS(Q111:Q1109, Q111:Q1109, AC111:AC1109, "High"), 0))</f>
        <v>South</v>
      </c>
      <c r="AC111" t="str">
        <v>High Risk</v>
      </c>
      <c r="AH111">
        <f t="shared" si="5"/>
        <v>652.44324324324327</v>
      </c>
      <c r="AJ111">
        <f t="shared" si="6"/>
        <v>0.11715481171548117</v>
      </c>
      <c r="AK111">
        <f t="shared" si="7"/>
        <v>5.5495550647287027E-2</v>
      </c>
      <c r="AM111">
        <v>0.63197958056895631</v>
      </c>
      <c r="AN111" s="8">
        <f>IF(L111="Male", 1, 0)</f>
        <v>0</v>
      </c>
    </row>
    <row r="112" spans="1:40" ht="15" x14ac:dyDescent="0.3">
      <c r="A112">
        <v>111</v>
      </c>
      <c r="B112">
        <v>29</v>
      </c>
      <c r="C112">
        <v>31134</v>
      </c>
      <c r="D112">
        <v>612</v>
      </c>
      <c r="E112">
        <v>190694</v>
      </c>
      <c r="F112" t="s">
        <v>28</v>
      </c>
      <c r="G112">
        <v>4538</v>
      </c>
      <c r="H112">
        <v>0</v>
      </c>
      <c r="I112">
        <v>0</v>
      </c>
      <c r="J112" t="s">
        <v>20</v>
      </c>
      <c r="K112" t="s">
        <v>21</v>
      </c>
      <c r="L112" t="s">
        <v>30</v>
      </c>
      <c r="M112" t="s">
        <v>41</v>
      </c>
      <c r="N112">
        <v>3</v>
      </c>
      <c r="O112">
        <v>4</v>
      </c>
      <c r="P112">
        <v>127223</v>
      </c>
      <c r="Q112" t="s">
        <v>32</v>
      </c>
      <c r="R112">
        <v>9</v>
      </c>
      <c r="S112" t="s">
        <v>25</v>
      </c>
      <c r="W112" t="str">
        <f>IF(B112&lt;30,"&lt;30",IF(B112&lt;=40,"30-40",IF(B112&lt;=50,"41-50",IF(B112&lt;=60,"51-60","&gt;60"))))</f>
        <v>&lt;30</v>
      </c>
      <c r="X112" t="str">
        <f t="shared" si="4"/>
        <v>18-30 (Young Adult)</v>
      </c>
      <c r="AA112" t="str" cm="1">
        <f t="array" ref="AA112">INDEX(F112:F1611, MATCH(MAX(IF(H112:H1611="0", COUNTIF(F112:F1611, F112:F1611), 0)), IF(H112:H1611="0", COUNTIF(F112:F1611, F112:F1611), 0), 0))</f>
        <v>Education</v>
      </c>
      <c r="AB112" t="str" cm="1">
        <f t="array" ref="AB112">INDEX(Q112:Q1110, MATCH(MAX(COUNTIFS(Q112:Q1110, Q112:Q1110, AC112:AC1110, "High")), COUNTIFS(Q112:Q1110, Q112:Q1110, AC112:AC1110, "High"), 0))</f>
        <v>South</v>
      </c>
      <c r="AC112" t="str">
        <v>High Risk</v>
      </c>
      <c r="AH112">
        <f t="shared" si="5"/>
        <v>648.68905472636811</v>
      </c>
      <c r="AJ112">
        <f t="shared" si="6"/>
        <v>0.13414634146341464</v>
      </c>
      <c r="AK112">
        <f t="shared" si="7"/>
        <v>5.5134720426304906E-2</v>
      </c>
      <c r="AM112">
        <v>0.38108125231936135</v>
      </c>
      <c r="AN112" s="8">
        <f>IF(L112="Male", 1, 0)</f>
        <v>1</v>
      </c>
    </row>
    <row r="113" spans="1:40" ht="15" x14ac:dyDescent="0.3">
      <c r="A113">
        <v>112</v>
      </c>
      <c r="B113">
        <v>41</v>
      </c>
      <c r="C113">
        <v>67795</v>
      </c>
      <c r="D113">
        <v>715</v>
      </c>
      <c r="E113">
        <v>188448</v>
      </c>
      <c r="F113" t="s">
        <v>19</v>
      </c>
      <c r="G113">
        <v>6089</v>
      </c>
      <c r="H113">
        <v>0</v>
      </c>
      <c r="I113">
        <v>1</v>
      </c>
      <c r="J113" t="s">
        <v>20</v>
      </c>
      <c r="K113" t="s">
        <v>33</v>
      </c>
      <c r="L113" t="s">
        <v>22</v>
      </c>
      <c r="M113" t="s">
        <v>23</v>
      </c>
      <c r="N113">
        <v>3</v>
      </c>
      <c r="O113">
        <v>2</v>
      </c>
      <c r="P113">
        <v>149182</v>
      </c>
      <c r="Q113" t="s">
        <v>24</v>
      </c>
      <c r="R113">
        <v>15</v>
      </c>
      <c r="S113" t="s">
        <v>25</v>
      </c>
      <c r="W113" t="str">
        <f>IF(B113&lt;30,"&lt;30",IF(B113&lt;=40,"30-40",IF(B113&lt;=50,"41-50",IF(B113&lt;=60,"51-60","&gt;60"))))</f>
        <v>41-50</v>
      </c>
      <c r="X113" t="str">
        <f t="shared" si="4"/>
        <v>31-45 (Middle-Aged)</v>
      </c>
      <c r="AA113" t="str" cm="1">
        <f t="array" ref="AA113">INDEX(F113:F1612, MATCH(MAX(IF(H113:H1612="0", COUNTIF(F113:F1612, F113:F1612), 0)), IF(H113:H1612="0", COUNTIF(F113:F1612, F113:F1612), 0), 0))</f>
        <v>Home</v>
      </c>
      <c r="AB113" t="str" cm="1">
        <f t="array" ref="AB113">INDEX(Q113:Q1111, MATCH(MAX(COUNTIFS(Q113:Q1111, Q113:Q1111, AC113:AC1111, "High")), COUNTIFS(Q113:Q1111, Q113:Q1111, AC113:AC1111, "High"), 0))</f>
        <v>East</v>
      </c>
      <c r="AC113" t="str">
        <v>High Risk</v>
      </c>
      <c r="AH113">
        <f t="shared" si="5"/>
        <v>647.51989389920425</v>
      </c>
      <c r="AJ113">
        <f t="shared" si="6"/>
        <v>0.13414634146341464</v>
      </c>
      <c r="AK113">
        <f t="shared" si="7"/>
        <v>5.557725827994936E-2</v>
      </c>
      <c r="AM113">
        <v>0.71290605794556627</v>
      </c>
      <c r="AN113" s="8">
        <f>IF(L113="Male", 1, 0)</f>
        <v>0</v>
      </c>
    </row>
    <row r="114" spans="1:40" ht="15" x14ac:dyDescent="0.3">
      <c r="A114">
        <v>113</v>
      </c>
      <c r="B114">
        <v>48</v>
      </c>
      <c r="C114">
        <v>62282</v>
      </c>
      <c r="D114">
        <v>627</v>
      </c>
      <c r="E114">
        <v>246204</v>
      </c>
      <c r="F114" t="s">
        <v>44</v>
      </c>
      <c r="G114">
        <v>5597</v>
      </c>
      <c r="H114">
        <v>0</v>
      </c>
      <c r="I114">
        <v>0</v>
      </c>
      <c r="J114" t="s">
        <v>20</v>
      </c>
      <c r="K114" t="s">
        <v>29</v>
      </c>
      <c r="L114" t="s">
        <v>30</v>
      </c>
      <c r="M114" t="s">
        <v>41</v>
      </c>
      <c r="N114">
        <v>2</v>
      </c>
      <c r="O114">
        <v>2</v>
      </c>
      <c r="P114">
        <v>46683</v>
      </c>
      <c r="Q114" t="s">
        <v>24</v>
      </c>
      <c r="R114">
        <v>19</v>
      </c>
      <c r="S114" t="s">
        <v>34</v>
      </c>
      <c r="W114" t="str">
        <f>IF(B114&lt;30,"&lt;30",IF(B114&lt;=40,"30-40",IF(B114&lt;=50,"41-50",IF(B114&lt;=60,"51-60","&gt;60"))))</f>
        <v>41-50</v>
      </c>
      <c r="X114" t="str">
        <f t="shared" si="4"/>
        <v>46-60 (Older Adult)</v>
      </c>
      <c r="AA114" t="str" cm="1">
        <f t="array" ref="AA114">INDEX(F114:F1613, MATCH(MAX(IF(H114:H1613="0", COUNTIF(F114:F1613, F114:F1613), 0)), IF(H114:H1613="0", COUNTIF(F114:F1613, F114:F1613), 0), 0))</f>
        <v>Personal</v>
      </c>
      <c r="AB114" t="str" cm="1">
        <f t="array" ref="AB114">INDEX(Q114:Q1112, MATCH(MAX(COUNTIFS(Q114:Q1112, Q114:Q1112, AC114:AC1112, "High")), COUNTIFS(Q114:Q1112, Q114:Q1112, AC114:AC1112, "High"), 0))</f>
        <v>East</v>
      </c>
      <c r="AC114" t="str">
        <v>High Risk</v>
      </c>
      <c r="AH114">
        <f t="shared" si="5"/>
        <v>648.68905472636811</v>
      </c>
      <c r="AJ114">
        <f t="shared" si="6"/>
        <v>0.13100436681222707</v>
      </c>
      <c r="AK114">
        <f t="shared" si="7"/>
        <v>5.5451604978895695E-2</v>
      </c>
      <c r="AM114">
        <v>0.66300697844917322</v>
      </c>
      <c r="AN114" s="8">
        <f>IF(L114="Male", 1, 0)</f>
        <v>1</v>
      </c>
    </row>
    <row r="115" spans="1:40" ht="15" x14ac:dyDescent="0.3">
      <c r="A115">
        <v>114</v>
      </c>
      <c r="B115">
        <v>24</v>
      </c>
      <c r="C115">
        <v>46163</v>
      </c>
      <c r="D115">
        <v>695</v>
      </c>
      <c r="E115">
        <v>275134</v>
      </c>
      <c r="F115" t="s">
        <v>44</v>
      </c>
      <c r="G115">
        <v>5455</v>
      </c>
      <c r="H115">
        <v>0</v>
      </c>
      <c r="I115">
        <v>0</v>
      </c>
      <c r="J115" t="s">
        <v>20</v>
      </c>
      <c r="K115" t="s">
        <v>33</v>
      </c>
      <c r="L115" t="s">
        <v>30</v>
      </c>
      <c r="M115" t="s">
        <v>31</v>
      </c>
      <c r="N115">
        <v>3</v>
      </c>
      <c r="O115">
        <v>4</v>
      </c>
      <c r="P115">
        <v>100769</v>
      </c>
      <c r="Q115" t="s">
        <v>38</v>
      </c>
      <c r="R115">
        <v>16</v>
      </c>
      <c r="S115" t="s">
        <v>42</v>
      </c>
      <c r="W115" t="str">
        <f>IF(B115&lt;30,"&lt;30",IF(B115&lt;=40,"30-40",IF(B115&lt;=50,"41-50",IF(B115&lt;=60,"51-60","&gt;60"))))</f>
        <v>&lt;30</v>
      </c>
      <c r="X115" t="str">
        <f t="shared" si="4"/>
        <v>18-30 (Young Adult)</v>
      </c>
      <c r="AA115" t="str" cm="1">
        <f t="array" ref="AA115">INDEX(F115:F1614, MATCH(MAX(IF(H115:H1614="0", COUNTIF(F115:F1614, F115:F1614), 0)), IF(H115:H1614="0", COUNTIF(F115:F1614, F115:F1614), 0), 0))</f>
        <v>Personal</v>
      </c>
      <c r="AB115" t="str" cm="1">
        <f t="array" ref="AB115">INDEX(Q115:Q1113, MATCH(MAX(COUNTIFS(Q115:Q1113, Q115:Q1113, AC115:AC1113, "High")), COUNTIFS(Q115:Q1113, Q115:Q1113, AC115:AC1113, "High"), 0))</f>
        <v>North</v>
      </c>
      <c r="AC115" t="str">
        <v>High Risk</v>
      </c>
      <c r="AH115">
        <f t="shared" si="5"/>
        <v>647.78062678062679</v>
      </c>
      <c r="AJ115">
        <f t="shared" si="6"/>
        <v>0.13414634146341464</v>
      </c>
      <c r="AK115">
        <f t="shared" si="7"/>
        <v>5.5325736881220958E-2</v>
      </c>
      <c r="AM115">
        <v>0.51711122978195745</v>
      </c>
      <c r="AN115" s="8">
        <f>IF(L115="Male", 1, 0)</f>
        <v>1</v>
      </c>
    </row>
    <row r="116" spans="1:40" ht="15" x14ac:dyDescent="0.3">
      <c r="A116">
        <v>115</v>
      </c>
      <c r="B116">
        <v>44</v>
      </c>
      <c r="C116">
        <v>50446</v>
      </c>
      <c r="D116">
        <v>643</v>
      </c>
      <c r="E116">
        <v>135907</v>
      </c>
      <c r="F116" t="s">
        <v>44</v>
      </c>
      <c r="G116">
        <v>5497</v>
      </c>
      <c r="H116">
        <v>0</v>
      </c>
      <c r="I116">
        <v>1</v>
      </c>
      <c r="J116" t="s">
        <v>20</v>
      </c>
      <c r="K116" t="s">
        <v>21</v>
      </c>
      <c r="L116" t="s">
        <v>22</v>
      </c>
      <c r="M116" t="s">
        <v>31</v>
      </c>
      <c r="N116">
        <v>4</v>
      </c>
      <c r="O116">
        <v>4</v>
      </c>
      <c r="P116">
        <v>114689</v>
      </c>
      <c r="Q116" t="s">
        <v>24</v>
      </c>
      <c r="R116">
        <v>8</v>
      </c>
      <c r="S116" t="s">
        <v>42</v>
      </c>
      <c r="W116" t="str">
        <f>IF(B116&lt;30,"&lt;30",IF(B116&lt;=40,"30-40",IF(B116&lt;=50,"41-50",IF(B116&lt;=60,"51-60","&gt;60"))))</f>
        <v>41-50</v>
      </c>
      <c r="X116" t="str">
        <f t="shared" si="4"/>
        <v>31-45 (Middle-Aged)</v>
      </c>
      <c r="AA116" t="str" cm="1">
        <f t="array" ref="AA116">INDEX(F116:F1615, MATCH(MAX(IF(H116:H1615="0", COUNTIF(F116:F1615, F116:F1615), 0)), IF(H116:H1615="0", COUNTIF(F116:F1615, F116:F1615), 0), 0))</f>
        <v>Personal</v>
      </c>
      <c r="AB116" t="str" cm="1">
        <f t="array" ref="AB116">INDEX(Q116:Q1114, MATCH(MAX(COUNTIFS(Q116:Q1114, Q116:Q1114, AC116:AC1114, "High")), COUNTIFS(Q116:Q1114, Q116:Q1114, AC116:AC1114, "High"), 0))</f>
        <v>East</v>
      </c>
      <c r="AC116" t="str">
        <v>High Risk</v>
      </c>
      <c r="AH116">
        <f t="shared" si="5"/>
        <v>647.78062678062679</v>
      </c>
      <c r="AJ116">
        <f t="shared" si="6"/>
        <v>0.17796610169491525</v>
      </c>
      <c r="AK116">
        <f t="shared" si="7"/>
        <v>5.5769874702033109E-2</v>
      </c>
      <c r="AM116">
        <v>0.55587737479974297</v>
      </c>
      <c r="AN116" s="8">
        <f>IF(L116="Male", 1, 0)</f>
        <v>0</v>
      </c>
    </row>
    <row r="117" spans="1:40" ht="15" x14ac:dyDescent="0.3">
      <c r="A117">
        <v>116</v>
      </c>
      <c r="B117">
        <v>28</v>
      </c>
      <c r="C117">
        <v>50983</v>
      </c>
      <c r="D117">
        <v>652</v>
      </c>
      <c r="E117">
        <v>273973</v>
      </c>
      <c r="F117" t="s">
        <v>35</v>
      </c>
      <c r="G117">
        <v>6062</v>
      </c>
      <c r="H117">
        <v>0</v>
      </c>
      <c r="I117">
        <v>1</v>
      </c>
      <c r="J117" t="s">
        <v>20</v>
      </c>
      <c r="K117" t="s">
        <v>33</v>
      </c>
      <c r="L117" t="s">
        <v>30</v>
      </c>
      <c r="M117" t="s">
        <v>41</v>
      </c>
      <c r="N117">
        <v>1</v>
      </c>
      <c r="O117">
        <v>2</v>
      </c>
      <c r="P117">
        <v>108870</v>
      </c>
      <c r="Q117" t="s">
        <v>24</v>
      </c>
      <c r="R117">
        <v>15</v>
      </c>
      <c r="S117" t="s">
        <v>25</v>
      </c>
      <c r="W117" t="str">
        <f>IF(B117&lt;30,"&lt;30",IF(B117&lt;=40,"30-40",IF(B117&lt;=50,"41-50",IF(B117&lt;=60,"51-60","&gt;60"))))</f>
        <v>&lt;30</v>
      </c>
      <c r="X117" t="str">
        <f t="shared" si="4"/>
        <v>18-30 (Young Adult)</v>
      </c>
      <c r="AA117" t="str" cm="1">
        <f t="array" ref="AA117">INDEX(F117:F1616, MATCH(MAX(IF(H117:H1616="0", COUNTIF(F117:F1616, F117:F1616), 0)), IF(H117:H1616="0", COUNTIF(F117:F1616, F117:F1616), 0), 0))</f>
        <v>Medical</v>
      </c>
      <c r="AB117" t="str" cm="1">
        <f t="array" ref="AB117">INDEX(Q117:Q1115, MATCH(MAX(COUNTIFS(Q117:Q1115, Q117:Q1115, AC117:AC1115, "High")), COUNTIFS(Q117:Q1115, Q117:Q1115, AC117:AC1115, "High"), 0))</f>
        <v>East</v>
      </c>
      <c r="AC117" t="str">
        <v>High Risk</v>
      </c>
      <c r="AH117">
        <f t="shared" si="5"/>
        <v>648.68905472636811</v>
      </c>
      <c r="AJ117">
        <f t="shared" si="6"/>
        <v>0.15436241610738255</v>
      </c>
      <c r="AK117">
        <f t="shared" si="7"/>
        <v>5.6215317206898638E-2</v>
      </c>
      <c r="AM117">
        <v>0.5607378510721106</v>
      </c>
      <c r="AN117" s="8">
        <f>IF(L117="Male", 1, 0)</f>
        <v>1</v>
      </c>
    </row>
    <row r="118" spans="1:40" ht="15" x14ac:dyDescent="0.3">
      <c r="A118">
        <v>117</v>
      </c>
      <c r="B118">
        <v>37</v>
      </c>
      <c r="C118">
        <v>43432</v>
      </c>
      <c r="D118">
        <v>571</v>
      </c>
      <c r="E118">
        <v>233723</v>
      </c>
      <c r="F118" t="s">
        <v>35</v>
      </c>
      <c r="G118">
        <v>5912</v>
      </c>
      <c r="H118">
        <v>0</v>
      </c>
      <c r="I118">
        <v>0</v>
      </c>
      <c r="J118" t="s">
        <v>20</v>
      </c>
      <c r="K118" t="s">
        <v>33</v>
      </c>
      <c r="L118" t="s">
        <v>30</v>
      </c>
      <c r="M118" t="s">
        <v>37</v>
      </c>
      <c r="N118">
        <v>2</v>
      </c>
      <c r="O118">
        <v>1</v>
      </c>
      <c r="P118">
        <v>130279</v>
      </c>
      <c r="Q118" t="s">
        <v>26</v>
      </c>
      <c r="R118">
        <v>11</v>
      </c>
      <c r="S118" t="s">
        <v>34</v>
      </c>
      <c r="W118" t="str">
        <f>IF(B118&lt;30,"&lt;30",IF(B118&lt;=40,"30-40",IF(B118&lt;=50,"41-50",IF(B118&lt;=60,"51-60","&gt;60"))))</f>
        <v>30-40</v>
      </c>
      <c r="X118" t="str">
        <f t="shared" si="4"/>
        <v>31-45 (Middle-Aged)</v>
      </c>
      <c r="AA118" t="str" cm="1">
        <f t="array" ref="AA118">INDEX(F118:F1617, MATCH(MAX(IF(H118:H1617="0", COUNTIF(F118:F1617, F118:F1617), 0)), IF(H118:H1617="0", COUNTIF(F118:F1617, F118:F1617), 0), 0))</f>
        <v>Medical</v>
      </c>
      <c r="AB118" t="str" cm="1">
        <f t="array" ref="AB118">INDEX(Q118:Q1116, MATCH(MAX(COUNTIFS(Q118:Q1116, Q118:Q1116, AC118:AC1116, "High")), COUNTIFS(Q118:Q1116, Q118:Q1116, AC118:AC1116, "High"), 0))</f>
        <v>West</v>
      </c>
      <c r="AC118" t="str">
        <v>Low Risk</v>
      </c>
      <c r="AH118">
        <f t="shared" si="5"/>
        <v>652.44324324324327</v>
      </c>
      <c r="AJ118">
        <f t="shared" si="6"/>
        <v>0.13100436681222707</v>
      </c>
      <c r="AK118">
        <f t="shared" si="7"/>
        <v>5.6089537888049407E-2</v>
      </c>
      <c r="AM118">
        <v>0.49239249477295149</v>
      </c>
      <c r="AN118" s="8">
        <f>IF(L118="Male", 1, 0)</f>
        <v>1</v>
      </c>
    </row>
    <row r="119" spans="1:40" ht="15" x14ac:dyDescent="0.3">
      <c r="A119">
        <v>118</v>
      </c>
      <c r="B119">
        <v>54</v>
      </c>
      <c r="C119">
        <v>23779</v>
      </c>
      <c r="D119">
        <v>592</v>
      </c>
      <c r="E119">
        <v>155346</v>
      </c>
      <c r="F119" t="s">
        <v>35</v>
      </c>
      <c r="G119">
        <v>5689</v>
      </c>
      <c r="H119">
        <v>1</v>
      </c>
      <c r="I119">
        <v>0</v>
      </c>
      <c r="J119" t="s">
        <v>20</v>
      </c>
      <c r="K119" t="s">
        <v>29</v>
      </c>
      <c r="L119" t="s">
        <v>22</v>
      </c>
      <c r="M119" t="s">
        <v>37</v>
      </c>
      <c r="N119">
        <v>3</v>
      </c>
      <c r="O119">
        <v>1</v>
      </c>
      <c r="P119">
        <v>119666</v>
      </c>
      <c r="Q119" t="s">
        <v>38</v>
      </c>
      <c r="R119">
        <v>4</v>
      </c>
      <c r="S119" t="s">
        <v>42</v>
      </c>
      <c r="W119" t="str">
        <f>IF(B119&lt;30,"&lt;30",IF(B119&lt;=40,"30-40",IF(B119&lt;=50,"41-50",IF(B119&lt;=60,"51-60","&gt;60"))))</f>
        <v>51-60</v>
      </c>
      <c r="X119" t="str">
        <f t="shared" si="4"/>
        <v>46-60 (Older Adult)</v>
      </c>
      <c r="AA119" t="str" cm="1">
        <f t="array" ref="AA119">INDEX(F119:F1618, MATCH(MAX(IF(H119:H1618="0", COUNTIF(F119:F1618, F119:F1618), 0)), IF(H119:H1618="0", COUNTIF(F119:F1618, F119:F1618), 0), 0))</f>
        <v>Medical</v>
      </c>
      <c r="AB119" t="str" cm="1">
        <f t="array" ref="AB119">INDEX(Q119:Q1117, MATCH(MAX(COUNTIFS(Q119:Q1117, Q119:Q1117, AC119:AC1117, "High")), COUNTIFS(Q119:Q1117, Q119:Q1117, AC119:AC1117, "High"), 0))</f>
        <v>North</v>
      </c>
      <c r="AC119" t="str">
        <v>Low Risk</v>
      </c>
      <c r="AH119">
        <f t="shared" si="5"/>
        <v>652.44324324324327</v>
      </c>
      <c r="AJ119">
        <f t="shared" si="6"/>
        <v>0.13414634146341464</v>
      </c>
      <c r="AK119">
        <f t="shared" si="7"/>
        <v>5.5726272210614436E-2</v>
      </c>
      <c r="AM119">
        <v>0.31450992460378518</v>
      </c>
      <c r="AN119" s="8">
        <f>IF(L119="Male", 1, 0)</f>
        <v>0</v>
      </c>
    </row>
    <row r="120" spans="1:40" ht="15" x14ac:dyDescent="0.3">
      <c r="A120">
        <v>119</v>
      </c>
      <c r="B120">
        <v>40</v>
      </c>
      <c r="C120">
        <v>33251</v>
      </c>
      <c r="D120">
        <v>714</v>
      </c>
      <c r="E120">
        <v>183505</v>
      </c>
      <c r="F120" t="s">
        <v>35</v>
      </c>
      <c r="G120">
        <v>4651</v>
      </c>
      <c r="H120">
        <v>0</v>
      </c>
      <c r="I120">
        <v>1</v>
      </c>
      <c r="J120" t="s">
        <v>20</v>
      </c>
      <c r="K120" t="s">
        <v>33</v>
      </c>
      <c r="L120" t="s">
        <v>30</v>
      </c>
      <c r="M120" t="s">
        <v>23</v>
      </c>
      <c r="N120">
        <v>0</v>
      </c>
      <c r="O120">
        <v>3</v>
      </c>
      <c r="P120">
        <v>70434</v>
      </c>
      <c r="Q120" t="s">
        <v>26</v>
      </c>
      <c r="R120">
        <v>10</v>
      </c>
      <c r="S120" t="s">
        <v>34</v>
      </c>
      <c r="W120" t="str">
        <f>IF(B120&lt;30,"&lt;30",IF(B120&lt;=40,"30-40",IF(B120&lt;=50,"41-50",IF(B120&lt;=60,"51-60","&gt;60"))))</f>
        <v>30-40</v>
      </c>
      <c r="X120" t="str">
        <f t="shared" si="4"/>
        <v>31-45 (Middle-Aged)</v>
      </c>
      <c r="AA120" t="str" cm="1">
        <f t="array" ref="AA120">INDEX(F120:F1619, MATCH(MAX(IF(H120:H1619="0", COUNTIF(F120:F1619, F120:F1619), 0)), IF(H120:H1619="0", COUNTIF(F120:F1619, F120:F1619), 0), 0))</f>
        <v>Medical</v>
      </c>
      <c r="AB120" t="str" cm="1">
        <f t="array" ref="AB120">INDEX(Q120:Q1118, MATCH(MAX(COUNTIFS(Q120:Q1118, Q120:Q1118, AC120:AC1118, "High")), COUNTIFS(Q120:Q1118, Q120:Q1118, AC120:AC1118, "High"), 0))</f>
        <v>West</v>
      </c>
      <c r="AC120" t="str">
        <v>High Risk</v>
      </c>
      <c r="AH120">
        <f t="shared" si="5"/>
        <v>647.51989389920425</v>
      </c>
      <c r="AJ120">
        <f t="shared" si="6"/>
        <v>0.15873015873015872</v>
      </c>
      <c r="AK120">
        <f t="shared" si="7"/>
        <v>5.8235679916627314E-2</v>
      </c>
      <c r="AM120">
        <v>0.40024257125530627</v>
      </c>
      <c r="AN120" s="8">
        <f>IF(L120="Male", 1, 0)</f>
        <v>1</v>
      </c>
    </row>
    <row r="121" spans="1:40" ht="15" x14ac:dyDescent="0.3">
      <c r="A121">
        <v>120</v>
      </c>
      <c r="B121">
        <v>36</v>
      </c>
      <c r="C121">
        <v>36402</v>
      </c>
      <c r="D121">
        <v>642</v>
      </c>
      <c r="E121">
        <v>214199</v>
      </c>
      <c r="F121" t="s">
        <v>28</v>
      </c>
      <c r="G121">
        <v>6684</v>
      </c>
      <c r="H121">
        <v>1</v>
      </c>
      <c r="I121">
        <v>0</v>
      </c>
      <c r="J121" t="s">
        <v>20</v>
      </c>
      <c r="K121" t="s">
        <v>33</v>
      </c>
      <c r="L121" t="s">
        <v>22</v>
      </c>
      <c r="M121" t="s">
        <v>37</v>
      </c>
      <c r="N121">
        <v>1</v>
      </c>
      <c r="O121">
        <v>2</v>
      </c>
      <c r="P121">
        <v>69556</v>
      </c>
      <c r="Q121" t="s">
        <v>26</v>
      </c>
      <c r="R121">
        <v>10</v>
      </c>
      <c r="S121" t="s">
        <v>25</v>
      </c>
      <c r="W121" t="str">
        <f>IF(B121&lt;30,"&lt;30",IF(B121&lt;=40,"30-40",IF(B121&lt;=50,"41-50",IF(B121&lt;=60,"51-60","&gt;60"))))</f>
        <v>30-40</v>
      </c>
      <c r="X121" t="str">
        <f t="shared" si="4"/>
        <v>31-45 (Middle-Aged)</v>
      </c>
      <c r="AA121" t="str" cm="1">
        <f t="array" ref="AA121">INDEX(F121:F1620, MATCH(MAX(IF(H121:H1620="0", COUNTIF(F121:F1620, F121:F1620), 0)), IF(H121:H1620="0", COUNTIF(F121:F1620, F121:F1620), 0), 0))</f>
        <v>Education</v>
      </c>
      <c r="AB121" t="str" cm="1">
        <f t="array" ref="AB121">INDEX(Q121:Q1119, MATCH(MAX(COUNTIFS(Q121:Q1119, Q121:Q1119, AC121:AC1119, "High")), COUNTIFS(Q121:Q1119, Q121:Q1119, AC121:AC1119, "High"), 0))</f>
        <v>West</v>
      </c>
      <c r="AC121" t="str">
        <v>High Risk</v>
      </c>
      <c r="AH121">
        <f t="shared" si="5"/>
        <v>652.44324324324327</v>
      </c>
      <c r="AJ121">
        <f t="shared" si="6"/>
        <v>0.15436241610738255</v>
      </c>
      <c r="AK121">
        <f t="shared" si="7"/>
        <v>5.837925719965438E-2</v>
      </c>
      <c r="AM121">
        <v>0.42876279608627571</v>
      </c>
      <c r="AN121" s="8">
        <f>IF(L121="Male", 1, 0)</f>
        <v>0</v>
      </c>
    </row>
    <row r="122" spans="1:40" ht="15" x14ac:dyDescent="0.3">
      <c r="A122">
        <v>121</v>
      </c>
      <c r="B122">
        <v>30</v>
      </c>
      <c r="C122">
        <v>20482</v>
      </c>
      <c r="D122">
        <v>665</v>
      </c>
      <c r="E122">
        <v>117249</v>
      </c>
      <c r="F122" t="s">
        <v>44</v>
      </c>
      <c r="G122">
        <v>4515</v>
      </c>
      <c r="H122">
        <v>0</v>
      </c>
      <c r="I122">
        <v>1</v>
      </c>
      <c r="J122" t="s">
        <v>20</v>
      </c>
      <c r="K122" t="s">
        <v>29</v>
      </c>
      <c r="L122" t="s">
        <v>30</v>
      </c>
      <c r="M122" t="s">
        <v>23</v>
      </c>
      <c r="N122">
        <v>2</v>
      </c>
      <c r="O122">
        <v>4</v>
      </c>
      <c r="P122">
        <v>109373</v>
      </c>
      <c r="Q122" t="s">
        <v>38</v>
      </c>
      <c r="R122">
        <v>2</v>
      </c>
      <c r="S122" t="s">
        <v>45</v>
      </c>
      <c r="W122" t="str">
        <f>IF(B122&lt;30,"&lt;30",IF(B122&lt;=40,"30-40",IF(B122&lt;=50,"41-50",IF(B122&lt;=60,"51-60","&gt;60"))))</f>
        <v>30-40</v>
      </c>
      <c r="X122" t="str">
        <f t="shared" si="4"/>
        <v>18-30 (Young Adult)</v>
      </c>
      <c r="AA122" t="str" cm="1">
        <f t="array" ref="AA122">INDEX(F122:F1621, MATCH(MAX(IF(H122:H1621="0", COUNTIF(F122:F1621, F122:F1621), 0)), IF(H122:H1621="0", COUNTIF(F122:F1621, F122:F1621), 0), 0))</f>
        <v>Personal</v>
      </c>
      <c r="AB122" t="str" cm="1">
        <f t="array" ref="AB122">INDEX(Q122:Q1120, MATCH(MAX(COUNTIFS(Q122:Q1120, Q122:Q1120, AC122:AC1120, "High")), COUNTIFS(Q122:Q1120, Q122:Q1120, AC122:AC1120, "High"), 0))</f>
        <v>North</v>
      </c>
      <c r="AC122" t="str">
        <v>High Risk</v>
      </c>
      <c r="AH122">
        <f t="shared" si="5"/>
        <v>647.51989389920425</v>
      </c>
      <c r="AJ122">
        <f t="shared" si="6"/>
        <v>0.13100436681222707</v>
      </c>
      <c r="AK122">
        <f t="shared" si="7"/>
        <v>5.9291654770686882E-2</v>
      </c>
      <c r="AM122">
        <v>0.28466822950137127</v>
      </c>
      <c r="AN122" s="8">
        <f>IF(L122="Male", 1, 0)</f>
        <v>1</v>
      </c>
    </row>
    <row r="123" spans="1:40" ht="15" x14ac:dyDescent="0.3">
      <c r="A123">
        <v>122</v>
      </c>
      <c r="B123">
        <v>54</v>
      </c>
      <c r="C123">
        <v>33301</v>
      </c>
      <c r="D123">
        <v>740</v>
      </c>
      <c r="E123">
        <v>195662</v>
      </c>
      <c r="F123" t="s">
        <v>28</v>
      </c>
      <c r="G123">
        <v>4131</v>
      </c>
      <c r="H123">
        <v>0</v>
      </c>
      <c r="I123">
        <v>1</v>
      </c>
      <c r="J123" t="s">
        <v>20</v>
      </c>
      <c r="K123" t="s">
        <v>21</v>
      </c>
      <c r="L123" t="s">
        <v>22</v>
      </c>
      <c r="M123" t="s">
        <v>23</v>
      </c>
      <c r="N123">
        <v>1</v>
      </c>
      <c r="O123">
        <v>3</v>
      </c>
      <c r="P123">
        <v>129715</v>
      </c>
      <c r="Q123" t="s">
        <v>38</v>
      </c>
      <c r="R123">
        <v>8</v>
      </c>
      <c r="S123" t="s">
        <v>27</v>
      </c>
      <c r="W123" t="str">
        <f>IF(B123&lt;30,"&lt;30",IF(B123&lt;=40,"30-40",IF(B123&lt;=50,"41-50",IF(B123&lt;=60,"51-60","&gt;60"))))</f>
        <v>51-60</v>
      </c>
      <c r="X123" t="str">
        <f t="shared" si="4"/>
        <v>46-60 (Older Adult)</v>
      </c>
      <c r="AA123" t="str" cm="1">
        <f t="array" ref="AA123">INDEX(F123:F1622, MATCH(MAX(IF(H123:H1622="0", COUNTIF(F123:F1622, F123:F1622), 0)), IF(H123:H1622="0", COUNTIF(F123:F1622, F123:F1622), 0), 0))</f>
        <v>Education</v>
      </c>
      <c r="AB123" t="str" cm="1">
        <f t="array" ref="AB123">INDEX(Q123:Q1121, MATCH(MAX(COUNTIFS(Q123:Q1121, Q123:Q1121, AC123:AC1121, "High")), COUNTIFS(Q123:Q1121, Q123:Q1121, AC123:AC1121, "High"), 0))</f>
        <v>North</v>
      </c>
      <c r="AC123" t="str">
        <v>High Risk</v>
      </c>
      <c r="AH123">
        <f t="shared" si="5"/>
        <v>647.51989389920425</v>
      </c>
      <c r="AJ123">
        <f t="shared" si="6"/>
        <v>0.15436241610738255</v>
      </c>
      <c r="AK123">
        <f t="shared" si="7"/>
        <v>5.9739799347804427E-2</v>
      </c>
      <c r="AM123">
        <v>0.40069512956744474</v>
      </c>
      <c r="AN123" s="8">
        <f>IF(L123="Male", 1, 0)</f>
        <v>0</v>
      </c>
    </row>
    <row r="124" spans="1:40" ht="15" x14ac:dyDescent="0.3">
      <c r="A124">
        <v>123</v>
      </c>
      <c r="B124">
        <v>63</v>
      </c>
      <c r="C124">
        <v>67117</v>
      </c>
      <c r="D124">
        <v>643</v>
      </c>
      <c r="E124">
        <v>226277</v>
      </c>
      <c r="F124" t="s">
        <v>35</v>
      </c>
      <c r="G124">
        <v>4436</v>
      </c>
      <c r="H124">
        <v>0</v>
      </c>
      <c r="I124">
        <v>1</v>
      </c>
      <c r="J124" t="s">
        <v>20</v>
      </c>
      <c r="K124" t="s">
        <v>29</v>
      </c>
      <c r="L124" t="s">
        <v>30</v>
      </c>
      <c r="M124" t="s">
        <v>23</v>
      </c>
      <c r="N124">
        <v>4</v>
      </c>
      <c r="O124">
        <v>1</v>
      </c>
      <c r="P124">
        <v>104302</v>
      </c>
      <c r="Q124" t="s">
        <v>38</v>
      </c>
      <c r="R124">
        <v>8</v>
      </c>
      <c r="S124" t="s">
        <v>27</v>
      </c>
      <c r="W124" t="str">
        <f>IF(B124&lt;30,"&lt;30",IF(B124&lt;=40,"30-40",IF(B124&lt;=50,"41-50",IF(B124&lt;=60,"51-60","&gt;60"))))</f>
        <v>&gt;60</v>
      </c>
      <c r="X124" t="str">
        <f t="shared" si="4"/>
        <v>46-60 (Older Adult)</v>
      </c>
      <c r="AA124" t="str" cm="1">
        <f t="array" ref="AA124">INDEX(F124:F1623, MATCH(MAX(IF(H124:H1623="0", COUNTIF(F124:F1623, F124:F1623), 0)), IF(H124:H1623="0", COUNTIF(F124:F1623, F124:F1623), 0), 0))</f>
        <v>Medical</v>
      </c>
      <c r="AB124" t="str" cm="1">
        <f t="array" ref="AB124">INDEX(Q124:Q1122, MATCH(MAX(COUNTIFS(Q124:Q1122, Q124:Q1122, AC124:AC1122, "High")), COUNTIFS(Q124:Q1122, Q124:Q1122, AC124:AC1122, "High"), 0))</f>
        <v>North</v>
      </c>
      <c r="AC124" t="str">
        <v>High Risk</v>
      </c>
      <c r="AH124">
        <f t="shared" si="5"/>
        <v>647.51989389920425</v>
      </c>
      <c r="AJ124">
        <f t="shared" si="6"/>
        <v>0.17796610169491525</v>
      </c>
      <c r="AK124">
        <f t="shared" si="7"/>
        <v>5.9883935136022068E-2</v>
      </c>
      <c r="AM124">
        <v>0.70676936723296802</v>
      </c>
      <c r="AN124" s="8">
        <f>IF(L124="Male", 1, 0)</f>
        <v>1</v>
      </c>
    </row>
    <row r="125" spans="1:40" ht="15" x14ac:dyDescent="0.3">
      <c r="A125">
        <v>124</v>
      </c>
      <c r="B125">
        <v>30</v>
      </c>
      <c r="C125">
        <v>57288</v>
      </c>
      <c r="D125">
        <v>640</v>
      </c>
      <c r="E125">
        <v>162781</v>
      </c>
      <c r="F125" t="s">
        <v>28</v>
      </c>
      <c r="G125">
        <v>3808</v>
      </c>
      <c r="H125">
        <v>0</v>
      </c>
      <c r="I125">
        <v>0</v>
      </c>
      <c r="J125" t="s">
        <v>20</v>
      </c>
      <c r="K125" t="s">
        <v>33</v>
      </c>
      <c r="L125" t="s">
        <v>22</v>
      </c>
      <c r="M125" t="s">
        <v>41</v>
      </c>
      <c r="N125">
        <v>5</v>
      </c>
      <c r="O125">
        <v>2</v>
      </c>
      <c r="P125">
        <v>52662</v>
      </c>
      <c r="Q125" t="s">
        <v>32</v>
      </c>
      <c r="R125">
        <v>9</v>
      </c>
      <c r="S125" t="s">
        <v>27</v>
      </c>
      <c r="W125" t="str">
        <f>IF(B125&lt;30,"&lt;30",IF(B125&lt;=40,"30-40",IF(B125&lt;=50,"41-50",IF(B125&lt;=60,"51-60","&gt;60"))))</f>
        <v>30-40</v>
      </c>
      <c r="X125" t="str">
        <f t="shared" si="4"/>
        <v>18-30 (Young Adult)</v>
      </c>
      <c r="AA125" t="str" cm="1">
        <f t="array" ref="AA125">INDEX(F125:F1624, MATCH(MAX(IF(H125:H1624="0", COUNTIF(F125:F1624, F125:F1624), 0)), IF(H125:H1624="0", COUNTIF(F125:F1624, F125:F1624), 0), 0))</f>
        <v>Education</v>
      </c>
      <c r="AB125" t="str" cm="1">
        <f t="array" ref="AB125">INDEX(Q125:Q1123, MATCH(MAX(COUNTIFS(Q125:Q1123, Q125:Q1123, AC125:AC1123, "High")), COUNTIFS(Q125:Q1123, Q125:Q1123, AC125:AC1123, "High"), 0))</f>
        <v>South</v>
      </c>
      <c r="AC125" t="str">
        <v>High Risk</v>
      </c>
      <c r="AH125">
        <f t="shared" si="5"/>
        <v>648.68905472636811</v>
      </c>
      <c r="AJ125">
        <f t="shared" si="6"/>
        <v>0.11715481171548117</v>
      </c>
      <c r="AK125">
        <f t="shared" si="7"/>
        <v>5.9522948888543203E-2</v>
      </c>
      <c r="AM125">
        <v>0.61780545423277788</v>
      </c>
      <c r="AN125" s="8">
        <f>IF(L125="Male", 1, 0)</f>
        <v>0</v>
      </c>
    </row>
    <row r="126" spans="1:40" ht="15" x14ac:dyDescent="0.3">
      <c r="A126">
        <v>125</v>
      </c>
      <c r="B126">
        <v>50</v>
      </c>
      <c r="C126">
        <v>35435</v>
      </c>
      <c r="D126">
        <v>710</v>
      </c>
      <c r="E126">
        <v>126007</v>
      </c>
      <c r="F126" t="s">
        <v>44</v>
      </c>
      <c r="G126">
        <v>5583</v>
      </c>
      <c r="H126">
        <v>0</v>
      </c>
      <c r="I126">
        <v>1</v>
      </c>
      <c r="J126" t="s">
        <v>36</v>
      </c>
      <c r="K126" t="s">
        <v>29</v>
      </c>
      <c r="L126" t="s">
        <v>22</v>
      </c>
      <c r="M126" t="s">
        <v>37</v>
      </c>
      <c r="N126">
        <v>3</v>
      </c>
      <c r="O126">
        <v>3</v>
      </c>
      <c r="P126">
        <v>68584</v>
      </c>
      <c r="Q126" t="s">
        <v>38</v>
      </c>
      <c r="R126">
        <v>2</v>
      </c>
      <c r="S126" t="s">
        <v>42</v>
      </c>
      <c r="W126" t="str">
        <f>IF(B126&lt;30,"&lt;30",IF(B126&lt;=40,"30-40",IF(B126&lt;=50,"41-50",IF(B126&lt;=60,"51-60","&gt;60"))))</f>
        <v>41-50</v>
      </c>
      <c r="X126" t="str">
        <f t="shared" si="4"/>
        <v>46-60 (Older Adult)</v>
      </c>
      <c r="AA126" t="str" cm="1">
        <f t="array" ref="AA126">INDEX(F126:F1625, MATCH(MAX(IF(H126:H1625="0", COUNTIF(F126:F1625, F126:F1625), 0)), IF(H126:H1625="0", COUNTIF(F126:F1625, F126:F1625), 0), 0))</f>
        <v>Personal</v>
      </c>
      <c r="AB126" t="str" cm="1">
        <f t="array" ref="AB126">INDEX(Q126:Q1124, MATCH(MAX(COUNTIFS(Q126:Q1124, Q126:Q1124, AC126:AC1124, "High")), COUNTIFS(Q126:Q1124, Q126:Q1124, AC126:AC1124, "High"), 0))</f>
        <v>North</v>
      </c>
      <c r="AC126" t="str">
        <v>High Risk</v>
      </c>
      <c r="AH126">
        <f t="shared" si="5"/>
        <v>652.44324324324327</v>
      </c>
      <c r="AJ126">
        <f t="shared" si="6"/>
        <v>0.13414634146341464</v>
      </c>
      <c r="AK126">
        <f t="shared" si="7"/>
        <v>5.9396640187671004E-2</v>
      </c>
      <c r="AM126">
        <v>0.42001031832951674</v>
      </c>
      <c r="AN126" s="8">
        <f>IF(L126="Male", 1, 0)</f>
        <v>0</v>
      </c>
    </row>
    <row r="127" spans="1:40" ht="15" x14ac:dyDescent="0.3">
      <c r="A127">
        <v>126</v>
      </c>
      <c r="B127">
        <v>50</v>
      </c>
      <c r="C127">
        <v>39676</v>
      </c>
      <c r="D127">
        <v>650</v>
      </c>
      <c r="E127">
        <v>209932</v>
      </c>
      <c r="F127" t="s">
        <v>44</v>
      </c>
      <c r="G127">
        <v>4986</v>
      </c>
      <c r="H127">
        <v>0</v>
      </c>
      <c r="I127">
        <v>0</v>
      </c>
      <c r="J127" t="s">
        <v>20</v>
      </c>
      <c r="K127" t="s">
        <v>29</v>
      </c>
      <c r="L127" t="s">
        <v>30</v>
      </c>
      <c r="M127" t="s">
        <v>31</v>
      </c>
      <c r="N127">
        <v>5</v>
      </c>
      <c r="O127">
        <v>1</v>
      </c>
      <c r="P127">
        <v>120745</v>
      </c>
      <c r="Q127" t="s">
        <v>26</v>
      </c>
      <c r="R127">
        <v>14</v>
      </c>
      <c r="S127" t="s">
        <v>34</v>
      </c>
      <c r="W127" t="str">
        <f>IF(B127&lt;30,"&lt;30",IF(B127&lt;=40,"30-40",IF(B127&lt;=50,"41-50",IF(B127&lt;=60,"51-60","&gt;60"))))</f>
        <v>41-50</v>
      </c>
      <c r="X127" t="str">
        <f t="shared" si="4"/>
        <v>46-60 (Older Adult)</v>
      </c>
      <c r="AA127" t="str" cm="1">
        <f t="array" ref="AA127">INDEX(F127:F1626, MATCH(MAX(IF(H127:H1626="0", COUNTIF(F127:F1626, F127:F1626), 0)), IF(H127:H1626="0", COUNTIF(F127:F1626, F127:F1626), 0), 0))</f>
        <v>Personal</v>
      </c>
      <c r="AB127" t="str" cm="1">
        <f t="array" ref="AB127">INDEX(Q127:Q1125, MATCH(MAX(COUNTIFS(Q127:Q1125, Q127:Q1125, AC127:AC1125, "High")), COUNTIFS(Q127:Q1125, Q127:Q1125, AC127:AC1125, "High"), 0))</f>
        <v>West</v>
      </c>
      <c r="AC127" t="str">
        <v>High Risk</v>
      </c>
      <c r="AH127">
        <f t="shared" si="5"/>
        <v>647.78062678062679</v>
      </c>
      <c r="AJ127">
        <f t="shared" si="6"/>
        <v>0.11715481171548117</v>
      </c>
      <c r="AK127">
        <f t="shared" si="7"/>
        <v>5.9540873793353551E-2</v>
      </c>
      <c r="AM127">
        <v>0.45839631436510592</v>
      </c>
      <c r="AN127" s="8">
        <f>IF(L127="Male", 1, 0)</f>
        <v>1</v>
      </c>
    </row>
    <row r="128" spans="1:40" ht="15" x14ac:dyDescent="0.3">
      <c r="A128">
        <v>127</v>
      </c>
      <c r="B128">
        <v>45</v>
      </c>
      <c r="C128">
        <v>68437</v>
      </c>
      <c r="D128">
        <v>666</v>
      </c>
      <c r="E128">
        <v>310412</v>
      </c>
      <c r="F128" t="s">
        <v>35</v>
      </c>
      <c r="G128">
        <v>6128</v>
      </c>
      <c r="H128">
        <v>1</v>
      </c>
      <c r="I128">
        <v>0</v>
      </c>
      <c r="J128" t="s">
        <v>20</v>
      </c>
      <c r="K128" t="s">
        <v>33</v>
      </c>
      <c r="L128" t="s">
        <v>30</v>
      </c>
      <c r="M128" t="s">
        <v>23</v>
      </c>
      <c r="N128">
        <v>3</v>
      </c>
      <c r="O128">
        <v>4</v>
      </c>
      <c r="P128">
        <v>89540</v>
      </c>
      <c r="Q128" t="s">
        <v>38</v>
      </c>
      <c r="R128">
        <v>2</v>
      </c>
      <c r="S128" t="s">
        <v>45</v>
      </c>
      <c r="W128" t="str">
        <f>IF(B128&lt;30,"&lt;30",IF(B128&lt;=40,"30-40",IF(B128&lt;=50,"41-50",IF(B128&lt;=60,"51-60","&gt;60"))))</f>
        <v>41-50</v>
      </c>
      <c r="X128" t="str">
        <f t="shared" si="4"/>
        <v>31-45 (Middle-Aged)</v>
      </c>
      <c r="AA128" t="str" cm="1">
        <f t="array" ref="AA128">INDEX(F128:F1627, MATCH(MAX(IF(H128:H1627="0", COUNTIF(F128:F1627, F128:F1627), 0)), IF(H128:H1627="0", COUNTIF(F128:F1627, F128:F1627), 0), 0))</f>
        <v>Medical</v>
      </c>
      <c r="AB128" t="str" cm="1">
        <f t="array" ref="AB128">INDEX(Q128:Q1126, MATCH(MAX(COUNTIFS(Q128:Q1126, Q128:Q1126, AC128:AC1126, "High")), COUNTIFS(Q128:Q1126, Q128:Q1126, AC128:AC1126, "High"), 0))</f>
        <v>North</v>
      </c>
      <c r="AC128" t="str">
        <v>High Risk</v>
      </c>
      <c r="AH128">
        <f t="shared" si="5"/>
        <v>647.51989389920425</v>
      </c>
      <c r="AJ128">
        <f t="shared" si="6"/>
        <v>0.13414634146341464</v>
      </c>
      <c r="AK128">
        <f t="shared" si="7"/>
        <v>5.9178200059355562E-2</v>
      </c>
      <c r="AM128">
        <v>0.71871690667342492</v>
      </c>
      <c r="AN128" s="8">
        <f>IF(L128="Male", 1, 0)</f>
        <v>1</v>
      </c>
    </row>
    <row r="129" spans="1:40" ht="15" x14ac:dyDescent="0.3">
      <c r="A129">
        <v>128</v>
      </c>
      <c r="B129">
        <v>63</v>
      </c>
      <c r="C129">
        <v>68067</v>
      </c>
      <c r="D129">
        <v>699</v>
      </c>
      <c r="E129">
        <v>164338</v>
      </c>
      <c r="F129" t="s">
        <v>44</v>
      </c>
      <c r="G129">
        <v>2553</v>
      </c>
      <c r="H129">
        <v>0</v>
      </c>
      <c r="I129">
        <v>1</v>
      </c>
      <c r="J129" t="s">
        <v>20</v>
      </c>
      <c r="K129" t="s">
        <v>21</v>
      </c>
      <c r="L129" t="s">
        <v>22</v>
      </c>
      <c r="M129" t="s">
        <v>31</v>
      </c>
      <c r="N129">
        <v>3</v>
      </c>
      <c r="O129">
        <v>1</v>
      </c>
      <c r="P129">
        <v>103538</v>
      </c>
      <c r="Q129" t="s">
        <v>32</v>
      </c>
      <c r="R129">
        <v>4</v>
      </c>
      <c r="S129" t="s">
        <v>25</v>
      </c>
      <c r="W129" t="str">
        <f>IF(B129&lt;30,"&lt;30",IF(B129&lt;=40,"30-40",IF(B129&lt;=50,"41-50",IF(B129&lt;=60,"51-60","&gt;60"))))</f>
        <v>&gt;60</v>
      </c>
      <c r="X129" t="str">
        <f t="shared" si="4"/>
        <v>46-60 (Older Adult)</v>
      </c>
      <c r="AA129" t="str" cm="1">
        <f t="array" ref="AA129">INDEX(F129:F1628, MATCH(MAX(IF(H129:H1628="0", COUNTIF(F129:F1628, F129:F1628), 0)), IF(H129:H1628="0", COUNTIF(F129:F1628, F129:F1628), 0), 0))</f>
        <v>Personal</v>
      </c>
      <c r="AB129" t="str" cm="1">
        <f t="array" ref="AB129">INDEX(Q129:Q1127, MATCH(MAX(COUNTIFS(Q129:Q1127, Q129:Q1127, AC129:AC1127, "High")), COUNTIFS(Q129:Q1127, Q129:Q1127, AC129:AC1127, "High"), 0))</f>
        <v>South</v>
      </c>
      <c r="AC129" t="str">
        <v>High Risk</v>
      </c>
      <c r="AH129">
        <f t="shared" si="5"/>
        <v>647.78062678062679</v>
      </c>
      <c r="AJ129">
        <f t="shared" si="6"/>
        <v>0.13414634146341464</v>
      </c>
      <c r="AK129">
        <f t="shared" si="7"/>
        <v>5.6959302951146581E-2</v>
      </c>
      <c r="AM129">
        <v>0.71536797516359985</v>
      </c>
      <c r="AN129" s="8">
        <f>IF(L129="Male", 1, 0)</f>
        <v>0</v>
      </c>
    </row>
    <row r="130" spans="1:40" ht="15" x14ac:dyDescent="0.3">
      <c r="A130">
        <v>129</v>
      </c>
      <c r="B130">
        <v>61</v>
      </c>
      <c r="C130">
        <v>51048</v>
      </c>
      <c r="D130">
        <v>650</v>
      </c>
      <c r="E130">
        <v>165647</v>
      </c>
      <c r="F130" t="s">
        <v>28</v>
      </c>
      <c r="G130">
        <v>5210</v>
      </c>
      <c r="H130">
        <v>0</v>
      </c>
      <c r="I130">
        <v>0</v>
      </c>
      <c r="J130" t="s">
        <v>20</v>
      </c>
      <c r="K130" t="s">
        <v>29</v>
      </c>
      <c r="L130" t="s">
        <v>30</v>
      </c>
      <c r="M130" t="s">
        <v>23</v>
      </c>
      <c r="N130">
        <v>0</v>
      </c>
      <c r="O130">
        <v>1</v>
      </c>
      <c r="P130">
        <v>131962</v>
      </c>
      <c r="Q130" t="s">
        <v>26</v>
      </c>
      <c r="R130">
        <v>3</v>
      </c>
      <c r="S130" t="s">
        <v>43</v>
      </c>
      <c r="W130" t="str">
        <f>IF(B130&lt;30,"&lt;30",IF(B130&lt;=40,"30-40",IF(B130&lt;=50,"41-50",IF(B130&lt;=60,"51-60","&gt;60"))))</f>
        <v>&gt;60</v>
      </c>
      <c r="X130" t="str">
        <f t="shared" si="4"/>
        <v>46-60 (Older Adult)</v>
      </c>
      <c r="AA130" t="str" cm="1">
        <f t="array" ref="AA130">INDEX(F130:F1629, MATCH(MAX(IF(H130:H1629="0", COUNTIF(F130:F1629, F130:F1629), 0)), IF(H130:H1629="0", COUNTIF(F130:F1629, F130:F1629), 0), 0))</f>
        <v>Education</v>
      </c>
      <c r="AB130" t="str" cm="1">
        <f t="array" ref="AB130">INDEX(Q130:Q1128, MATCH(MAX(COUNTIFS(Q130:Q1128, Q130:Q1128, AC130:AC1128, "High")), COUNTIFS(Q130:Q1128, Q130:Q1128, AC130:AC1128, "High"), 0))</f>
        <v>West</v>
      </c>
      <c r="AC130" t="str">
        <v>High Risk</v>
      </c>
      <c r="AH130">
        <f t="shared" si="5"/>
        <v>647.51989389920425</v>
      </c>
      <c r="AJ130">
        <f t="shared" si="6"/>
        <v>0.15873015873015872</v>
      </c>
      <c r="AK130">
        <f t="shared" si="7"/>
        <v>5.6594860393120359E-2</v>
      </c>
      <c r="AM130">
        <v>0.56132617687789077</v>
      </c>
      <c r="AN130" s="8">
        <f>IF(L130="Male", 1, 0)</f>
        <v>1</v>
      </c>
    </row>
    <row r="131" spans="1:40" ht="15" x14ac:dyDescent="0.3">
      <c r="A131">
        <v>130</v>
      </c>
      <c r="B131">
        <v>27</v>
      </c>
      <c r="C131">
        <v>67621</v>
      </c>
      <c r="D131">
        <v>689</v>
      </c>
      <c r="E131">
        <v>189975</v>
      </c>
      <c r="F131" t="s">
        <v>40</v>
      </c>
      <c r="G131">
        <v>4743</v>
      </c>
      <c r="H131">
        <v>0</v>
      </c>
      <c r="I131">
        <v>0</v>
      </c>
      <c r="J131" t="s">
        <v>20</v>
      </c>
      <c r="K131" t="s">
        <v>21</v>
      </c>
      <c r="L131" t="s">
        <v>30</v>
      </c>
      <c r="M131" t="s">
        <v>37</v>
      </c>
      <c r="N131">
        <v>4</v>
      </c>
      <c r="O131">
        <v>2</v>
      </c>
      <c r="P131">
        <v>63933</v>
      </c>
      <c r="Q131" t="s">
        <v>38</v>
      </c>
      <c r="R131">
        <v>14</v>
      </c>
      <c r="S131" t="s">
        <v>39</v>
      </c>
      <c r="W131" t="str">
        <f>IF(B131&lt;30,"&lt;30",IF(B131&lt;=40,"30-40",IF(B131&lt;=50,"41-50",IF(B131&lt;=60,"51-60","&gt;60"))))</f>
        <v>&lt;30</v>
      </c>
      <c r="X131" t="str">
        <f t="shared" ref="X131:X194" si="8">IF(B131&lt;=30, "18-30 (Young Adult)", IF(B131&lt;=45, "31-45 (Middle-Aged)", "46-60 (Older Adult)"))</f>
        <v>18-30 (Young Adult)</v>
      </c>
      <c r="AA131" t="str" cm="1">
        <f t="array" ref="AA131">INDEX(F131:F1630, MATCH(MAX(IF(H131:H1630="0", COUNTIF(F131:F1630, F131:F1630), 0)), IF(H131:H1630="0", COUNTIF(F131:F1630, F131:F1630), 0), 0))</f>
        <v>Car</v>
      </c>
      <c r="AB131" t="str" cm="1">
        <f t="array" ref="AB131">INDEX(Q131:Q1129, MATCH(MAX(COUNTIFS(Q131:Q1129, Q131:Q1129, AC131:AC1129, "High")), COUNTIFS(Q131:Q1129, Q131:Q1129, AC131:AC1129, "High"), 0))</f>
        <v>North</v>
      </c>
      <c r="AC131" t="str">
        <v>High Risk</v>
      </c>
      <c r="AH131">
        <f t="shared" ref="AH131:AH194" si="9">AVERAGEIF(M:M,M131,D:D)</f>
        <v>652.44324324324327</v>
      </c>
      <c r="AJ131">
        <f t="shared" ref="AJ131:AJ194" si="10">AVERAGEIFS(H:H,N:N,N131)</f>
        <v>0.17796610169491525</v>
      </c>
      <c r="AK131">
        <f t="shared" ref="AK131:AK194" si="11">CORREL(O131:O1630, H131:H1630)</f>
        <v>5.622937719977248E-2</v>
      </c>
      <c r="AM131">
        <v>0.7113311550193242</v>
      </c>
      <c r="AN131" s="8">
        <f>IF(L131="Male", 1, 0)</f>
        <v>1</v>
      </c>
    </row>
    <row r="132" spans="1:40" ht="15" x14ac:dyDescent="0.3">
      <c r="A132">
        <v>131</v>
      </c>
      <c r="B132">
        <v>40</v>
      </c>
      <c r="C132">
        <v>38511</v>
      </c>
      <c r="D132">
        <v>644</v>
      </c>
      <c r="E132">
        <v>278486</v>
      </c>
      <c r="F132" t="s">
        <v>44</v>
      </c>
      <c r="G132">
        <v>4654</v>
      </c>
      <c r="H132">
        <v>0</v>
      </c>
      <c r="I132">
        <v>1</v>
      </c>
      <c r="J132" t="s">
        <v>20</v>
      </c>
      <c r="K132" t="s">
        <v>29</v>
      </c>
      <c r="L132" t="s">
        <v>30</v>
      </c>
      <c r="M132" t="s">
        <v>41</v>
      </c>
      <c r="N132">
        <v>0</v>
      </c>
      <c r="O132">
        <v>4</v>
      </c>
      <c r="P132">
        <v>87572</v>
      </c>
      <c r="Q132" t="s">
        <v>38</v>
      </c>
      <c r="R132">
        <v>16</v>
      </c>
      <c r="S132" t="s">
        <v>27</v>
      </c>
      <c r="W132" t="str">
        <f>IF(B132&lt;30,"&lt;30",IF(B132&lt;=40,"30-40",IF(B132&lt;=50,"41-50",IF(B132&lt;=60,"51-60","&gt;60"))))</f>
        <v>30-40</v>
      </c>
      <c r="X132" t="str">
        <f t="shared" si="8"/>
        <v>31-45 (Middle-Aged)</v>
      </c>
      <c r="AA132" t="str" cm="1">
        <f t="array" ref="AA132">INDEX(F132:F1631, MATCH(MAX(IF(H132:H1631="0", COUNTIF(F132:F1631, F132:F1631), 0)), IF(H132:H1631="0", COUNTIF(F132:F1631, F132:F1631), 0), 0))</f>
        <v>Personal</v>
      </c>
      <c r="AB132" t="str" cm="1">
        <f t="array" ref="AB132">INDEX(Q132:Q1130, MATCH(MAX(COUNTIFS(Q132:Q1130, Q132:Q1130, AC132:AC1130, "High")), COUNTIFS(Q132:Q1130, Q132:Q1130, AC132:AC1130, "High"), 0))</f>
        <v>North</v>
      </c>
      <c r="AC132" t="str">
        <v>High Risk</v>
      </c>
      <c r="AH132">
        <f t="shared" si="9"/>
        <v>648.68905472636811</v>
      </c>
      <c r="AJ132">
        <f t="shared" si="10"/>
        <v>0.15873015873015872</v>
      </c>
      <c r="AK132">
        <f t="shared" si="11"/>
        <v>5.6101483507737866E-2</v>
      </c>
      <c r="AM132">
        <v>0.44785170569227845</v>
      </c>
      <c r="AN132" s="8">
        <f>IF(L132="Male", 1, 0)</f>
        <v>1</v>
      </c>
    </row>
    <row r="133" spans="1:40" ht="15" x14ac:dyDescent="0.3">
      <c r="A133">
        <v>132</v>
      </c>
      <c r="B133">
        <v>37</v>
      </c>
      <c r="C133">
        <v>53410</v>
      </c>
      <c r="D133">
        <v>699</v>
      </c>
      <c r="E133">
        <v>117379</v>
      </c>
      <c r="F133" t="s">
        <v>28</v>
      </c>
      <c r="G133">
        <v>3959</v>
      </c>
      <c r="H133">
        <v>0</v>
      </c>
      <c r="I133">
        <v>1</v>
      </c>
      <c r="J133" t="s">
        <v>20</v>
      </c>
      <c r="K133" t="s">
        <v>33</v>
      </c>
      <c r="L133" t="s">
        <v>22</v>
      </c>
      <c r="M133" t="s">
        <v>23</v>
      </c>
      <c r="N133">
        <v>4</v>
      </c>
      <c r="O133">
        <v>2</v>
      </c>
      <c r="P133">
        <v>84313</v>
      </c>
      <c r="Q133" t="s">
        <v>26</v>
      </c>
      <c r="R133">
        <v>15</v>
      </c>
      <c r="S133" t="s">
        <v>42</v>
      </c>
      <c r="W133" t="str">
        <f>IF(B133&lt;30,"&lt;30",IF(B133&lt;=40,"30-40",IF(B133&lt;=50,"41-50",IF(B133&lt;=60,"51-60","&gt;60"))))</f>
        <v>30-40</v>
      </c>
      <c r="X133" t="str">
        <f t="shared" si="8"/>
        <v>31-45 (Middle-Aged)</v>
      </c>
      <c r="AA133" t="str" cm="1">
        <f t="array" ref="AA133">INDEX(F133:F1632, MATCH(MAX(IF(H133:H1632="0", COUNTIF(F133:F1632, F133:F1632), 0)), IF(H133:H1632="0", COUNTIF(F133:F1632, F133:F1632), 0), 0))</f>
        <v>Education</v>
      </c>
      <c r="AB133" t="str" cm="1">
        <f t="array" ref="AB133">INDEX(Q133:Q1131, MATCH(MAX(COUNTIFS(Q133:Q1131, Q133:Q1131, AC133:AC1131, "High")), COUNTIFS(Q133:Q1131, Q133:Q1131, AC133:AC1131, "High"), 0))</f>
        <v>West</v>
      </c>
      <c r="AC133" t="str">
        <v>High Risk</v>
      </c>
      <c r="AH133">
        <f t="shared" si="9"/>
        <v>647.51989389920425</v>
      </c>
      <c r="AJ133">
        <f t="shared" si="10"/>
        <v>0.17796610169491525</v>
      </c>
      <c r="AK133">
        <f t="shared" si="11"/>
        <v>5.6550735148551058E-2</v>
      </c>
      <c r="AM133">
        <v>0.58270503154331432</v>
      </c>
      <c r="AN133" s="8">
        <f>IF(L133="Male", 1, 0)</f>
        <v>0</v>
      </c>
    </row>
    <row r="134" spans="1:40" ht="15" x14ac:dyDescent="0.3">
      <c r="A134">
        <v>133</v>
      </c>
      <c r="B134">
        <v>23</v>
      </c>
      <c r="C134">
        <v>27884</v>
      </c>
      <c r="D134">
        <v>671</v>
      </c>
      <c r="E134">
        <v>238491</v>
      </c>
      <c r="F134" t="s">
        <v>28</v>
      </c>
      <c r="G134">
        <v>5043</v>
      </c>
      <c r="H134">
        <v>1</v>
      </c>
      <c r="I134">
        <v>1</v>
      </c>
      <c r="J134" t="s">
        <v>20</v>
      </c>
      <c r="K134" t="s">
        <v>33</v>
      </c>
      <c r="L134" t="s">
        <v>22</v>
      </c>
      <c r="M134" t="s">
        <v>23</v>
      </c>
      <c r="N134">
        <v>4</v>
      </c>
      <c r="O134">
        <v>4</v>
      </c>
      <c r="P134">
        <v>110662</v>
      </c>
      <c r="Q134" t="s">
        <v>26</v>
      </c>
      <c r="R134">
        <v>7</v>
      </c>
      <c r="S134" t="s">
        <v>43</v>
      </c>
      <c r="W134" t="str">
        <f>IF(B134&lt;30,"&lt;30",IF(B134&lt;=40,"30-40",IF(B134&lt;=50,"41-50",IF(B134&lt;=60,"51-60","&gt;60"))))</f>
        <v>&lt;30</v>
      </c>
      <c r="X134" t="str">
        <f t="shared" si="8"/>
        <v>18-30 (Young Adult)</v>
      </c>
      <c r="AA134" t="str" cm="1">
        <f t="array" ref="AA134">INDEX(F134:F1633, MATCH(MAX(IF(H134:H1633="0", COUNTIF(F134:F1633, F134:F1633), 0)), IF(H134:H1633="0", COUNTIF(F134:F1633, F134:F1633), 0), 0))</f>
        <v>Education</v>
      </c>
      <c r="AB134" t="str" cm="1">
        <f t="array" ref="AB134">INDEX(Q134:Q1132, MATCH(MAX(COUNTIFS(Q134:Q1132, Q134:Q1132, AC134:AC1132, "High")), COUNTIFS(Q134:Q1132, Q134:Q1132, AC134:AC1132, "High"), 0))</f>
        <v>West</v>
      </c>
      <c r="AC134" t="str">
        <v>High Risk</v>
      </c>
      <c r="AH134">
        <f t="shared" si="9"/>
        <v>647.51989389920425</v>
      </c>
      <c r="AJ134">
        <f t="shared" si="10"/>
        <v>0.17796610169491525</v>
      </c>
      <c r="AK134">
        <f t="shared" si="11"/>
        <v>5.6422773946876781E-2</v>
      </c>
      <c r="AM134">
        <v>0.35166496203035763</v>
      </c>
      <c r="AN134" s="8">
        <f>IF(L134="Male", 1, 0)</f>
        <v>0</v>
      </c>
    </row>
    <row r="135" spans="1:40" ht="15" x14ac:dyDescent="0.3">
      <c r="A135">
        <v>134</v>
      </c>
      <c r="B135">
        <v>60</v>
      </c>
      <c r="C135">
        <v>44535</v>
      </c>
      <c r="D135">
        <v>638</v>
      </c>
      <c r="E135">
        <v>176453</v>
      </c>
      <c r="F135" t="s">
        <v>28</v>
      </c>
      <c r="G135">
        <v>4235</v>
      </c>
      <c r="H135">
        <v>0</v>
      </c>
      <c r="I135">
        <v>0</v>
      </c>
      <c r="J135" t="s">
        <v>20</v>
      </c>
      <c r="K135" t="s">
        <v>29</v>
      </c>
      <c r="L135" t="s">
        <v>22</v>
      </c>
      <c r="M135" t="s">
        <v>31</v>
      </c>
      <c r="N135">
        <v>4</v>
      </c>
      <c r="O135">
        <v>3</v>
      </c>
      <c r="P135">
        <v>123186</v>
      </c>
      <c r="Q135" t="s">
        <v>38</v>
      </c>
      <c r="R135">
        <v>18</v>
      </c>
      <c r="S135" t="s">
        <v>42</v>
      </c>
      <c r="W135" t="str">
        <f>IF(B135&lt;30,"&lt;30",IF(B135&lt;=40,"30-40",IF(B135&lt;=50,"41-50",IF(B135&lt;=60,"51-60","&gt;60"))))</f>
        <v>51-60</v>
      </c>
      <c r="X135" t="str">
        <f t="shared" si="8"/>
        <v>46-60 (Older Adult)</v>
      </c>
      <c r="AA135" t="str" cm="1">
        <f t="array" ref="AA135">INDEX(F135:F1634, MATCH(MAX(IF(H135:H1634="0", COUNTIF(F135:F1634, F135:F1634), 0)), IF(H135:H1634="0", COUNTIF(F135:F1634, F135:F1634), 0), 0))</f>
        <v>Education</v>
      </c>
      <c r="AB135" t="str" cm="1">
        <f t="array" ref="AB135">INDEX(Q135:Q1133, MATCH(MAX(COUNTIFS(Q135:Q1133, Q135:Q1133, AC135:AC1133, "High")), COUNTIFS(Q135:Q1133, Q135:Q1133, AC135:AC1133, "High"), 0))</f>
        <v>North</v>
      </c>
      <c r="AC135" t="str">
        <v>High Risk</v>
      </c>
      <c r="AH135">
        <f t="shared" si="9"/>
        <v>647.78062678062679</v>
      </c>
      <c r="AJ135">
        <f t="shared" si="10"/>
        <v>0.17796610169491525</v>
      </c>
      <c r="AK135">
        <f t="shared" si="11"/>
        <v>5.4185272173259198E-2</v>
      </c>
      <c r="AM135">
        <v>0.50237593113872725</v>
      </c>
      <c r="AN135" s="8">
        <f>IF(L135="Male", 1, 0)</f>
        <v>0</v>
      </c>
    </row>
    <row r="136" spans="1:40" ht="15" x14ac:dyDescent="0.3">
      <c r="A136">
        <v>135</v>
      </c>
      <c r="B136">
        <v>56</v>
      </c>
      <c r="C136">
        <v>50421</v>
      </c>
      <c r="D136">
        <v>653</v>
      </c>
      <c r="E136">
        <v>180764</v>
      </c>
      <c r="F136" t="s">
        <v>44</v>
      </c>
      <c r="G136">
        <v>6519</v>
      </c>
      <c r="H136">
        <v>0</v>
      </c>
      <c r="I136">
        <v>0</v>
      </c>
      <c r="J136" t="s">
        <v>20</v>
      </c>
      <c r="K136" t="s">
        <v>29</v>
      </c>
      <c r="L136" t="s">
        <v>30</v>
      </c>
      <c r="M136" t="s">
        <v>41</v>
      </c>
      <c r="N136">
        <v>3</v>
      </c>
      <c r="O136">
        <v>1</v>
      </c>
      <c r="P136">
        <v>55591</v>
      </c>
      <c r="Q136" t="s">
        <v>32</v>
      </c>
      <c r="R136">
        <v>6</v>
      </c>
      <c r="S136" t="s">
        <v>34</v>
      </c>
      <c r="W136" t="str">
        <f>IF(B136&lt;30,"&lt;30",IF(B136&lt;=40,"30-40",IF(B136&lt;=50,"41-50",IF(B136&lt;=60,"51-60","&gt;60"))))</f>
        <v>51-60</v>
      </c>
      <c r="X136" t="str">
        <f t="shared" si="8"/>
        <v>46-60 (Older Adult)</v>
      </c>
      <c r="AA136" t="str" cm="1">
        <f t="array" ref="AA136">INDEX(F136:F1635, MATCH(MAX(IF(H136:H1635="0", COUNTIF(F136:F1635, F136:F1635), 0)), IF(H136:H1635="0", COUNTIF(F136:F1635, F136:F1635), 0), 0))</f>
        <v>Personal</v>
      </c>
      <c r="AB136" t="str" cm="1">
        <f t="array" ref="AB136">INDEX(Q136:Q1134, MATCH(MAX(COUNTIFS(Q136:Q1134, Q136:Q1134, AC136:AC1134, "High")), COUNTIFS(Q136:Q1134, Q136:Q1134, AC136:AC1134, "High"), 0))</f>
        <v>South</v>
      </c>
      <c r="AC136" t="str">
        <v>High Risk</v>
      </c>
      <c r="AH136">
        <f t="shared" si="9"/>
        <v>648.68905472636811</v>
      </c>
      <c r="AJ136">
        <f t="shared" si="10"/>
        <v>0.13414634146341464</v>
      </c>
      <c r="AK136">
        <f t="shared" si="11"/>
        <v>5.4329484597411208E-2</v>
      </c>
      <c r="AM136">
        <v>0.55565109564367365</v>
      </c>
      <c r="AN136" s="8">
        <f>IF(L136="Male", 1, 0)</f>
        <v>1</v>
      </c>
    </row>
    <row r="137" spans="1:40" ht="15" x14ac:dyDescent="0.3">
      <c r="A137">
        <v>136</v>
      </c>
      <c r="B137">
        <v>46</v>
      </c>
      <c r="C137">
        <v>24724</v>
      </c>
      <c r="D137">
        <v>527</v>
      </c>
      <c r="E137">
        <v>149491</v>
      </c>
      <c r="F137" t="s">
        <v>40</v>
      </c>
      <c r="G137">
        <v>5627</v>
      </c>
      <c r="H137">
        <v>0</v>
      </c>
      <c r="I137">
        <v>1</v>
      </c>
      <c r="J137" t="s">
        <v>20</v>
      </c>
      <c r="K137" t="s">
        <v>29</v>
      </c>
      <c r="L137" t="s">
        <v>30</v>
      </c>
      <c r="M137" t="s">
        <v>37</v>
      </c>
      <c r="N137">
        <v>3</v>
      </c>
      <c r="O137">
        <v>2</v>
      </c>
      <c r="P137">
        <v>99833</v>
      </c>
      <c r="Q137" t="s">
        <v>26</v>
      </c>
      <c r="R137">
        <v>16</v>
      </c>
      <c r="S137" t="s">
        <v>25</v>
      </c>
      <c r="W137" t="str">
        <f>IF(B137&lt;30,"&lt;30",IF(B137&lt;=40,"30-40",IF(B137&lt;=50,"41-50",IF(B137&lt;=60,"51-60","&gt;60"))))</f>
        <v>41-50</v>
      </c>
      <c r="X137" t="str">
        <f t="shared" si="8"/>
        <v>46-60 (Older Adult)</v>
      </c>
      <c r="AA137" t="str" cm="1">
        <f t="array" ref="AA137">INDEX(F137:F1636, MATCH(MAX(IF(H137:H1636="0", COUNTIF(F137:F1636, F137:F1636), 0)), IF(H137:H1636="0", COUNTIF(F137:F1636, F137:F1636), 0), 0))</f>
        <v>Car</v>
      </c>
      <c r="AB137" t="str" cm="1">
        <f t="array" ref="AB137">INDEX(Q137:Q1135, MATCH(MAX(COUNTIFS(Q137:Q1135, Q137:Q1135, AC137:AC1135, "High")), COUNTIFS(Q137:Q1135, Q137:Q1135, AC137:AC1135, "High"), 0))</f>
        <v>West</v>
      </c>
      <c r="AC137" t="str">
        <v>Low Risk</v>
      </c>
      <c r="AH137">
        <f t="shared" si="9"/>
        <v>652.44324324324327</v>
      </c>
      <c r="AJ137">
        <f t="shared" si="10"/>
        <v>0.13414634146341464</v>
      </c>
      <c r="AK137">
        <f t="shared" si="11"/>
        <v>5.3961046277503151E-2</v>
      </c>
      <c r="AM137">
        <v>0.32306327670320323</v>
      </c>
      <c r="AN137" s="8">
        <f>IF(L137="Male", 1, 0)</f>
        <v>1</v>
      </c>
    </row>
    <row r="138" spans="1:40" ht="15" x14ac:dyDescent="0.3">
      <c r="A138">
        <v>137</v>
      </c>
      <c r="B138">
        <v>30</v>
      </c>
      <c r="C138">
        <v>58896</v>
      </c>
      <c r="D138">
        <v>709</v>
      </c>
      <c r="E138">
        <v>187551</v>
      </c>
      <c r="F138" t="s">
        <v>35</v>
      </c>
      <c r="G138">
        <v>5981</v>
      </c>
      <c r="H138">
        <v>1</v>
      </c>
      <c r="I138">
        <v>1</v>
      </c>
      <c r="J138" t="s">
        <v>20</v>
      </c>
      <c r="K138" t="s">
        <v>33</v>
      </c>
      <c r="L138" t="s">
        <v>30</v>
      </c>
      <c r="M138" t="s">
        <v>23</v>
      </c>
      <c r="N138">
        <v>3</v>
      </c>
      <c r="O138">
        <v>4</v>
      </c>
      <c r="P138">
        <v>126079</v>
      </c>
      <c r="Q138" t="s">
        <v>24</v>
      </c>
      <c r="R138">
        <v>11</v>
      </c>
      <c r="S138" t="s">
        <v>27</v>
      </c>
      <c r="W138" t="str">
        <f>IF(B138&lt;30,"&lt;30",IF(B138&lt;=40,"30-40",IF(B138&lt;=50,"41-50",IF(B138&lt;=60,"51-60","&gt;60"))))</f>
        <v>30-40</v>
      </c>
      <c r="X138" t="str">
        <f t="shared" si="8"/>
        <v>18-30 (Young Adult)</v>
      </c>
      <c r="AA138" t="str" cm="1">
        <f t="array" ref="AA138">INDEX(F138:F1637, MATCH(MAX(IF(H138:H1637="0", COUNTIF(F138:F1637, F138:F1637), 0)), IF(H138:H1637="0", COUNTIF(F138:F1637, F138:F1637), 0), 0))</f>
        <v>Medical</v>
      </c>
      <c r="AB138" t="str" cm="1">
        <f t="array" ref="AB138">INDEX(Q138:Q1136, MATCH(MAX(COUNTIFS(Q138:Q1136, Q138:Q1136, AC138:AC1136, "High")), COUNTIFS(Q138:Q1136, Q138:Q1136, AC138:AC1136, "High"), 0))</f>
        <v>East</v>
      </c>
      <c r="AC138" t="str">
        <v>High Risk</v>
      </c>
      <c r="AH138">
        <f t="shared" si="9"/>
        <v>647.51989389920425</v>
      </c>
      <c r="AJ138">
        <f t="shared" si="10"/>
        <v>0.13414634146341464</v>
      </c>
      <c r="AK138">
        <f t="shared" si="11"/>
        <v>5.3832512935427991E-2</v>
      </c>
      <c r="AM138">
        <v>0.63235972955115272</v>
      </c>
      <c r="AN138" s="8">
        <f>IF(L138="Male", 1, 0)</f>
        <v>1</v>
      </c>
    </row>
    <row r="139" spans="1:40" ht="15" x14ac:dyDescent="0.3">
      <c r="A139">
        <v>138</v>
      </c>
      <c r="B139">
        <v>54</v>
      </c>
      <c r="C139">
        <v>61403</v>
      </c>
      <c r="D139">
        <v>587</v>
      </c>
      <c r="E139">
        <v>150935</v>
      </c>
      <c r="F139" t="s">
        <v>35</v>
      </c>
      <c r="G139">
        <v>3259</v>
      </c>
      <c r="H139">
        <v>0</v>
      </c>
      <c r="I139">
        <v>0</v>
      </c>
      <c r="J139" t="s">
        <v>20</v>
      </c>
      <c r="K139" t="s">
        <v>29</v>
      </c>
      <c r="L139" t="s">
        <v>22</v>
      </c>
      <c r="M139" t="s">
        <v>37</v>
      </c>
      <c r="N139">
        <v>0</v>
      </c>
      <c r="O139">
        <v>2</v>
      </c>
      <c r="P139">
        <v>44356</v>
      </c>
      <c r="Q139" t="s">
        <v>38</v>
      </c>
      <c r="R139">
        <v>2</v>
      </c>
      <c r="S139" t="s">
        <v>25</v>
      </c>
      <c r="W139" t="str">
        <f>IF(B139&lt;30,"&lt;30",IF(B139&lt;=40,"30-40",IF(B139&lt;=50,"41-50",IF(B139&lt;=60,"51-60","&gt;60"))))</f>
        <v>51-60</v>
      </c>
      <c r="X139" t="str">
        <f t="shared" si="8"/>
        <v>46-60 (Older Adult)</v>
      </c>
      <c r="AA139" t="str" cm="1">
        <f t="array" ref="AA139">INDEX(F139:F1638, MATCH(MAX(IF(H139:H1638="0", COUNTIF(F139:F1638, F139:F1638), 0)), IF(H139:H1638="0", COUNTIF(F139:F1638, F139:F1638), 0), 0))</f>
        <v>Medical</v>
      </c>
      <c r="AB139" t="str" cm="1">
        <f t="array" ref="AB139">INDEX(Q139:Q1137, MATCH(MAX(COUNTIFS(Q139:Q1137, Q139:Q1137, AC139:AC1137, "High")), COUNTIFS(Q139:Q1137, Q139:Q1137, AC139:AC1137, "High"), 0))</f>
        <v>North</v>
      </c>
      <c r="AC139" t="str">
        <v>Low Risk</v>
      </c>
      <c r="AH139">
        <f t="shared" si="9"/>
        <v>652.44324324324327</v>
      </c>
      <c r="AJ139">
        <f t="shared" si="10"/>
        <v>0.15873015873015872</v>
      </c>
      <c r="AK139">
        <f t="shared" si="11"/>
        <v>5.1578402926828915E-2</v>
      </c>
      <c r="AM139">
        <v>0.65505100332177801</v>
      </c>
      <c r="AN139" s="8">
        <f>IF(L139="Male", 1, 0)</f>
        <v>0</v>
      </c>
    </row>
    <row r="140" spans="1:40" ht="15" x14ac:dyDescent="0.3">
      <c r="A140">
        <v>139</v>
      </c>
      <c r="B140">
        <v>34</v>
      </c>
      <c r="C140">
        <v>65166</v>
      </c>
      <c r="D140">
        <v>596</v>
      </c>
      <c r="E140">
        <v>172884</v>
      </c>
      <c r="F140" t="s">
        <v>44</v>
      </c>
      <c r="G140">
        <v>5885</v>
      </c>
      <c r="H140">
        <v>1</v>
      </c>
      <c r="I140">
        <v>1</v>
      </c>
      <c r="J140" t="s">
        <v>20</v>
      </c>
      <c r="K140" t="s">
        <v>33</v>
      </c>
      <c r="L140" t="s">
        <v>22</v>
      </c>
      <c r="M140" t="s">
        <v>41</v>
      </c>
      <c r="N140">
        <v>2</v>
      </c>
      <c r="O140">
        <v>1</v>
      </c>
      <c r="P140">
        <v>98068</v>
      </c>
      <c r="Q140" t="s">
        <v>26</v>
      </c>
      <c r="R140">
        <v>2</v>
      </c>
      <c r="S140" t="s">
        <v>42</v>
      </c>
      <c r="W140" t="str">
        <f>IF(B140&lt;30,"&lt;30",IF(B140&lt;=40,"30-40",IF(B140&lt;=50,"41-50",IF(B140&lt;=60,"51-60","&gt;60"))))</f>
        <v>30-40</v>
      </c>
      <c r="X140" t="str">
        <f t="shared" si="8"/>
        <v>31-45 (Middle-Aged)</v>
      </c>
      <c r="AA140" t="str" cm="1">
        <f t="array" ref="AA140">INDEX(F140:F1639, MATCH(MAX(IF(H140:H1639="0", COUNTIF(F140:F1639, F140:F1639), 0)), IF(H140:H1639="0", COUNTIF(F140:F1639, F140:F1639), 0), 0))</f>
        <v>Personal</v>
      </c>
      <c r="AB140" t="str" cm="1">
        <f t="array" ref="AB140">INDEX(Q140:Q1138, MATCH(MAX(COUNTIFS(Q140:Q1138, Q140:Q1138, AC140:AC1138, "High")), COUNTIFS(Q140:Q1138, Q140:Q1138, AC140:AC1138, "High"), 0))</f>
        <v>West</v>
      </c>
      <c r="AC140" t="str">
        <v>Low Risk</v>
      </c>
      <c r="AH140">
        <f t="shared" si="9"/>
        <v>648.68905472636811</v>
      </c>
      <c r="AJ140">
        <f t="shared" si="10"/>
        <v>0.13100436681222707</v>
      </c>
      <c r="AK140">
        <f t="shared" si="11"/>
        <v>5.1449814189594559E-2</v>
      </c>
      <c r="AM140">
        <v>0.68911054189332299</v>
      </c>
      <c r="AN140" s="8">
        <f>IF(L140="Male", 1, 0)</f>
        <v>0</v>
      </c>
    </row>
    <row r="141" spans="1:40" ht="15" x14ac:dyDescent="0.3">
      <c r="A141">
        <v>140</v>
      </c>
      <c r="B141">
        <v>28</v>
      </c>
      <c r="C141">
        <v>85013</v>
      </c>
      <c r="D141">
        <v>628</v>
      </c>
      <c r="E141">
        <v>76725</v>
      </c>
      <c r="F141" t="s">
        <v>44</v>
      </c>
      <c r="G141">
        <v>5791</v>
      </c>
      <c r="H141">
        <v>0</v>
      </c>
      <c r="I141">
        <v>0</v>
      </c>
      <c r="J141" t="s">
        <v>20</v>
      </c>
      <c r="K141" t="s">
        <v>29</v>
      </c>
      <c r="L141" t="s">
        <v>22</v>
      </c>
      <c r="M141" t="s">
        <v>31</v>
      </c>
      <c r="N141">
        <v>5</v>
      </c>
      <c r="O141">
        <v>1</v>
      </c>
      <c r="P141">
        <v>63526</v>
      </c>
      <c r="Q141" t="s">
        <v>26</v>
      </c>
      <c r="R141">
        <v>14</v>
      </c>
      <c r="S141" t="s">
        <v>42</v>
      </c>
      <c r="W141" t="str">
        <f>IF(B141&lt;30,"&lt;30",IF(B141&lt;=40,"30-40",IF(B141&lt;=50,"41-50",IF(B141&lt;=60,"51-60","&gt;60"))))</f>
        <v>&lt;30</v>
      </c>
      <c r="X141" t="str">
        <f t="shared" si="8"/>
        <v>18-30 (Young Adult)</v>
      </c>
      <c r="AA141" t="str" cm="1">
        <f t="array" ref="AA141">INDEX(F141:F1640, MATCH(MAX(IF(H141:H1640="0", COUNTIF(F141:F1640, F141:F1640), 0)), IF(H141:H1640="0", COUNTIF(F141:F1640, F141:F1640), 0), 0))</f>
        <v>Personal</v>
      </c>
      <c r="AB141" t="str" cm="1">
        <f t="array" ref="AB141">INDEX(Q141:Q1139, MATCH(MAX(COUNTIFS(Q141:Q1139, Q141:Q1139, AC141:AC1139, "High")), COUNTIFS(Q141:Q1139, Q141:Q1139, AC141:AC1139, "High"), 0))</f>
        <v>West</v>
      </c>
      <c r="AC141" t="str">
        <v>High Risk</v>
      </c>
      <c r="AH141">
        <f t="shared" si="9"/>
        <v>647.78062678062679</v>
      </c>
      <c r="AJ141">
        <f t="shared" si="10"/>
        <v>0.11715481171548117</v>
      </c>
      <c r="AK141">
        <f t="shared" si="11"/>
        <v>5.4004782925287903E-2</v>
      </c>
      <c r="AM141">
        <v>0.86874903831358674</v>
      </c>
      <c r="AN141" s="8">
        <f>IF(L141="Male", 1, 0)</f>
        <v>0</v>
      </c>
    </row>
    <row r="142" spans="1:40" ht="15" x14ac:dyDescent="0.3">
      <c r="A142">
        <v>141</v>
      </c>
      <c r="B142">
        <v>47</v>
      </c>
      <c r="C142">
        <v>56250</v>
      </c>
      <c r="D142">
        <v>560</v>
      </c>
      <c r="E142">
        <v>113304</v>
      </c>
      <c r="F142" t="s">
        <v>19</v>
      </c>
      <c r="G142">
        <v>4593</v>
      </c>
      <c r="H142">
        <v>0</v>
      </c>
      <c r="I142">
        <v>0</v>
      </c>
      <c r="J142" t="s">
        <v>20</v>
      </c>
      <c r="K142" t="s">
        <v>33</v>
      </c>
      <c r="L142" t="s">
        <v>22</v>
      </c>
      <c r="M142" t="s">
        <v>41</v>
      </c>
      <c r="N142">
        <v>4</v>
      </c>
      <c r="O142">
        <v>3</v>
      </c>
      <c r="P142">
        <v>80752</v>
      </c>
      <c r="Q142" t="s">
        <v>38</v>
      </c>
      <c r="R142">
        <v>9</v>
      </c>
      <c r="S142" t="s">
        <v>27</v>
      </c>
      <c r="W142" t="str">
        <f>IF(B142&lt;30,"&lt;30",IF(B142&lt;=40,"30-40",IF(B142&lt;=50,"41-50",IF(B142&lt;=60,"51-60","&gt;60"))))</f>
        <v>41-50</v>
      </c>
      <c r="X142" t="str">
        <f t="shared" si="8"/>
        <v>46-60 (Older Adult)</v>
      </c>
      <c r="AA142" t="str" cm="1">
        <f t="array" ref="AA142">INDEX(F142:F1641, MATCH(MAX(IF(H142:H1641="0", COUNTIF(F142:F1641, F142:F1641), 0)), IF(H142:H1641="0", COUNTIF(F142:F1641, F142:F1641), 0), 0))</f>
        <v>Home</v>
      </c>
      <c r="AB142" t="str" cm="1">
        <f t="array" ref="AB142">INDEX(Q142:Q1140, MATCH(MAX(COUNTIFS(Q142:Q1140, Q142:Q1140, AC142:AC1140, "High")), COUNTIFS(Q142:Q1140, Q142:Q1140, AC142:AC1140, "High"), 0))</f>
        <v>North</v>
      </c>
      <c r="AC142" t="str">
        <v>Low Risk</v>
      </c>
      <c r="AH142">
        <f t="shared" si="9"/>
        <v>648.68905472636811</v>
      </c>
      <c r="AJ142">
        <f t="shared" si="10"/>
        <v>0.17796610169491525</v>
      </c>
      <c r="AK142">
        <f t="shared" si="11"/>
        <v>5.3635747377987646E-2</v>
      </c>
      <c r="AM142">
        <v>0.60841034367278224</v>
      </c>
      <c r="AN142" s="8">
        <f>IF(L142="Male", 1, 0)</f>
        <v>0</v>
      </c>
    </row>
    <row r="143" spans="1:40" ht="15" x14ac:dyDescent="0.3">
      <c r="A143">
        <v>142</v>
      </c>
      <c r="B143">
        <v>30</v>
      </c>
      <c r="C143">
        <v>49038</v>
      </c>
      <c r="D143">
        <v>673</v>
      </c>
      <c r="E143">
        <v>216836</v>
      </c>
      <c r="F143" t="s">
        <v>40</v>
      </c>
      <c r="G143">
        <v>4813</v>
      </c>
      <c r="H143">
        <v>0</v>
      </c>
      <c r="I143">
        <v>0</v>
      </c>
      <c r="J143" t="s">
        <v>20</v>
      </c>
      <c r="K143" t="s">
        <v>29</v>
      </c>
      <c r="L143" t="s">
        <v>30</v>
      </c>
      <c r="M143" t="s">
        <v>41</v>
      </c>
      <c r="N143">
        <v>0</v>
      </c>
      <c r="O143">
        <v>4</v>
      </c>
      <c r="P143">
        <v>24848</v>
      </c>
      <c r="Q143" t="s">
        <v>38</v>
      </c>
      <c r="R143">
        <v>12</v>
      </c>
      <c r="S143" t="s">
        <v>27</v>
      </c>
      <c r="W143" t="str">
        <f>IF(B143&lt;30,"&lt;30",IF(B143&lt;=40,"30-40",IF(B143&lt;=50,"41-50",IF(B143&lt;=60,"51-60","&gt;60"))))</f>
        <v>30-40</v>
      </c>
      <c r="X143" t="str">
        <f t="shared" si="8"/>
        <v>18-30 (Young Adult)</v>
      </c>
      <c r="AA143" t="str" cm="1">
        <f t="array" ref="AA143">INDEX(F143:F1642, MATCH(MAX(IF(H143:H1642="0", COUNTIF(F143:F1642, F143:F1642), 0)), IF(H143:H1642="0", COUNTIF(F143:F1642, F143:F1642), 0), 0))</f>
        <v>Car</v>
      </c>
      <c r="AB143" t="str" cm="1">
        <f t="array" ref="AB143">INDEX(Q143:Q1141, MATCH(MAX(COUNTIFS(Q143:Q1141, Q143:Q1141, AC143:AC1141, "High")), COUNTIFS(Q143:Q1141, Q143:Q1141, AC143:AC1141, "High"), 0))</f>
        <v>North</v>
      </c>
      <c r="AC143" t="str">
        <v>High Risk</v>
      </c>
      <c r="AH143">
        <f t="shared" si="9"/>
        <v>648.68905472636811</v>
      </c>
      <c r="AJ143">
        <f t="shared" si="10"/>
        <v>0.15873015873015872</v>
      </c>
      <c r="AK143">
        <f t="shared" si="11"/>
        <v>5.3779516680563071E-2</v>
      </c>
      <c r="AM143">
        <v>0.54313333272992226</v>
      </c>
      <c r="AN143" s="8">
        <f>IF(L143="Male", 1, 0)</f>
        <v>1</v>
      </c>
    </row>
    <row r="144" spans="1:40" ht="15" x14ac:dyDescent="0.3">
      <c r="A144">
        <v>143</v>
      </c>
      <c r="B144">
        <v>35</v>
      </c>
      <c r="C144">
        <v>25968</v>
      </c>
      <c r="D144">
        <v>668</v>
      </c>
      <c r="E144">
        <v>263111</v>
      </c>
      <c r="F144" t="s">
        <v>28</v>
      </c>
      <c r="G144">
        <v>4017</v>
      </c>
      <c r="H144">
        <v>0</v>
      </c>
      <c r="I144">
        <v>1</v>
      </c>
      <c r="J144" t="s">
        <v>20</v>
      </c>
      <c r="K144" t="s">
        <v>21</v>
      </c>
      <c r="L144" t="s">
        <v>30</v>
      </c>
      <c r="M144" t="s">
        <v>41</v>
      </c>
      <c r="N144">
        <v>3</v>
      </c>
      <c r="O144">
        <v>4</v>
      </c>
      <c r="P144">
        <v>141782</v>
      </c>
      <c r="Q144" t="s">
        <v>38</v>
      </c>
      <c r="R144">
        <v>3</v>
      </c>
      <c r="S144" t="s">
        <v>34</v>
      </c>
      <c r="W144" t="str">
        <f>IF(B144&lt;30,"&lt;30",IF(B144&lt;=40,"30-40",IF(B144&lt;=50,"41-50",IF(B144&lt;=60,"51-60","&gt;60"))))</f>
        <v>30-40</v>
      </c>
      <c r="X144" t="str">
        <f t="shared" si="8"/>
        <v>31-45 (Middle-Aged)</v>
      </c>
      <c r="AA144" t="str" cm="1">
        <f t="array" ref="AA144">INDEX(F144:F1643, MATCH(MAX(IF(H144:H1643="0", COUNTIF(F144:F1643, F144:F1643), 0)), IF(H144:H1643="0", COUNTIF(F144:F1643, F144:F1643), 0), 0))</f>
        <v>Education</v>
      </c>
      <c r="AB144" t="str" cm="1">
        <f t="array" ref="AB144">INDEX(Q144:Q1142, MATCH(MAX(COUNTIFS(Q144:Q1142, Q144:Q1142, AC144:AC1142, "High")), COUNTIFS(Q144:Q1142, Q144:Q1142, AC144:AC1142, "High"), 0))</f>
        <v>North</v>
      </c>
      <c r="AC144" t="str">
        <v>High Risk</v>
      </c>
      <c r="AH144">
        <f t="shared" si="9"/>
        <v>648.68905472636811</v>
      </c>
      <c r="AJ144">
        <f t="shared" si="10"/>
        <v>0.13414634146341464</v>
      </c>
      <c r="AK144">
        <f t="shared" si="11"/>
        <v>5.4229031746005546E-2</v>
      </c>
      <c r="AM144">
        <v>0.33432292750920956</v>
      </c>
      <c r="AN144" s="8">
        <f>IF(L144="Male", 1, 0)</f>
        <v>1</v>
      </c>
    </row>
    <row r="145" spans="1:40" ht="15" x14ac:dyDescent="0.3">
      <c r="A145">
        <v>144</v>
      </c>
      <c r="B145">
        <v>57</v>
      </c>
      <c r="C145">
        <v>55879</v>
      </c>
      <c r="D145">
        <v>625</v>
      </c>
      <c r="E145">
        <v>361491</v>
      </c>
      <c r="F145" t="s">
        <v>28</v>
      </c>
      <c r="G145">
        <v>4692</v>
      </c>
      <c r="H145">
        <v>0</v>
      </c>
      <c r="I145">
        <v>0</v>
      </c>
      <c r="J145" t="s">
        <v>36</v>
      </c>
      <c r="K145" t="s">
        <v>21</v>
      </c>
      <c r="L145" t="s">
        <v>30</v>
      </c>
      <c r="M145" t="s">
        <v>41</v>
      </c>
      <c r="N145">
        <v>5</v>
      </c>
      <c r="O145">
        <v>3</v>
      </c>
      <c r="P145">
        <v>89325</v>
      </c>
      <c r="Q145" t="s">
        <v>32</v>
      </c>
      <c r="R145">
        <v>5</v>
      </c>
      <c r="S145" t="s">
        <v>34</v>
      </c>
      <c r="W145" t="str">
        <f>IF(B145&lt;30,"&lt;30",IF(B145&lt;=40,"30-40",IF(B145&lt;=50,"41-50",IF(B145&lt;=60,"51-60","&gt;60"))))</f>
        <v>51-60</v>
      </c>
      <c r="X145" t="str">
        <f t="shared" si="8"/>
        <v>46-60 (Older Adult)</v>
      </c>
      <c r="AA145" t="str" cm="1">
        <f t="array" ref="AA145">INDEX(F145:F1644, MATCH(MAX(IF(H145:H1644="0", COUNTIF(F145:F1644, F145:F1644), 0)), IF(H145:H1644="0", COUNTIF(F145:F1644, F145:F1644), 0), 0))</f>
        <v>Education</v>
      </c>
      <c r="AB145" t="str" cm="1">
        <f t="array" ref="AB145">INDEX(Q145:Q1143, MATCH(MAX(COUNTIFS(Q145:Q1143, Q145:Q1143, AC145:AC1143, "High")), COUNTIFS(Q145:Q1143, Q145:Q1143, AC145:AC1143, "High"), 0))</f>
        <v>South</v>
      </c>
      <c r="AC145" t="str">
        <v>High Risk</v>
      </c>
      <c r="AH145">
        <f t="shared" si="9"/>
        <v>648.68905472636811</v>
      </c>
      <c r="AJ145">
        <f t="shared" si="10"/>
        <v>0.11715481171548117</v>
      </c>
      <c r="AK145">
        <f t="shared" si="11"/>
        <v>5.4679892792342234E-2</v>
      </c>
      <c r="AM145">
        <v>0.60505236099671444</v>
      </c>
      <c r="AN145" s="8">
        <f>IF(L145="Male", 1, 0)</f>
        <v>1</v>
      </c>
    </row>
    <row r="146" spans="1:40" ht="15" x14ac:dyDescent="0.3">
      <c r="A146">
        <v>145</v>
      </c>
      <c r="B146">
        <v>42</v>
      </c>
      <c r="C146">
        <v>58391</v>
      </c>
      <c r="D146">
        <v>616</v>
      </c>
      <c r="E146">
        <v>246227</v>
      </c>
      <c r="F146" t="s">
        <v>35</v>
      </c>
      <c r="G146">
        <v>5564</v>
      </c>
      <c r="H146">
        <v>0</v>
      </c>
      <c r="I146">
        <v>0</v>
      </c>
      <c r="J146" t="s">
        <v>36</v>
      </c>
      <c r="K146" t="s">
        <v>33</v>
      </c>
      <c r="L146" t="s">
        <v>22</v>
      </c>
      <c r="M146" t="s">
        <v>37</v>
      </c>
      <c r="N146">
        <v>3</v>
      </c>
      <c r="O146">
        <v>3</v>
      </c>
      <c r="P146">
        <v>75784</v>
      </c>
      <c r="Q146" t="s">
        <v>24</v>
      </c>
      <c r="R146">
        <v>9</v>
      </c>
      <c r="S146" t="s">
        <v>39</v>
      </c>
      <c r="W146" t="str">
        <f>IF(B146&lt;30,"&lt;30",IF(B146&lt;=40,"30-40",IF(B146&lt;=50,"41-50",IF(B146&lt;=60,"51-60","&gt;60"))))</f>
        <v>41-50</v>
      </c>
      <c r="X146" t="str">
        <f t="shared" si="8"/>
        <v>31-45 (Middle-Aged)</v>
      </c>
      <c r="AA146" t="str" cm="1">
        <f t="array" ref="AA146">INDEX(F146:F1645, MATCH(MAX(IF(H146:H1645="0", COUNTIF(F146:F1645, F146:F1645), 0)), IF(H146:H1645="0", COUNTIF(F146:F1645, F146:F1645), 0), 0))</f>
        <v>Medical</v>
      </c>
      <c r="AB146" t="str" cm="1">
        <f t="array" ref="AB146">INDEX(Q146:Q1144, MATCH(MAX(COUNTIFS(Q146:Q1144, Q146:Q1144, AC146:AC1144, "High")), COUNTIFS(Q146:Q1144, Q146:Q1144, AC146:AC1144, "High"), 0))</f>
        <v>East</v>
      </c>
      <c r="AC146" t="str">
        <v>High Risk</v>
      </c>
      <c r="AH146">
        <f t="shared" si="9"/>
        <v>652.44324324324327</v>
      </c>
      <c r="AJ146">
        <f t="shared" si="10"/>
        <v>0.13414634146341464</v>
      </c>
      <c r="AK146">
        <f t="shared" si="11"/>
        <v>5.4825104061974876E-2</v>
      </c>
      <c r="AM146">
        <v>0.62778889059855358</v>
      </c>
      <c r="AN146" s="8">
        <f>IF(L146="Male", 1, 0)</f>
        <v>0</v>
      </c>
    </row>
    <row r="147" spans="1:40" ht="15" x14ac:dyDescent="0.3">
      <c r="A147">
        <v>146</v>
      </c>
      <c r="B147">
        <v>51</v>
      </c>
      <c r="C147">
        <v>29659</v>
      </c>
      <c r="D147">
        <v>615</v>
      </c>
      <c r="E147">
        <v>174265</v>
      </c>
      <c r="F147" t="s">
        <v>44</v>
      </c>
      <c r="G147">
        <v>4330</v>
      </c>
      <c r="H147">
        <v>0</v>
      </c>
      <c r="I147">
        <v>0</v>
      </c>
      <c r="J147" t="s">
        <v>20</v>
      </c>
      <c r="K147" t="s">
        <v>29</v>
      </c>
      <c r="L147" t="s">
        <v>30</v>
      </c>
      <c r="M147" t="s">
        <v>37</v>
      </c>
      <c r="N147">
        <v>2</v>
      </c>
      <c r="O147">
        <v>4</v>
      </c>
      <c r="P147">
        <v>109848</v>
      </c>
      <c r="Q147" t="s">
        <v>26</v>
      </c>
      <c r="R147">
        <v>3</v>
      </c>
      <c r="S147" t="s">
        <v>45</v>
      </c>
      <c r="W147" t="str">
        <f>IF(B147&lt;30,"&lt;30",IF(B147&lt;=40,"30-40",IF(B147&lt;=50,"41-50",IF(B147&lt;=60,"51-60","&gt;60"))))</f>
        <v>51-60</v>
      </c>
      <c r="X147" t="str">
        <f t="shared" si="8"/>
        <v>46-60 (Older Adult)</v>
      </c>
      <c r="AA147" t="str" cm="1">
        <f t="array" ref="AA147">INDEX(F147:F1646, MATCH(MAX(IF(H147:H1646="0", COUNTIF(F147:F1646, F147:F1646), 0)), IF(H147:H1646="0", COUNTIF(F147:F1646, F147:F1646), 0), 0))</f>
        <v>Personal</v>
      </c>
      <c r="AB147" t="str" cm="1">
        <f t="array" ref="AB147">INDEX(Q147:Q1145, MATCH(MAX(COUNTIFS(Q147:Q1145, Q147:Q1145, AC147:AC1145, "High")), COUNTIFS(Q147:Q1145, Q147:Q1145, AC147:AC1145, "High"), 0))</f>
        <v>West</v>
      </c>
      <c r="AC147" t="str">
        <v>High Risk</v>
      </c>
      <c r="AH147">
        <f t="shared" si="9"/>
        <v>652.44324324324327</v>
      </c>
      <c r="AJ147">
        <f t="shared" si="10"/>
        <v>0.13100436681222707</v>
      </c>
      <c r="AK147">
        <f t="shared" si="11"/>
        <v>5.4970569924436004E-2</v>
      </c>
      <c r="AM147">
        <v>0.36773078211127502</v>
      </c>
      <c r="AN147" s="8">
        <f>IF(L147="Male", 1, 0)</f>
        <v>1</v>
      </c>
    </row>
    <row r="148" spans="1:40" ht="15" x14ac:dyDescent="0.3">
      <c r="A148">
        <v>147</v>
      </c>
      <c r="B148">
        <v>22</v>
      </c>
      <c r="C148">
        <v>46398</v>
      </c>
      <c r="D148">
        <v>680</v>
      </c>
      <c r="E148">
        <v>100818</v>
      </c>
      <c r="F148" t="s">
        <v>40</v>
      </c>
      <c r="G148">
        <v>5036</v>
      </c>
      <c r="H148">
        <v>1</v>
      </c>
      <c r="I148">
        <v>1</v>
      </c>
      <c r="J148" t="s">
        <v>20</v>
      </c>
      <c r="K148" t="s">
        <v>21</v>
      </c>
      <c r="L148" t="s">
        <v>30</v>
      </c>
      <c r="M148" t="s">
        <v>31</v>
      </c>
      <c r="N148">
        <v>3</v>
      </c>
      <c r="O148">
        <v>4</v>
      </c>
      <c r="P148">
        <v>68730</v>
      </c>
      <c r="Q148" t="s">
        <v>38</v>
      </c>
      <c r="R148">
        <v>18</v>
      </c>
      <c r="S148" t="s">
        <v>34</v>
      </c>
      <c r="W148" t="str">
        <f>IF(B148&lt;30,"&lt;30",IF(B148&lt;=40,"30-40",IF(B148&lt;=50,"41-50",IF(B148&lt;=60,"51-60","&gt;60"))))</f>
        <v>&lt;30</v>
      </c>
      <c r="X148" t="str">
        <f t="shared" si="8"/>
        <v>18-30 (Young Adult)</v>
      </c>
      <c r="AA148" t="str" cm="1">
        <f t="array" ref="AA148">INDEX(F148:F1647, MATCH(MAX(IF(H148:H1647="0", COUNTIF(F148:F1647, F148:F1647), 0)), IF(H148:H1647="0", COUNTIF(F148:F1647, F148:F1647), 0), 0))</f>
        <v>Car</v>
      </c>
      <c r="AB148" t="str" cm="1">
        <f t="array" ref="AB148">INDEX(Q148:Q1146, MATCH(MAX(COUNTIFS(Q148:Q1146, Q148:Q1146, AC148:AC1146, "High")), COUNTIFS(Q148:Q1146, Q148:Q1146, AC148:AC1146, "High"), 0))</f>
        <v>North</v>
      </c>
      <c r="AC148" t="str">
        <v>High Risk</v>
      </c>
      <c r="AH148">
        <f t="shared" si="9"/>
        <v>647.78062678062679</v>
      </c>
      <c r="AJ148">
        <f t="shared" si="10"/>
        <v>0.13414634146341464</v>
      </c>
      <c r="AK148">
        <f t="shared" si="11"/>
        <v>5.5423984058778325E-2</v>
      </c>
      <c r="AM148">
        <v>0.51923825384900846</v>
      </c>
      <c r="AN148" s="8">
        <f>IF(L148="Male", 1, 0)</f>
        <v>1</v>
      </c>
    </row>
    <row r="149" spans="1:40" ht="15" x14ac:dyDescent="0.3">
      <c r="A149">
        <v>148</v>
      </c>
      <c r="B149">
        <v>51</v>
      </c>
      <c r="C149">
        <v>50166</v>
      </c>
      <c r="D149">
        <v>570</v>
      </c>
      <c r="E149">
        <v>226988</v>
      </c>
      <c r="F149" t="s">
        <v>35</v>
      </c>
      <c r="G149">
        <v>7545</v>
      </c>
      <c r="H149">
        <v>0</v>
      </c>
      <c r="I149">
        <v>1</v>
      </c>
      <c r="J149" t="s">
        <v>20</v>
      </c>
      <c r="K149" t="s">
        <v>29</v>
      </c>
      <c r="L149" t="s">
        <v>22</v>
      </c>
      <c r="M149" t="s">
        <v>23</v>
      </c>
      <c r="N149">
        <v>4</v>
      </c>
      <c r="O149">
        <v>2</v>
      </c>
      <c r="P149">
        <v>65882</v>
      </c>
      <c r="Q149" t="s">
        <v>38</v>
      </c>
      <c r="R149">
        <v>2</v>
      </c>
      <c r="S149" t="s">
        <v>45</v>
      </c>
      <c r="W149" t="str">
        <f>IF(B149&lt;30,"&lt;30",IF(B149&lt;=40,"30-40",IF(B149&lt;=50,"41-50",IF(B149&lt;=60,"51-60","&gt;60"))))</f>
        <v>51-60</v>
      </c>
      <c r="X149" t="str">
        <f t="shared" si="8"/>
        <v>46-60 (Older Adult)</v>
      </c>
      <c r="AA149" t="str" cm="1">
        <f t="array" ref="AA149">INDEX(F149:F1648, MATCH(MAX(IF(H149:H1648="0", COUNTIF(F149:F1648, F149:F1648), 0)), IF(H149:H1648="0", COUNTIF(F149:F1648, F149:F1648), 0), 0))</f>
        <v>Medical</v>
      </c>
      <c r="AB149" t="str" cm="1">
        <f t="array" ref="AB149">INDEX(Q149:Q1147, MATCH(MAX(COUNTIFS(Q149:Q1147, Q149:Q1147, AC149:AC1147, "High")), COUNTIFS(Q149:Q1147, Q149:Q1147, AC149:AC1147, "High"), 0))</f>
        <v>North</v>
      </c>
      <c r="AC149" t="str">
        <v>Low Risk</v>
      </c>
      <c r="AH149">
        <f t="shared" si="9"/>
        <v>647.51989389920425</v>
      </c>
      <c r="AJ149">
        <f t="shared" si="10"/>
        <v>0.17796610169491525</v>
      </c>
      <c r="AK149">
        <f t="shared" si="11"/>
        <v>5.3147978258175375E-2</v>
      </c>
      <c r="AM149">
        <v>0.55334304825176728</v>
      </c>
      <c r="AN149" s="8">
        <f>IF(L149="Male", 1, 0)</f>
        <v>0</v>
      </c>
    </row>
    <row r="150" spans="1:40" ht="15" x14ac:dyDescent="0.3">
      <c r="A150">
        <v>149</v>
      </c>
      <c r="B150">
        <v>34</v>
      </c>
      <c r="C150">
        <v>57942</v>
      </c>
      <c r="D150">
        <v>629</v>
      </c>
      <c r="E150">
        <v>127373</v>
      </c>
      <c r="F150" t="s">
        <v>40</v>
      </c>
      <c r="G150">
        <v>4021</v>
      </c>
      <c r="H150">
        <v>1</v>
      </c>
      <c r="I150">
        <v>0</v>
      </c>
      <c r="J150" t="s">
        <v>20</v>
      </c>
      <c r="K150" t="s">
        <v>29</v>
      </c>
      <c r="L150" t="s">
        <v>22</v>
      </c>
      <c r="M150" t="s">
        <v>23</v>
      </c>
      <c r="N150">
        <v>1</v>
      </c>
      <c r="O150">
        <v>4</v>
      </c>
      <c r="P150">
        <v>145309</v>
      </c>
      <c r="Q150" t="s">
        <v>32</v>
      </c>
      <c r="R150">
        <v>4</v>
      </c>
      <c r="S150" t="s">
        <v>42</v>
      </c>
      <c r="W150" t="str">
        <f>IF(B150&lt;30,"&lt;30",IF(B150&lt;=40,"30-40",IF(B150&lt;=50,"41-50",IF(B150&lt;=60,"51-60","&gt;60"))))</f>
        <v>30-40</v>
      </c>
      <c r="X150" t="str">
        <f t="shared" si="8"/>
        <v>31-45 (Middle-Aged)</v>
      </c>
      <c r="AA150" t="str" cm="1">
        <f t="array" ref="AA150">INDEX(F150:F1649, MATCH(MAX(IF(H150:H1649="0", COUNTIF(F150:F1649, F150:F1649), 0)), IF(H150:H1649="0", COUNTIF(F150:F1649, F150:F1649), 0), 0))</f>
        <v>Car</v>
      </c>
      <c r="AB150" t="str" cm="1">
        <f t="array" ref="AB150">INDEX(Q150:Q1148, MATCH(MAX(COUNTIFS(Q150:Q1148, Q150:Q1148, AC150:AC1148, "High")), COUNTIFS(Q150:Q1148, Q150:Q1148, AC150:AC1148, "High"), 0))</f>
        <v>South</v>
      </c>
      <c r="AC150" t="str">
        <v>High Risk</v>
      </c>
      <c r="AH150">
        <f t="shared" si="9"/>
        <v>647.51989389920425</v>
      </c>
      <c r="AJ150">
        <f t="shared" si="10"/>
        <v>0.15436241610738255</v>
      </c>
      <c r="AK150">
        <f t="shared" si="11"/>
        <v>5.3019549680709648E-2</v>
      </c>
      <c r="AM150">
        <v>0.62372491695554977</v>
      </c>
      <c r="AN150" s="8">
        <f>IF(L150="Male", 1, 0)</f>
        <v>0</v>
      </c>
    </row>
    <row r="151" spans="1:40" ht="15" x14ac:dyDescent="0.3">
      <c r="A151">
        <v>150</v>
      </c>
      <c r="B151">
        <v>30</v>
      </c>
      <c r="C151">
        <v>62843</v>
      </c>
      <c r="D151">
        <v>573</v>
      </c>
      <c r="E151">
        <v>159641</v>
      </c>
      <c r="F151" t="s">
        <v>44</v>
      </c>
      <c r="G151">
        <v>5332</v>
      </c>
      <c r="H151">
        <v>0</v>
      </c>
      <c r="I151">
        <v>1</v>
      </c>
      <c r="J151" t="s">
        <v>36</v>
      </c>
      <c r="K151" t="s">
        <v>29</v>
      </c>
      <c r="L151" t="s">
        <v>30</v>
      </c>
      <c r="M151" t="s">
        <v>41</v>
      </c>
      <c r="N151">
        <v>5</v>
      </c>
      <c r="O151">
        <v>2</v>
      </c>
      <c r="P151">
        <v>154259</v>
      </c>
      <c r="Q151" t="s">
        <v>24</v>
      </c>
      <c r="R151">
        <v>13</v>
      </c>
      <c r="S151" t="s">
        <v>39</v>
      </c>
      <c r="W151" t="str">
        <f>IF(B151&lt;30,"&lt;30",IF(B151&lt;=40,"30-40",IF(B151&lt;=50,"41-50",IF(B151&lt;=60,"51-60","&gt;60"))))</f>
        <v>30-40</v>
      </c>
      <c r="X151" t="str">
        <f t="shared" si="8"/>
        <v>18-30 (Young Adult)</v>
      </c>
      <c r="AA151" t="str" cm="1">
        <f t="array" ref="AA151">INDEX(F151:F1650, MATCH(MAX(IF(H151:H1650="0", COUNTIF(F151:F1650, F151:F1650), 0)), IF(H151:H1650="0", COUNTIF(F151:F1650, F151:F1650), 0), 0))</f>
        <v>Personal</v>
      </c>
      <c r="AB151" t="str" cm="1">
        <f t="array" ref="AB151">INDEX(Q151:Q1149, MATCH(MAX(COUNTIFS(Q151:Q1149, Q151:Q1149, AC151:AC1149, "High")), COUNTIFS(Q151:Q1149, Q151:Q1149, AC151:AC1149, "High"), 0))</f>
        <v>East</v>
      </c>
      <c r="AC151" t="str">
        <v>Low Risk</v>
      </c>
      <c r="AH151">
        <f t="shared" si="9"/>
        <v>648.68905472636811</v>
      </c>
      <c r="AJ151">
        <f t="shared" si="10"/>
        <v>0.11715481171548117</v>
      </c>
      <c r="AK151">
        <f t="shared" si="11"/>
        <v>5.0727385856305901E-2</v>
      </c>
      <c r="AM151">
        <v>0.66808468271136734</v>
      </c>
      <c r="AN151" s="8">
        <f>IF(L151="Male", 1, 0)</f>
        <v>1</v>
      </c>
    </row>
    <row r="152" spans="1:40" ht="15" x14ac:dyDescent="0.3">
      <c r="A152">
        <v>151</v>
      </c>
      <c r="B152">
        <v>50</v>
      </c>
      <c r="C152">
        <v>41951</v>
      </c>
      <c r="D152">
        <v>688</v>
      </c>
      <c r="E152">
        <v>244301</v>
      </c>
      <c r="F152" t="s">
        <v>28</v>
      </c>
      <c r="G152">
        <v>3966</v>
      </c>
      <c r="H152">
        <v>0</v>
      </c>
      <c r="I152">
        <v>0</v>
      </c>
      <c r="J152" t="s">
        <v>20</v>
      </c>
      <c r="K152" t="s">
        <v>21</v>
      </c>
      <c r="L152" t="s">
        <v>22</v>
      </c>
      <c r="M152" t="s">
        <v>41</v>
      </c>
      <c r="N152">
        <v>3</v>
      </c>
      <c r="O152">
        <v>2</v>
      </c>
      <c r="P152">
        <v>82238</v>
      </c>
      <c r="Q152" t="s">
        <v>26</v>
      </c>
      <c r="R152">
        <v>17</v>
      </c>
      <c r="S152" t="s">
        <v>39</v>
      </c>
      <c r="W152" t="str">
        <f>IF(B152&lt;30,"&lt;30",IF(B152&lt;=40,"30-40",IF(B152&lt;=50,"41-50",IF(B152&lt;=60,"51-60","&gt;60"))))</f>
        <v>41-50</v>
      </c>
      <c r="X152" t="str">
        <f t="shared" si="8"/>
        <v>46-60 (Older Adult)</v>
      </c>
      <c r="AA152" t="str" cm="1">
        <f t="array" ref="AA152">INDEX(F152:F1651, MATCH(MAX(IF(H152:H1651="0", COUNTIF(F152:F1651, F152:F1651), 0)), IF(H152:H1651="0", COUNTIF(F152:F1651, F152:F1651), 0), 0))</f>
        <v>Education</v>
      </c>
      <c r="AB152" t="str" cm="1">
        <f t="array" ref="AB152">INDEX(Q152:Q1150, MATCH(MAX(COUNTIFS(Q152:Q1150, Q152:Q1150, AC152:AC1150, "High")), COUNTIFS(Q152:Q1150, Q152:Q1150, AC152:AC1150, "High"), 0))</f>
        <v>West</v>
      </c>
      <c r="AC152" t="str">
        <v>High Risk</v>
      </c>
      <c r="AH152">
        <f t="shared" si="9"/>
        <v>648.68905472636811</v>
      </c>
      <c r="AJ152">
        <f t="shared" si="10"/>
        <v>0.13414634146341464</v>
      </c>
      <c r="AK152">
        <f t="shared" si="11"/>
        <v>5.0598904113232784E-2</v>
      </c>
      <c r="AM152">
        <v>0.47898771756740854</v>
      </c>
      <c r="AN152" s="8">
        <f>IF(L152="Male", 1, 0)</f>
        <v>0</v>
      </c>
    </row>
    <row r="153" spans="1:40" ht="15" x14ac:dyDescent="0.3">
      <c r="A153">
        <v>152</v>
      </c>
      <c r="B153">
        <v>56</v>
      </c>
      <c r="C153">
        <v>53020</v>
      </c>
      <c r="D153">
        <v>633</v>
      </c>
      <c r="E153">
        <v>214710</v>
      </c>
      <c r="F153" t="s">
        <v>19</v>
      </c>
      <c r="G153">
        <v>3514</v>
      </c>
      <c r="H153">
        <v>1</v>
      </c>
      <c r="I153">
        <v>1</v>
      </c>
      <c r="J153" t="s">
        <v>20</v>
      </c>
      <c r="K153" t="s">
        <v>33</v>
      </c>
      <c r="L153" t="s">
        <v>30</v>
      </c>
      <c r="M153" t="s">
        <v>37</v>
      </c>
      <c r="N153">
        <v>2</v>
      </c>
      <c r="O153">
        <v>2</v>
      </c>
      <c r="P153">
        <v>132020</v>
      </c>
      <c r="Q153" t="s">
        <v>24</v>
      </c>
      <c r="R153">
        <v>9</v>
      </c>
      <c r="S153" t="s">
        <v>43</v>
      </c>
      <c r="W153" t="str">
        <f>IF(B153&lt;30,"&lt;30",IF(B153&lt;=40,"30-40",IF(B153&lt;=50,"41-50",IF(B153&lt;=60,"51-60","&gt;60"))))</f>
        <v>51-60</v>
      </c>
      <c r="X153" t="str">
        <f t="shared" si="8"/>
        <v>46-60 (Older Adult)</v>
      </c>
      <c r="AA153" t="str" cm="1">
        <f t="array" ref="AA153">INDEX(F153:F1652, MATCH(MAX(IF(H153:H1652="0", COUNTIF(F153:F1652, F153:F1652), 0)), IF(H153:H1652="0", COUNTIF(F153:F1652, F153:F1652), 0), 0))</f>
        <v>Home</v>
      </c>
      <c r="AB153" t="str" cm="1">
        <f t="array" ref="AB153">INDEX(Q153:Q1151, MATCH(MAX(COUNTIFS(Q153:Q1151, Q153:Q1151, AC153:AC1151, "High")), COUNTIFS(Q153:Q1151, Q153:Q1151, AC153:AC1151, "High"), 0))</f>
        <v>East</v>
      </c>
      <c r="AC153" t="str">
        <v>High Risk</v>
      </c>
      <c r="AH153">
        <f t="shared" si="9"/>
        <v>652.44324324324327</v>
      </c>
      <c r="AJ153">
        <f t="shared" si="10"/>
        <v>0.13100436681222707</v>
      </c>
      <c r="AK153">
        <f t="shared" si="11"/>
        <v>5.0470196912694207E-2</v>
      </c>
      <c r="AM153">
        <v>0.57917507670863388</v>
      </c>
      <c r="AN153" s="8">
        <f>IF(L153="Male", 1, 0)</f>
        <v>1</v>
      </c>
    </row>
    <row r="154" spans="1:40" ht="15" x14ac:dyDescent="0.3">
      <c r="A154">
        <v>153</v>
      </c>
      <c r="B154">
        <v>60</v>
      </c>
      <c r="C154">
        <v>58606</v>
      </c>
      <c r="D154">
        <v>677</v>
      </c>
      <c r="E154">
        <v>153546</v>
      </c>
      <c r="F154" t="s">
        <v>40</v>
      </c>
      <c r="G154">
        <v>5799</v>
      </c>
      <c r="H154">
        <v>0</v>
      </c>
      <c r="I154">
        <v>1</v>
      </c>
      <c r="J154" t="s">
        <v>20</v>
      </c>
      <c r="K154" t="s">
        <v>21</v>
      </c>
      <c r="L154" t="s">
        <v>30</v>
      </c>
      <c r="M154" t="s">
        <v>23</v>
      </c>
      <c r="N154">
        <v>5</v>
      </c>
      <c r="O154">
        <v>2</v>
      </c>
      <c r="P154">
        <v>110681</v>
      </c>
      <c r="Q154" t="s">
        <v>24</v>
      </c>
      <c r="R154">
        <v>19</v>
      </c>
      <c r="S154" t="s">
        <v>43</v>
      </c>
      <c r="W154" t="str">
        <f>IF(B154&lt;30,"&lt;30",IF(B154&lt;=40,"30-40",IF(B154&lt;=50,"41-50",IF(B154&lt;=60,"51-60","&gt;60"))))</f>
        <v>51-60</v>
      </c>
      <c r="X154" t="str">
        <f t="shared" si="8"/>
        <v>46-60 (Older Adult)</v>
      </c>
      <c r="AA154" t="str" cm="1">
        <f t="array" ref="AA154">INDEX(F154:F1653, MATCH(MAX(IF(H154:H1653="0", COUNTIF(F154:F1653, F154:F1653), 0)), IF(H154:H1653="0", COUNTIF(F154:F1653, F154:F1653), 0), 0))</f>
        <v>Car</v>
      </c>
      <c r="AB154" t="str" cm="1">
        <f t="array" ref="AB154">INDEX(Q154:Q1152, MATCH(MAX(COUNTIFS(Q154:Q1152, Q154:Q1152, AC154:AC1152, "High")), COUNTIFS(Q154:Q1152, Q154:Q1152, AC154:AC1152, "High"), 0))</f>
        <v>East</v>
      </c>
      <c r="AC154" t="str">
        <v>High Risk</v>
      </c>
      <c r="AH154">
        <f t="shared" si="9"/>
        <v>647.51989389920425</v>
      </c>
      <c r="AJ154">
        <f t="shared" si="10"/>
        <v>0.11715481171548117</v>
      </c>
      <c r="AK154">
        <f t="shared" si="11"/>
        <v>5.1390503315790419E-2</v>
      </c>
      <c r="AM154">
        <v>0.62973489134074923</v>
      </c>
      <c r="AN154" s="8">
        <f>IF(L154="Male", 1, 0)</f>
        <v>1</v>
      </c>
    </row>
    <row r="155" spans="1:40" ht="15" x14ac:dyDescent="0.3">
      <c r="A155">
        <v>154</v>
      </c>
      <c r="B155">
        <v>35</v>
      </c>
      <c r="C155">
        <v>47273</v>
      </c>
      <c r="D155">
        <v>712</v>
      </c>
      <c r="E155">
        <v>114680</v>
      </c>
      <c r="F155" t="s">
        <v>28</v>
      </c>
      <c r="G155">
        <v>4593</v>
      </c>
      <c r="H155">
        <v>0</v>
      </c>
      <c r="I155">
        <v>1</v>
      </c>
      <c r="J155" t="s">
        <v>20</v>
      </c>
      <c r="K155" t="s">
        <v>33</v>
      </c>
      <c r="L155" t="s">
        <v>22</v>
      </c>
      <c r="M155" t="s">
        <v>31</v>
      </c>
      <c r="N155">
        <v>1</v>
      </c>
      <c r="O155">
        <v>1</v>
      </c>
      <c r="P155">
        <v>57585</v>
      </c>
      <c r="Q155" t="s">
        <v>38</v>
      </c>
      <c r="R155">
        <v>14</v>
      </c>
      <c r="S155" t="s">
        <v>43</v>
      </c>
      <c r="W155" t="str">
        <f>IF(B155&lt;30,"&lt;30",IF(B155&lt;=40,"30-40",IF(B155&lt;=50,"41-50",IF(B155&lt;=60,"51-60","&gt;60"))))</f>
        <v>30-40</v>
      </c>
      <c r="X155" t="str">
        <f t="shared" si="8"/>
        <v>31-45 (Middle-Aged)</v>
      </c>
      <c r="AA155" t="str" cm="1">
        <f t="array" ref="AA155">INDEX(F155:F1654, MATCH(MAX(IF(H155:H1654="0", COUNTIF(F155:F1654, F155:F1654), 0)), IF(H155:H1654="0", COUNTIF(F155:F1654, F155:F1654), 0), 0))</f>
        <v>Education</v>
      </c>
      <c r="AB155" t="str" cm="1">
        <f t="array" ref="AB155">INDEX(Q155:Q1153, MATCH(MAX(COUNTIFS(Q155:Q1153, Q155:Q1153, AC155:AC1153, "High")), COUNTIFS(Q155:Q1153, Q155:Q1153, AC155:AC1153, "High"), 0))</f>
        <v>North</v>
      </c>
      <c r="AC155" t="str">
        <v>High Risk</v>
      </c>
      <c r="AH155">
        <f t="shared" si="9"/>
        <v>647.78062678062679</v>
      </c>
      <c r="AJ155">
        <f t="shared" si="10"/>
        <v>0.15436241610738255</v>
      </c>
      <c r="AK155">
        <f t="shared" si="11"/>
        <v>5.1261875363158751E-2</v>
      </c>
      <c r="AM155">
        <v>0.52715802431143255</v>
      </c>
      <c r="AN155" s="8">
        <f>IF(L155="Male", 1, 0)</f>
        <v>0</v>
      </c>
    </row>
    <row r="156" spans="1:40" ht="15" x14ac:dyDescent="0.3">
      <c r="A156">
        <v>155</v>
      </c>
      <c r="B156">
        <v>34</v>
      </c>
      <c r="C156">
        <v>43678</v>
      </c>
      <c r="D156">
        <v>713</v>
      </c>
      <c r="E156">
        <v>210612</v>
      </c>
      <c r="F156" t="s">
        <v>40</v>
      </c>
      <c r="G156">
        <v>6599</v>
      </c>
      <c r="H156">
        <v>0</v>
      </c>
      <c r="I156">
        <v>0</v>
      </c>
      <c r="J156" t="s">
        <v>20</v>
      </c>
      <c r="K156" t="s">
        <v>21</v>
      </c>
      <c r="L156" t="s">
        <v>22</v>
      </c>
      <c r="M156" t="s">
        <v>41</v>
      </c>
      <c r="N156">
        <v>5</v>
      </c>
      <c r="O156">
        <v>3</v>
      </c>
      <c r="P156">
        <v>72156</v>
      </c>
      <c r="Q156" t="s">
        <v>38</v>
      </c>
      <c r="R156">
        <v>13</v>
      </c>
      <c r="S156" t="s">
        <v>39</v>
      </c>
      <c r="W156" t="str">
        <f>IF(B156&lt;30,"&lt;30",IF(B156&lt;=40,"30-40",IF(B156&lt;=50,"41-50",IF(B156&lt;=60,"51-60","&gt;60"))))</f>
        <v>30-40</v>
      </c>
      <c r="X156" t="str">
        <f t="shared" si="8"/>
        <v>31-45 (Middle-Aged)</v>
      </c>
      <c r="AA156" t="str" cm="1">
        <f t="array" ref="AA156">INDEX(F156:F1655, MATCH(MAX(IF(H156:H1655="0", COUNTIF(F156:F1655, F156:F1655), 0)), IF(H156:H1655="0", COUNTIF(F156:F1655, F156:F1655), 0), 0))</f>
        <v>Car</v>
      </c>
      <c r="AB156" t="str" cm="1">
        <f t="array" ref="AB156">INDEX(Q156:Q1154, MATCH(MAX(COUNTIFS(Q156:Q1154, Q156:Q1154, AC156:AC1154, "High")), COUNTIFS(Q156:Q1154, Q156:Q1154, AC156:AC1154, "High"), 0))</f>
        <v>North</v>
      </c>
      <c r="AC156" t="str">
        <v>High Risk</v>
      </c>
      <c r="AH156">
        <f t="shared" si="9"/>
        <v>648.68905472636811</v>
      </c>
      <c r="AJ156">
        <f t="shared" si="10"/>
        <v>0.11715481171548117</v>
      </c>
      <c r="AK156">
        <f t="shared" si="11"/>
        <v>5.0889184862013305E-2</v>
      </c>
      <c r="AM156">
        <v>0.49461908166867302</v>
      </c>
      <c r="AN156" s="8">
        <f>IF(L156="Male", 1, 0)</f>
        <v>0</v>
      </c>
    </row>
    <row r="157" spans="1:40" ht="15" x14ac:dyDescent="0.3">
      <c r="A157">
        <v>156</v>
      </c>
      <c r="B157">
        <v>51</v>
      </c>
      <c r="C157">
        <v>60688</v>
      </c>
      <c r="D157">
        <v>598</v>
      </c>
      <c r="E157">
        <v>216784</v>
      </c>
      <c r="F157" t="s">
        <v>40</v>
      </c>
      <c r="G157">
        <v>5567</v>
      </c>
      <c r="H157">
        <v>1</v>
      </c>
      <c r="I157">
        <v>1</v>
      </c>
      <c r="J157" t="s">
        <v>20</v>
      </c>
      <c r="K157" t="s">
        <v>29</v>
      </c>
      <c r="L157" t="s">
        <v>30</v>
      </c>
      <c r="M157" t="s">
        <v>37</v>
      </c>
      <c r="N157">
        <v>4</v>
      </c>
      <c r="O157">
        <v>3</v>
      </c>
      <c r="P157">
        <v>146532</v>
      </c>
      <c r="Q157" t="s">
        <v>38</v>
      </c>
      <c r="R157">
        <v>5</v>
      </c>
      <c r="S157" t="s">
        <v>25</v>
      </c>
      <c r="W157" t="str">
        <f>IF(B157&lt;30,"&lt;30",IF(B157&lt;=40,"30-40",IF(B157&lt;=50,"41-50",IF(B157&lt;=60,"51-60","&gt;60"))))</f>
        <v>51-60</v>
      </c>
      <c r="X157" t="str">
        <f t="shared" si="8"/>
        <v>46-60 (Older Adult)</v>
      </c>
      <c r="AA157" t="str" cm="1">
        <f t="array" ref="AA157">INDEX(F157:F1656, MATCH(MAX(IF(H157:H1656="0", COUNTIF(F157:F1656, F157:F1656), 0)), IF(H157:H1656="0", COUNTIF(F157:F1656, F157:F1656), 0), 0))</f>
        <v>Car</v>
      </c>
      <c r="AB157" t="str" cm="1">
        <f t="array" ref="AB157">INDEX(Q157:Q1155, MATCH(MAX(COUNTIFS(Q157:Q1155, Q157:Q1155, AC157:AC1155, "High")), COUNTIFS(Q157:Q1155, Q157:Q1155, AC157:AC1155, "High"), 0))</f>
        <v>North</v>
      </c>
      <c r="AC157" t="str">
        <v>Low Risk</v>
      </c>
      <c r="AH157">
        <f t="shared" si="9"/>
        <v>652.44324324324327</v>
      </c>
      <c r="AJ157">
        <f t="shared" si="10"/>
        <v>0.17796610169491525</v>
      </c>
      <c r="AK157">
        <f t="shared" si="11"/>
        <v>5.1034652032035624E-2</v>
      </c>
      <c r="AM157">
        <v>0.64857941945819719</v>
      </c>
      <c r="AN157" s="8">
        <f>IF(L157="Male", 1, 0)</f>
        <v>1</v>
      </c>
    </row>
    <row r="158" spans="1:40" ht="15" x14ac:dyDescent="0.3">
      <c r="A158">
        <v>157</v>
      </c>
      <c r="B158">
        <v>49</v>
      </c>
      <c r="C158">
        <v>47334</v>
      </c>
      <c r="D158">
        <v>665</v>
      </c>
      <c r="E158">
        <v>275193</v>
      </c>
      <c r="F158" t="s">
        <v>40</v>
      </c>
      <c r="G158">
        <v>4214</v>
      </c>
      <c r="H158">
        <v>0</v>
      </c>
      <c r="I158">
        <v>1</v>
      </c>
      <c r="J158" t="s">
        <v>20</v>
      </c>
      <c r="K158" t="s">
        <v>29</v>
      </c>
      <c r="L158" t="s">
        <v>22</v>
      </c>
      <c r="M158" t="s">
        <v>41</v>
      </c>
      <c r="N158">
        <v>4</v>
      </c>
      <c r="O158">
        <v>4</v>
      </c>
      <c r="P158">
        <v>57196</v>
      </c>
      <c r="Q158" t="s">
        <v>32</v>
      </c>
      <c r="R158">
        <v>18</v>
      </c>
      <c r="S158" t="s">
        <v>27</v>
      </c>
      <c r="W158" t="str">
        <f>IF(B158&lt;30,"&lt;30",IF(B158&lt;=40,"30-40",IF(B158&lt;=50,"41-50",IF(B158&lt;=60,"51-60","&gt;60"))))</f>
        <v>41-50</v>
      </c>
      <c r="X158" t="str">
        <f t="shared" si="8"/>
        <v>46-60 (Older Adult)</v>
      </c>
      <c r="AA158" t="str" cm="1">
        <f t="array" ref="AA158">INDEX(F158:F1657, MATCH(MAX(IF(H158:H1657="0", COUNTIF(F158:F1657, F158:F1657), 0)), IF(H158:H1657="0", COUNTIF(F158:F1657, F158:F1657), 0), 0))</f>
        <v>Car</v>
      </c>
      <c r="AB158" t="str" cm="1">
        <f t="array" ref="AB158">INDEX(Q158:Q1156, MATCH(MAX(COUNTIFS(Q158:Q1156, Q158:Q1156, AC158:AC1156, "High")), COUNTIFS(Q158:Q1156, Q158:Q1156, AC158:AC1156, "High"), 0))</f>
        <v>South</v>
      </c>
      <c r="AC158" t="str">
        <v>High Risk</v>
      </c>
      <c r="AH158">
        <f t="shared" si="9"/>
        <v>648.68905472636811</v>
      </c>
      <c r="AJ158">
        <f t="shared" si="10"/>
        <v>0.17796610169491525</v>
      </c>
      <c r="AK158">
        <f t="shared" si="11"/>
        <v>5.0327419348832891E-2</v>
      </c>
      <c r="AM158">
        <v>0.52771014545224149</v>
      </c>
      <c r="AN158" s="8">
        <f>IF(L158="Male", 1, 0)</f>
        <v>0</v>
      </c>
    </row>
    <row r="159" spans="1:40" ht="15" x14ac:dyDescent="0.3">
      <c r="A159">
        <v>158</v>
      </c>
      <c r="B159">
        <v>47</v>
      </c>
      <c r="C159">
        <v>32043</v>
      </c>
      <c r="D159">
        <v>706</v>
      </c>
      <c r="E159">
        <v>75393</v>
      </c>
      <c r="F159" t="s">
        <v>44</v>
      </c>
      <c r="G159">
        <v>4123</v>
      </c>
      <c r="H159">
        <v>0</v>
      </c>
      <c r="I159">
        <v>1</v>
      </c>
      <c r="J159" t="s">
        <v>20</v>
      </c>
      <c r="K159" t="s">
        <v>29</v>
      </c>
      <c r="L159" t="s">
        <v>22</v>
      </c>
      <c r="M159" t="s">
        <v>41</v>
      </c>
      <c r="N159">
        <v>4</v>
      </c>
      <c r="O159">
        <v>3</v>
      </c>
      <c r="P159">
        <v>168429</v>
      </c>
      <c r="Q159" t="s">
        <v>32</v>
      </c>
      <c r="R159">
        <v>15</v>
      </c>
      <c r="S159" t="s">
        <v>43</v>
      </c>
      <c r="W159" t="str">
        <f>IF(B159&lt;30,"&lt;30",IF(B159&lt;=40,"30-40",IF(B159&lt;=50,"41-50",IF(B159&lt;=60,"51-60","&gt;60"))))</f>
        <v>41-50</v>
      </c>
      <c r="X159" t="str">
        <f t="shared" si="8"/>
        <v>46-60 (Older Adult)</v>
      </c>
      <c r="AA159" t="str" cm="1">
        <f t="array" ref="AA159">INDEX(F159:F1658, MATCH(MAX(IF(H159:H1658="0", COUNTIF(F159:F1658, F159:F1658), 0)), IF(H159:H1658="0", COUNTIF(F159:F1658, F159:F1658), 0), 0))</f>
        <v>Personal</v>
      </c>
      <c r="AB159" t="str" cm="1">
        <f t="array" ref="AB159">INDEX(Q159:Q1157, MATCH(MAX(COUNTIFS(Q159:Q1157, Q159:Q1157, AC159:AC1157, "High")), COUNTIFS(Q159:Q1157, Q159:Q1157, AC159:AC1157, "High"), 0))</f>
        <v>South</v>
      </c>
      <c r="AC159" t="str">
        <v>High Risk</v>
      </c>
      <c r="AH159">
        <f t="shared" si="9"/>
        <v>648.68905472636811</v>
      </c>
      <c r="AJ159">
        <f t="shared" si="10"/>
        <v>0.17796610169491525</v>
      </c>
      <c r="AK159">
        <f t="shared" si="11"/>
        <v>5.0778001770235517E-2</v>
      </c>
      <c r="AM159">
        <v>0.38930876243403961</v>
      </c>
      <c r="AN159" s="8">
        <f>IF(L159="Male", 1, 0)</f>
        <v>0</v>
      </c>
    </row>
    <row r="160" spans="1:40" ht="15" x14ac:dyDescent="0.3">
      <c r="A160">
        <v>159</v>
      </c>
      <c r="B160">
        <v>41</v>
      </c>
      <c r="C160">
        <v>70595</v>
      </c>
      <c r="D160">
        <v>684</v>
      </c>
      <c r="E160">
        <v>205910</v>
      </c>
      <c r="F160" t="s">
        <v>35</v>
      </c>
      <c r="G160">
        <v>5720</v>
      </c>
      <c r="H160">
        <v>0</v>
      </c>
      <c r="I160">
        <v>1</v>
      </c>
      <c r="J160" t="s">
        <v>36</v>
      </c>
      <c r="K160" t="s">
        <v>21</v>
      </c>
      <c r="L160" t="s">
        <v>30</v>
      </c>
      <c r="M160" t="s">
        <v>37</v>
      </c>
      <c r="N160">
        <v>2</v>
      </c>
      <c r="O160">
        <v>3</v>
      </c>
      <c r="P160">
        <v>82859</v>
      </c>
      <c r="Q160" t="s">
        <v>32</v>
      </c>
      <c r="R160">
        <v>11</v>
      </c>
      <c r="S160" t="s">
        <v>27</v>
      </c>
      <c r="W160" t="str">
        <f>IF(B160&lt;30,"&lt;30",IF(B160&lt;=40,"30-40",IF(B160&lt;=50,"41-50",IF(B160&lt;=60,"51-60","&gt;60"))))</f>
        <v>41-50</v>
      </c>
      <c r="X160" t="str">
        <f t="shared" si="8"/>
        <v>31-45 (Middle-Aged)</v>
      </c>
      <c r="AA160" t="str" cm="1">
        <f t="array" ref="AA160">INDEX(F160:F1659, MATCH(MAX(IF(H160:H1659="0", COUNTIF(F160:F1659, F160:F1659), 0)), IF(H160:H1659="0", COUNTIF(F160:F1659, F160:F1659), 0), 0))</f>
        <v>Medical</v>
      </c>
      <c r="AB160" t="str" cm="1">
        <f t="array" ref="AB160">INDEX(Q160:Q1158, MATCH(MAX(COUNTIFS(Q160:Q1158, Q160:Q1158, AC160:AC1158, "High")), COUNTIFS(Q160:Q1158, Q160:Q1158, AC160:AC1158, "High"), 0))</f>
        <v>South</v>
      </c>
      <c r="AC160" t="str">
        <v>High Risk</v>
      </c>
      <c r="AH160">
        <f t="shared" si="9"/>
        <v>652.44324324324327</v>
      </c>
      <c r="AJ160">
        <f t="shared" si="10"/>
        <v>0.13100436681222707</v>
      </c>
      <c r="AK160">
        <f t="shared" si="11"/>
        <v>5.0924031954192719E-2</v>
      </c>
      <c r="AM160">
        <v>0.73824932342532334</v>
      </c>
      <c r="AN160" s="8">
        <f>IF(L160="Male", 1, 0)</f>
        <v>1</v>
      </c>
    </row>
    <row r="161" spans="1:40" ht="15" x14ac:dyDescent="0.3">
      <c r="A161">
        <v>160</v>
      </c>
      <c r="B161">
        <v>29</v>
      </c>
      <c r="C161">
        <v>33705</v>
      </c>
      <c r="D161">
        <v>689</v>
      </c>
      <c r="E161">
        <v>245838</v>
      </c>
      <c r="F161" t="s">
        <v>40</v>
      </c>
      <c r="G161">
        <v>3947</v>
      </c>
      <c r="H161">
        <v>0</v>
      </c>
      <c r="I161">
        <v>1</v>
      </c>
      <c r="J161" t="s">
        <v>36</v>
      </c>
      <c r="K161" t="s">
        <v>21</v>
      </c>
      <c r="L161" t="s">
        <v>30</v>
      </c>
      <c r="M161" t="s">
        <v>23</v>
      </c>
      <c r="N161">
        <v>1</v>
      </c>
      <c r="O161">
        <v>1</v>
      </c>
      <c r="P161">
        <v>147424</v>
      </c>
      <c r="Q161" t="s">
        <v>38</v>
      </c>
      <c r="R161">
        <v>19</v>
      </c>
      <c r="S161" t="s">
        <v>42</v>
      </c>
      <c r="W161" t="str">
        <f>IF(B161&lt;30,"&lt;30",IF(B161&lt;=40,"30-40",IF(B161&lt;=50,"41-50",IF(B161&lt;=60,"51-60","&gt;60"))))</f>
        <v>&lt;30</v>
      </c>
      <c r="X161" t="str">
        <f t="shared" si="8"/>
        <v>18-30 (Young Adult)</v>
      </c>
      <c r="AA161" t="str" cm="1">
        <f t="array" ref="AA161">INDEX(F161:F1660, MATCH(MAX(IF(H161:H1660="0", COUNTIF(F161:F1660, F161:F1660), 0)), IF(H161:H1660="0", COUNTIF(F161:F1660, F161:F1660), 0), 0))</f>
        <v>Car</v>
      </c>
      <c r="AB161" t="str" cm="1">
        <f t="array" ref="AB161">INDEX(Q161:Q1159, MATCH(MAX(COUNTIFS(Q161:Q1159, Q161:Q1159, AC161:AC1159, "High")), COUNTIFS(Q161:Q1159, Q161:Q1159, AC161:AC1159, "High"), 0))</f>
        <v>North</v>
      </c>
      <c r="AC161" t="str">
        <v>High Risk</v>
      </c>
      <c r="AH161">
        <f t="shared" si="9"/>
        <v>647.51989389920425</v>
      </c>
      <c r="AJ161">
        <f t="shared" si="10"/>
        <v>0.15436241610738255</v>
      </c>
      <c r="AK161">
        <f t="shared" si="11"/>
        <v>5.1070320841289901E-2</v>
      </c>
      <c r="AM161">
        <v>0.40435180072952398</v>
      </c>
      <c r="AN161" s="8">
        <f>IF(L161="Male", 1, 0)</f>
        <v>1</v>
      </c>
    </row>
    <row r="162" spans="1:40" ht="15" x14ac:dyDescent="0.3">
      <c r="A162">
        <v>161</v>
      </c>
      <c r="B162">
        <v>40</v>
      </c>
      <c r="C162">
        <v>48582</v>
      </c>
      <c r="D162">
        <v>560</v>
      </c>
      <c r="E162">
        <v>178987</v>
      </c>
      <c r="F162" t="s">
        <v>44</v>
      </c>
      <c r="G162">
        <v>3919</v>
      </c>
      <c r="H162">
        <v>1</v>
      </c>
      <c r="I162">
        <v>1</v>
      </c>
      <c r="J162" t="s">
        <v>20</v>
      </c>
      <c r="K162" t="s">
        <v>33</v>
      </c>
      <c r="L162" t="s">
        <v>30</v>
      </c>
      <c r="M162" t="s">
        <v>23</v>
      </c>
      <c r="N162">
        <v>4</v>
      </c>
      <c r="O162">
        <v>2</v>
      </c>
      <c r="P162">
        <v>90833</v>
      </c>
      <c r="Q162" t="s">
        <v>38</v>
      </c>
      <c r="R162">
        <v>5</v>
      </c>
      <c r="S162" t="s">
        <v>25</v>
      </c>
      <c r="W162" t="str">
        <f>IF(B162&lt;30,"&lt;30",IF(B162&lt;=40,"30-40",IF(B162&lt;=50,"41-50",IF(B162&lt;=60,"51-60","&gt;60"))))</f>
        <v>30-40</v>
      </c>
      <c r="X162" t="str">
        <f t="shared" si="8"/>
        <v>31-45 (Middle-Aged)</v>
      </c>
      <c r="AA162" t="str" cm="1">
        <f t="array" ref="AA162">INDEX(F162:F1661, MATCH(MAX(IF(H162:H1661="0", COUNTIF(F162:F1661, F162:F1661), 0)), IF(H162:H1661="0", COUNTIF(F162:F1661, F162:F1661), 0), 0))</f>
        <v>Personal</v>
      </c>
      <c r="AB162" t="str" cm="1">
        <f t="array" ref="AB162">INDEX(Q162:Q1160, MATCH(MAX(COUNTIFS(Q162:Q1160, Q162:Q1160, AC162:AC1160, "High")), COUNTIFS(Q162:Q1160, Q162:Q1160, AC162:AC1160, "High"), 0))</f>
        <v>North</v>
      </c>
      <c r="AC162" t="str">
        <v>Low Risk</v>
      </c>
      <c r="AH162">
        <f t="shared" si="9"/>
        <v>647.51989389920425</v>
      </c>
      <c r="AJ162">
        <f t="shared" si="10"/>
        <v>0.17796610169491525</v>
      </c>
      <c r="AK162">
        <f t="shared" si="11"/>
        <v>5.0696528307409554E-2</v>
      </c>
      <c r="AM162">
        <v>0.53900600092321893</v>
      </c>
      <c r="AN162" s="8">
        <f>IF(L162="Male", 1, 0)</f>
        <v>1</v>
      </c>
    </row>
    <row r="163" spans="1:40" ht="15" x14ac:dyDescent="0.3">
      <c r="A163">
        <v>162</v>
      </c>
      <c r="B163">
        <v>55</v>
      </c>
      <c r="C163">
        <v>54826</v>
      </c>
      <c r="D163">
        <v>684</v>
      </c>
      <c r="E163">
        <v>120167</v>
      </c>
      <c r="F163" t="s">
        <v>19</v>
      </c>
      <c r="G163">
        <v>3280</v>
      </c>
      <c r="H163">
        <v>0</v>
      </c>
      <c r="I163">
        <v>0</v>
      </c>
      <c r="J163" t="s">
        <v>20</v>
      </c>
      <c r="K163" t="s">
        <v>21</v>
      </c>
      <c r="L163" t="s">
        <v>22</v>
      </c>
      <c r="M163" t="s">
        <v>41</v>
      </c>
      <c r="N163">
        <v>3</v>
      </c>
      <c r="O163">
        <v>2</v>
      </c>
      <c r="P163">
        <v>123997</v>
      </c>
      <c r="Q163" t="s">
        <v>38</v>
      </c>
      <c r="R163">
        <v>7</v>
      </c>
      <c r="S163" t="s">
        <v>25</v>
      </c>
      <c r="W163" t="str">
        <f>IF(B163&lt;30,"&lt;30",IF(B163&lt;=40,"30-40",IF(B163&lt;=50,"41-50",IF(B163&lt;=60,"51-60","&gt;60"))))</f>
        <v>51-60</v>
      </c>
      <c r="X163" t="str">
        <f t="shared" si="8"/>
        <v>46-60 (Older Adult)</v>
      </c>
      <c r="AA163" t="str" cm="1">
        <f t="array" ref="AA163">INDEX(F163:F1662, MATCH(MAX(IF(H163:H1662="0", COUNTIF(F163:F1662, F163:F1662), 0)), IF(H163:H1662="0", COUNTIF(F163:F1662, F163:F1662), 0), 0))</f>
        <v>Home</v>
      </c>
      <c r="AB163" t="str" cm="1">
        <f t="array" ref="AB163">INDEX(Q163:Q1161, MATCH(MAX(COUNTIFS(Q163:Q1161, Q163:Q1161, AC163:AC1161, "High")), COUNTIFS(Q163:Q1161, Q163:Q1161, AC163:AC1161, "High"), 0))</f>
        <v>North</v>
      </c>
      <c r="AC163" t="str">
        <v>High Risk</v>
      </c>
      <c r="AH163">
        <f t="shared" si="9"/>
        <v>648.68905472636811</v>
      </c>
      <c r="AJ163">
        <f t="shared" si="10"/>
        <v>0.13414634146341464</v>
      </c>
      <c r="AK163">
        <f t="shared" si="11"/>
        <v>5.1625603674960927E-2</v>
      </c>
      <c r="AM163">
        <v>0.59552148294307716</v>
      </c>
      <c r="AN163" s="8">
        <f>IF(L163="Male", 1, 0)</f>
        <v>0</v>
      </c>
    </row>
    <row r="164" spans="1:40" ht="15" x14ac:dyDescent="0.3">
      <c r="A164">
        <v>163</v>
      </c>
      <c r="B164">
        <v>35</v>
      </c>
      <c r="C164">
        <v>56828</v>
      </c>
      <c r="D164">
        <v>610</v>
      </c>
      <c r="E164">
        <v>153760</v>
      </c>
      <c r="F164" t="s">
        <v>35</v>
      </c>
      <c r="G164">
        <v>5623</v>
      </c>
      <c r="H164">
        <v>0</v>
      </c>
      <c r="I164">
        <v>1</v>
      </c>
      <c r="J164" t="s">
        <v>20</v>
      </c>
      <c r="K164" t="s">
        <v>33</v>
      </c>
      <c r="L164" t="s">
        <v>22</v>
      </c>
      <c r="M164" t="s">
        <v>23</v>
      </c>
      <c r="N164">
        <v>1</v>
      </c>
      <c r="O164">
        <v>2</v>
      </c>
      <c r="P164">
        <v>141850</v>
      </c>
      <c r="Q164" t="s">
        <v>24</v>
      </c>
      <c r="R164">
        <v>2</v>
      </c>
      <c r="S164" t="s">
        <v>39</v>
      </c>
      <c r="W164" t="str">
        <f>IF(B164&lt;30,"&lt;30",IF(B164&lt;=40,"30-40",IF(B164&lt;=50,"41-50",IF(B164&lt;=60,"51-60","&gt;60"))))</f>
        <v>30-40</v>
      </c>
      <c r="X164" t="str">
        <f t="shared" si="8"/>
        <v>31-45 (Middle-Aged)</v>
      </c>
      <c r="AA164" t="str" cm="1">
        <f t="array" ref="AA164">INDEX(F164:F1663, MATCH(MAX(IF(H164:H1663="0", COUNTIF(F164:F1663, F164:F1663), 0)), IF(H164:H1663="0", COUNTIF(F164:F1663, F164:F1663), 0), 0))</f>
        <v>Medical</v>
      </c>
      <c r="AB164" t="str" cm="1">
        <f t="array" ref="AB164">INDEX(Q164:Q1162, MATCH(MAX(COUNTIFS(Q164:Q1162, Q164:Q1162, AC164:AC1162, "High")), COUNTIFS(Q164:Q1162, Q164:Q1162, AC164:AC1162, "High"), 0))</f>
        <v>East</v>
      </c>
      <c r="AC164" t="str">
        <v>High Risk</v>
      </c>
      <c r="AH164">
        <f t="shared" si="9"/>
        <v>647.51989389920425</v>
      </c>
      <c r="AJ164">
        <f t="shared" si="10"/>
        <v>0.15436241610738255</v>
      </c>
      <c r="AK164">
        <f t="shared" si="11"/>
        <v>5.149644374630527E-2</v>
      </c>
      <c r="AM164">
        <v>0.61364191776110355</v>
      </c>
      <c r="AN164" s="8">
        <f>IF(L164="Male", 1, 0)</f>
        <v>0</v>
      </c>
    </row>
    <row r="165" spans="1:40" ht="15" x14ac:dyDescent="0.3">
      <c r="A165">
        <v>164</v>
      </c>
      <c r="B165">
        <v>44</v>
      </c>
      <c r="C165">
        <v>52544</v>
      </c>
      <c r="D165">
        <v>683</v>
      </c>
      <c r="E165">
        <v>201870</v>
      </c>
      <c r="F165" t="s">
        <v>44</v>
      </c>
      <c r="G165">
        <v>4190</v>
      </c>
      <c r="H165">
        <v>0</v>
      </c>
      <c r="I165">
        <v>1</v>
      </c>
      <c r="J165" t="s">
        <v>20</v>
      </c>
      <c r="K165" t="s">
        <v>21</v>
      </c>
      <c r="L165" t="s">
        <v>22</v>
      </c>
      <c r="M165" t="s">
        <v>37</v>
      </c>
      <c r="N165">
        <v>4</v>
      </c>
      <c r="O165">
        <v>3</v>
      </c>
      <c r="P165">
        <v>141698</v>
      </c>
      <c r="Q165" t="s">
        <v>32</v>
      </c>
      <c r="R165">
        <v>19</v>
      </c>
      <c r="S165" t="s">
        <v>25</v>
      </c>
      <c r="W165" t="str">
        <f>IF(B165&lt;30,"&lt;30",IF(B165&lt;=40,"30-40",IF(B165&lt;=50,"41-50",IF(B165&lt;=60,"51-60","&gt;60"))))</f>
        <v>41-50</v>
      </c>
      <c r="X165" t="str">
        <f t="shared" si="8"/>
        <v>31-45 (Middle-Aged)</v>
      </c>
      <c r="AA165" t="str" cm="1">
        <f t="array" ref="AA165">INDEX(F165:F1664, MATCH(MAX(IF(H165:H1664="0", COUNTIF(F165:F1664, F165:F1664), 0)), IF(H165:H1664="0", COUNTIF(F165:F1664, F165:F1664), 0), 0))</f>
        <v>Personal</v>
      </c>
      <c r="AB165" t="str" cm="1">
        <f t="array" ref="AB165">INDEX(Q165:Q1163, MATCH(MAX(COUNTIFS(Q165:Q1163, Q165:Q1163, AC165:AC1163, "High")), COUNTIFS(Q165:Q1163, Q165:Q1163, AC165:AC1163, "High"), 0))</f>
        <v>South</v>
      </c>
      <c r="AC165" t="str">
        <v>High Risk</v>
      </c>
      <c r="AH165">
        <f t="shared" si="9"/>
        <v>652.44324324324327</v>
      </c>
      <c r="AJ165">
        <f t="shared" si="10"/>
        <v>0.17796610169491525</v>
      </c>
      <c r="AK165">
        <f t="shared" si="11"/>
        <v>5.1367055217094379E-2</v>
      </c>
      <c r="AM165">
        <v>0.57486672157707519</v>
      </c>
      <c r="AN165" s="8">
        <f>IF(L165="Male", 1, 0)</f>
        <v>0</v>
      </c>
    </row>
    <row r="166" spans="1:40" ht="15" x14ac:dyDescent="0.3">
      <c r="A166">
        <v>165</v>
      </c>
      <c r="B166">
        <v>36</v>
      </c>
      <c r="C166">
        <v>5868</v>
      </c>
      <c r="D166">
        <v>682</v>
      </c>
      <c r="E166">
        <v>175649</v>
      </c>
      <c r="F166" t="s">
        <v>19</v>
      </c>
      <c r="G166">
        <v>5359</v>
      </c>
      <c r="H166">
        <v>0</v>
      </c>
      <c r="I166">
        <v>1</v>
      </c>
      <c r="J166" t="s">
        <v>20</v>
      </c>
      <c r="K166" t="s">
        <v>29</v>
      </c>
      <c r="L166" t="s">
        <v>30</v>
      </c>
      <c r="M166" t="s">
        <v>23</v>
      </c>
      <c r="N166">
        <v>1</v>
      </c>
      <c r="O166">
        <v>3</v>
      </c>
      <c r="P166">
        <v>82469</v>
      </c>
      <c r="Q166" t="s">
        <v>32</v>
      </c>
      <c r="R166">
        <v>16</v>
      </c>
      <c r="S166" t="s">
        <v>42</v>
      </c>
      <c r="W166" t="str">
        <f>IF(B166&lt;30,"&lt;30",IF(B166&lt;=40,"30-40",IF(B166&lt;=50,"41-50",IF(B166&lt;=60,"51-60","&gt;60"))))</f>
        <v>30-40</v>
      </c>
      <c r="X166" t="str">
        <f t="shared" si="8"/>
        <v>31-45 (Middle-Aged)</v>
      </c>
      <c r="AA166" t="str" cm="1">
        <f t="array" ref="AA166">INDEX(F166:F1665, MATCH(MAX(IF(H166:H1665="0", COUNTIF(F166:F1665, F166:F1665), 0)), IF(H166:H1665="0", COUNTIF(F166:F1665, F166:F1665), 0), 0))</f>
        <v>Home</v>
      </c>
      <c r="AB166" t="str" cm="1">
        <f t="array" ref="AB166">INDEX(Q166:Q1164, MATCH(MAX(COUNTIFS(Q166:Q1164, Q166:Q1164, AC166:AC1164, "High")), COUNTIFS(Q166:Q1164, Q166:Q1164, AC166:AC1164, "High"), 0))</f>
        <v>South</v>
      </c>
      <c r="AC166" t="str">
        <v>High Risk</v>
      </c>
      <c r="AH166">
        <f t="shared" si="9"/>
        <v>647.51989389920425</v>
      </c>
      <c r="AJ166">
        <f t="shared" si="10"/>
        <v>0.15436241610738255</v>
      </c>
      <c r="AK166">
        <f t="shared" si="11"/>
        <v>5.1513159264264752E-2</v>
      </c>
      <c r="AM166">
        <v>0.15239448602952491</v>
      </c>
      <c r="AN166" s="8">
        <f>IF(L166="Male", 1, 0)</f>
        <v>1</v>
      </c>
    </row>
    <row r="167" spans="1:40" ht="15" x14ac:dyDescent="0.3">
      <c r="A167">
        <v>166</v>
      </c>
      <c r="B167">
        <v>56</v>
      </c>
      <c r="C167">
        <v>39462</v>
      </c>
      <c r="D167">
        <v>679</v>
      </c>
      <c r="E167">
        <v>215194</v>
      </c>
      <c r="F167" t="s">
        <v>35</v>
      </c>
      <c r="G167">
        <v>3697</v>
      </c>
      <c r="H167">
        <v>0</v>
      </c>
      <c r="I167">
        <v>0</v>
      </c>
      <c r="J167" t="s">
        <v>20</v>
      </c>
      <c r="K167" t="s">
        <v>21</v>
      </c>
      <c r="L167" t="s">
        <v>22</v>
      </c>
      <c r="M167" t="s">
        <v>41</v>
      </c>
      <c r="N167">
        <v>5</v>
      </c>
      <c r="O167">
        <v>4</v>
      </c>
      <c r="P167">
        <v>74278</v>
      </c>
      <c r="Q167" t="s">
        <v>24</v>
      </c>
      <c r="R167">
        <v>3</v>
      </c>
      <c r="S167" t="s">
        <v>42</v>
      </c>
      <c r="W167" t="str">
        <f>IF(B167&lt;30,"&lt;30",IF(B167&lt;=40,"30-40",IF(B167&lt;=50,"41-50",IF(B167&lt;=60,"51-60","&gt;60"))))</f>
        <v>51-60</v>
      </c>
      <c r="X167" t="str">
        <f t="shared" si="8"/>
        <v>46-60 (Older Adult)</v>
      </c>
      <c r="AA167" t="str" cm="1">
        <f t="array" ref="AA167">INDEX(F167:F1666, MATCH(MAX(IF(H167:H1666="0", COUNTIF(F167:F1666, F167:F1666), 0)), IF(H167:H1666="0", COUNTIF(F167:F1666, F167:F1666), 0), 0))</f>
        <v>Medical</v>
      </c>
      <c r="AB167" t="str" cm="1">
        <f t="array" ref="AB167">INDEX(Q167:Q1165, MATCH(MAX(COUNTIFS(Q167:Q1165, Q167:Q1165, AC167:AC1165, "High")), COUNTIFS(Q167:Q1165, Q167:Q1165, AC167:AC1165, "High"), 0))</f>
        <v>East</v>
      </c>
      <c r="AC167" t="str">
        <v>High Risk</v>
      </c>
      <c r="AH167">
        <f t="shared" si="9"/>
        <v>648.68905472636811</v>
      </c>
      <c r="AJ167">
        <f t="shared" si="10"/>
        <v>0.11715481171548117</v>
      </c>
      <c r="AK167">
        <f t="shared" si="11"/>
        <v>5.1659523107423999E-2</v>
      </c>
      <c r="AM167">
        <v>0.45645936478915305</v>
      </c>
      <c r="AN167" s="8">
        <f>IF(L167="Male", 1, 0)</f>
        <v>0</v>
      </c>
    </row>
    <row r="168" spans="1:40" ht="15" x14ac:dyDescent="0.3">
      <c r="A168">
        <v>167</v>
      </c>
      <c r="B168">
        <v>31</v>
      </c>
      <c r="C168">
        <v>54444</v>
      </c>
      <c r="D168">
        <v>644</v>
      </c>
      <c r="E168">
        <v>263967</v>
      </c>
      <c r="F168" t="s">
        <v>44</v>
      </c>
      <c r="G168">
        <v>3361</v>
      </c>
      <c r="H168">
        <v>0</v>
      </c>
      <c r="I168">
        <v>1</v>
      </c>
      <c r="J168" t="s">
        <v>20</v>
      </c>
      <c r="K168" t="s">
        <v>29</v>
      </c>
      <c r="L168" t="s">
        <v>30</v>
      </c>
      <c r="M168" t="s">
        <v>41</v>
      </c>
      <c r="N168">
        <v>3</v>
      </c>
      <c r="O168">
        <v>1</v>
      </c>
      <c r="P168">
        <v>97563</v>
      </c>
      <c r="Q168" t="s">
        <v>26</v>
      </c>
      <c r="R168">
        <v>10</v>
      </c>
      <c r="S168" t="s">
        <v>43</v>
      </c>
      <c r="W168" t="str">
        <f>IF(B168&lt;30,"&lt;30",IF(B168&lt;=40,"30-40",IF(B168&lt;=50,"41-50",IF(B168&lt;=60,"51-60","&gt;60"))))</f>
        <v>30-40</v>
      </c>
      <c r="X168" t="str">
        <f t="shared" si="8"/>
        <v>31-45 (Middle-Aged)</v>
      </c>
      <c r="AA168" t="str" cm="1">
        <f t="array" ref="AA168">INDEX(F168:F1667, MATCH(MAX(IF(H168:H1667="0", COUNTIF(F168:F1667, F168:F1667), 0)), IF(H168:H1667="0", COUNTIF(F168:F1667, F168:F1667), 0), 0))</f>
        <v>Personal</v>
      </c>
      <c r="AB168" t="str" cm="1">
        <f t="array" ref="AB168">INDEX(Q168:Q1166, MATCH(MAX(COUNTIFS(Q168:Q1166, Q168:Q1166, AC168:AC1166, "High")), COUNTIFS(Q168:Q1166, Q168:Q1166, AC168:AC1166, "High"), 0))</f>
        <v>West</v>
      </c>
      <c r="AC168" t="str">
        <v>High Risk</v>
      </c>
      <c r="AH168">
        <f t="shared" si="9"/>
        <v>648.68905472636811</v>
      </c>
      <c r="AJ168">
        <f t="shared" si="10"/>
        <v>0.13414634146341464</v>
      </c>
      <c r="AK168">
        <f t="shared" si="11"/>
        <v>5.2113937054803543E-2</v>
      </c>
      <c r="AM168">
        <v>0.59206393743833896</v>
      </c>
      <c r="AN168" s="8">
        <f>IF(L168="Male", 1, 0)</f>
        <v>1</v>
      </c>
    </row>
    <row r="169" spans="1:40" ht="15" x14ac:dyDescent="0.3">
      <c r="A169">
        <v>168</v>
      </c>
      <c r="B169">
        <v>28</v>
      </c>
      <c r="C169">
        <v>48363</v>
      </c>
      <c r="D169">
        <v>715</v>
      </c>
      <c r="E169">
        <v>180033</v>
      </c>
      <c r="F169" t="s">
        <v>19</v>
      </c>
      <c r="G169">
        <v>5719</v>
      </c>
      <c r="H169">
        <v>0</v>
      </c>
      <c r="I169">
        <v>1</v>
      </c>
      <c r="J169" t="s">
        <v>20</v>
      </c>
      <c r="K169" t="s">
        <v>21</v>
      </c>
      <c r="L169" t="s">
        <v>22</v>
      </c>
      <c r="M169" t="s">
        <v>37</v>
      </c>
      <c r="N169">
        <v>0</v>
      </c>
      <c r="O169">
        <v>1</v>
      </c>
      <c r="P169">
        <v>60985</v>
      </c>
      <c r="Q169" t="s">
        <v>24</v>
      </c>
      <c r="R169">
        <v>12</v>
      </c>
      <c r="S169" t="s">
        <v>25</v>
      </c>
      <c r="W169" t="str">
        <f>IF(B169&lt;30,"&lt;30",IF(B169&lt;=40,"30-40",IF(B169&lt;=50,"41-50",IF(B169&lt;=60,"51-60","&gt;60"))))</f>
        <v>&lt;30</v>
      </c>
      <c r="X169" t="str">
        <f t="shared" si="8"/>
        <v>18-30 (Young Adult)</v>
      </c>
      <c r="AA169" t="str" cm="1">
        <f t="array" ref="AA169">INDEX(F169:F1668, MATCH(MAX(IF(H169:H1668="0", COUNTIF(F169:F1668, F169:F1668), 0)), IF(H169:H1668="0", COUNTIF(F169:F1668, F169:F1668), 0), 0))</f>
        <v>Home</v>
      </c>
      <c r="AB169" t="str" cm="1">
        <f t="array" ref="AB169">INDEX(Q169:Q1167, MATCH(MAX(COUNTIFS(Q169:Q1167, Q169:Q1167, AC169:AC1167, "High")), COUNTIFS(Q169:Q1167, Q169:Q1167, AC169:AC1167, "High"), 0))</f>
        <v>East</v>
      </c>
      <c r="AC169" t="str">
        <v>High Risk</v>
      </c>
      <c r="AH169">
        <f t="shared" si="9"/>
        <v>652.44324324324327</v>
      </c>
      <c r="AJ169">
        <f t="shared" si="10"/>
        <v>0.15873015873015872</v>
      </c>
      <c r="AK169">
        <f t="shared" si="11"/>
        <v>5.1739168167352106E-2</v>
      </c>
      <c r="AM169">
        <v>0.53702379551605228</v>
      </c>
      <c r="AN169" s="8">
        <f>IF(L169="Male", 1, 0)</f>
        <v>0</v>
      </c>
    </row>
    <row r="170" spans="1:40" ht="15" x14ac:dyDescent="0.3">
      <c r="A170">
        <v>169</v>
      </c>
      <c r="B170">
        <v>23</v>
      </c>
      <c r="C170">
        <v>57674</v>
      </c>
      <c r="D170">
        <v>675</v>
      </c>
      <c r="E170">
        <v>260986</v>
      </c>
      <c r="F170" t="s">
        <v>44</v>
      </c>
      <c r="G170">
        <v>4841</v>
      </c>
      <c r="H170">
        <v>0</v>
      </c>
      <c r="I170">
        <v>1</v>
      </c>
      <c r="J170" t="s">
        <v>20</v>
      </c>
      <c r="K170" t="s">
        <v>33</v>
      </c>
      <c r="L170" t="s">
        <v>30</v>
      </c>
      <c r="M170" t="s">
        <v>41</v>
      </c>
      <c r="N170">
        <v>4</v>
      </c>
      <c r="O170">
        <v>4</v>
      </c>
      <c r="P170">
        <v>107177</v>
      </c>
      <c r="Q170" t="s">
        <v>24</v>
      </c>
      <c r="R170">
        <v>2</v>
      </c>
      <c r="S170" t="s">
        <v>27</v>
      </c>
      <c r="W170" t="str">
        <f>IF(B170&lt;30,"&lt;30",IF(B170&lt;=40,"30-40",IF(B170&lt;=50,"41-50",IF(B170&lt;=60,"51-60","&gt;60"))))</f>
        <v>&lt;30</v>
      </c>
      <c r="X170" t="str">
        <f t="shared" si="8"/>
        <v>18-30 (Young Adult)</v>
      </c>
      <c r="AA170" t="str" cm="1">
        <f t="array" ref="AA170">INDEX(F170:F1669, MATCH(MAX(IF(H170:H1669="0", COUNTIF(F170:F1669, F170:F1669), 0)), IF(H170:H1669="0", COUNTIF(F170:F1669, F170:F1669), 0), 0))</f>
        <v>Personal</v>
      </c>
      <c r="AB170" t="str" cm="1">
        <f t="array" ref="AB170">INDEX(Q170:Q1168, MATCH(MAX(COUNTIFS(Q170:Q1168, Q170:Q1168, AC170:AC1168, "High")), COUNTIFS(Q170:Q1168, Q170:Q1168, AC170:AC1168, "High"), 0))</f>
        <v>East</v>
      </c>
      <c r="AC170" t="str">
        <v>High Risk</v>
      </c>
      <c r="AH170">
        <f t="shared" si="9"/>
        <v>648.68905472636811</v>
      </c>
      <c r="AJ170">
        <f t="shared" si="10"/>
        <v>0.17796610169491525</v>
      </c>
      <c r="AK170">
        <f t="shared" si="11"/>
        <v>5.136329960782695E-2</v>
      </c>
      <c r="AM170">
        <v>0.62129920440248732</v>
      </c>
      <c r="AN170" s="8">
        <f>IF(L170="Male", 1, 0)</f>
        <v>1</v>
      </c>
    </row>
    <row r="171" spans="1:40" ht="15" x14ac:dyDescent="0.3">
      <c r="A171">
        <v>170</v>
      </c>
      <c r="B171">
        <v>39</v>
      </c>
      <c r="C171">
        <v>65322</v>
      </c>
      <c r="D171">
        <v>666</v>
      </c>
      <c r="E171">
        <v>194217</v>
      </c>
      <c r="F171" t="s">
        <v>19</v>
      </c>
      <c r="G171">
        <v>4321</v>
      </c>
      <c r="H171">
        <v>0</v>
      </c>
      <c r="I171">
        <v>0</v>
      </c>
      <c r="J171" t="s">
        <v>20</v>
      </c>
      <c r="K171" t="s">
        <v>21</v>
      </c>
      <c r="L171" t="s">
        <v>22</v>
      </c>
      <c r="M171" t="s">
        <v>23</v>
      </c>
      <c r="N171">
        <v>3</v>
      </c>
      <c r="O171">
        <v>4</v>
      </c>
      <c r="P171">
        <v>75376</v>
      </c>
      <c r="Q171" t="s">
        <v>38</v>
      </c>
      <c r="R171">
        <v>8</v>
      </c>
      <c r="S171" t="s">
        <v>42</v>
      </c>
      <c r="W171" t="str">
        <f>IF(B171&lt;30,"&lt;30",IF(B171&lt;=40,"30-40",IF(B171&lt;=50,"41-50",IF(B171&lt;=60,"51-60","&gt;60"))))</f>
        <v>30-40</v>
      </c>
      <c r="X171" t="str">
        <f t="shared" si="8"/>
        <v>31-45 (Middle-Aged)</v>
      </c>
      <c r="AA171" t="str" cm="1">
        <f t="array" ref="AA171">INDEX(F171:F1670, MATCH(MAX(IF(H171:H1670="0", COUNTIF(F171:F1670, F171:F1670), 0)), IF(H171:H1670="0", COUNTIF(F171:F1670, F171:F1670), 0), 0))</f>
        <v>Home</v>
      </c>
      <c r="AB171" t="str" cm="1">
        <f t="array" ref="AB171">INDEX(Q171:Q1169, MATCH(MAX(COUNTIFS(Q171:Q1169, Q171:Q1169, AC171:AC1169, "High")), COUNTIFS(Q171:Q1169, Q171:Q1169, AC171:AC1169, "High"), 0))</f>
        <v>North</v>
      </c>
      <c r="AC171" t="str">
        <v>High Risk</v>
      </c>
      <c r="AH171">
        <f t="shared" si="9"/>
        <v>647.51989389920425</v>
      </c>
      <c r="AJ171">
        <f t="shared" si="10"/>
        <v>0.13414634146341464</v>
      </c>
      <c r="AK171">
        <f t="shared" si="11"/>
        <v>5.1819158172701808E-2</v>
      </c>
      <c r="AM171">
        <v>0.69052252382719514</v>
      </c>
      <c r="AN171" s="8">
        <f>IF(L171="Male", 1, 0)</f>
        <v>0</v>
      </c>
    </row>
    <row r="172" spans="1:40" ht="15" x14ac:dyDescent="0.3">
      <c r="A172">
        <v>171</v>
      </c>
      <c r="B172">
        <v>61</v>
      </c>
      <c r="C172">
        <v>57600</v>
      </c>
      <c r="D172">
        <v>603</v>
      </c>
      <c r="E172">
        <v>216946</v>
      </c>
      <c r="F172" t="s">
        <v>40</v>
      </c>
      <c r="G172">
        <v>4513</v>
      </c>
      <c r="H172">
        <v>0</v>
      </c>
      <c r="I172">
        <v>1</v>
      </c>
      <c r="J172" t="s">
        <v>20</v>
      </c>
      <c r="K172" t="s">
        <v>29</v>
      </c>
      <c r="L172" t="s">
        <v>30</v>
      </c>
      <c r="M172" t="s">
        <v>37</v>
      </c>
      <c r="N172">
        <v>2</v>
      </c>
      <c r="O172">
        <v>4</v>
      </c>
      <c r="P172">
        <v>132481</v>
      </c>
      <c r="Q172" t="s">
        <v>26</v>
      </c>
      <c r="R172">
        <v>9</v>
      </c>
      <c r="S172" t="s">
        <v>27</v>
      </c>
      <c r="W172" t="str">
        <f>IF(B172&lt;30,"&lt;30",IF(B172&lt;=40,"30-40",IF(B172&lt;=50,"41-50",IF(B172&lt;=60,"51-60","&gt;60"))))</f>
        <v>&gt;60</v>
      </c>
      <c r="X172" t="str">
        <f t="shared" si="8"/>
        <v>46-60 (Older Adult)</v>
      </c>
      <c r="AA172" t="str" cm="1">
        <f t="array" ref="AA172">INDEX(F172:F1671, MATCH(MAX(IF(H172:H1671="0", COUNTIF(F172:F1671, F172:F1671), 0)), IF(H172:H1671="0", COUNTIF(F172:F1671, F172:F1671), 0), 0))</f>
        <v>Car</v>
      </c>
      <c r="AB172" t="str" cm="1">
        <f t="array" ref="AB172">INDEX(Q172:Q1170, MATCH(MAX(COUNTIFS(Q172:Q1170, Q172:Q1170, AC172:AC1170, "High")), COUNTIFS(Q172:Q1170, Q172:Q1170, AC172:AC1170, "High"), 0))</f>
        <v>West</v>
      </c>
      <c r="AC172" t="str">
        <v>High Risk</v>
      </c>
      <c r="AH172">
        <f t="shared" si="9"/>
        <v>652.44324324324327</v>
      </c>
      <c r="AJ172">
        <f t="shared" si="10"/>
        <v>0.13100436681222707</v>
      </c>
      <c r="AK172">
        <f t="shared" si="11"/>
        <v>5.2276409491972521E-2</v>
      </c>
      <c r="AM172">
        <v>0.6206294181005223</v>
      </c>
      <c r="AN172" s="8">
        <f>IF(L172="Male", 1, 0)</f>
        <v>1</v>
      </c>
    </row>
    <row r="173" spans="1:40" ht="15" x14ac:dyDescent="0.3">
      <c r="A173">
        <v>172</v>
      </c>
      <c r="B173">
        <v>23</v>
      </c>
      <c r="C173">
        <v>39064</v>
      </c>
      <c r="D173">
        <v>669</v>
      </c>
      <c r="E173">
        <v>194144</v>
      </c>
      <c r="F173" t="s">
        <v>40</v>
      </c>
      <c r="G173">
        <v>4517</v>
      </c>
      <c r="H173">
        <v>0</v>
      </c>
      <c r="I173">
        <v>1</v>
      </c>
      <c r="J173" t="s">
        <v>20</v>
      </c>
      <c r="K173" t="s">
        <v>21</v>
      </c>
      <c r="L173" t="s">
        <v>30</v>
      </c>
      <c r="M173" t="s">
        <v>41</v>
      </c>
      <c r="N173">
        <v>5</v>
      </c>
      <c r="O173">
        <v>2</v>
      </c>
      <c r="P173">
        <v>82896</v>
      </c>
      <c r="Q173" t="s">
        <v>24</v>
      </c>
      <c r="R173">
        <v>12</v>
      </c>
      <c r="S173" t="s">
        <v>45</v>
      </c>
      <c r="W173" t="str">
        <f>IF(B173&lt;30,"&lt;30",IF(B173&lt;=40,"30-40",IF(B173&lt;=50,"41-50",IF(B173&lt;=60,"51-60","&gt;60"))))</f>
        <v>&lt;30</v>
      </c>
      <c r="X173" t="str">
        <f t="shared" si="8"/>
        <v>18-30 (Young Adult)</v>
      </c>
      <c r="AA173" t="str" cm="1">
        <f t="array" ref="AA173">INDEX(F173:F1672, MATCH(MAX(IF(H173:H1672="0", COUNTIF(F173:F1672, F173:F1672), 0)), IF(H173:H1672="0", COUNTIF(F173:F1672, F173:F1672), 0), 0))</f>
        <v>Car</v>
      </c>
      <c r="AB173" t="str" cm="1">
        <f t="array" ref="AB173">INDEX(Q173:Q1171, MATCH(MAX(COUNTIFS(Q173:Q1171, Q173:Q1171, AC173:AC1171, "High")), COUNTIFS(Q173:Q1171, Q173:Q1171, AC173:AC1171, "High"), 0))</f>
        <v>East</v>
      </c>
      <c r="AC173" t="str">
        <v>High Risk</v>
      </c>
      <c r="AH173">
        <f t="shared" si="9"/>
        <v>648.68905472636811</v>
      </c>
      <c r="AJ173">
        <f t="shared" si="10"/>
        <v>0.11715481171548117</v>
      </c>
      <c r="AK173">
        <f t="shared" si="11"/>
        <v>5.2735060496995195E-2</v>
      </c>
      <c r="AM173">
        <v>0.45285700062453049</v>
      </c>
      <c r="AN173" s="8">
        <f>IF(L173="Male", 1, 0)</f>
        <v>1</v>
      </c>
    </row>
    <row r="174" spans="1:40" ht="15" x14ac:dyDescent="0.3">
      <c r="A174">
        <v>173</v>
      </c>
      <c r="B174">
        <v>56</v>
      </c>
      <c r="C174">
        <v>41922</v>
      </c>
      <c r="D174">
        <v>748</v>
      </c>
      <c r="E174">
        <v>218241</v>
      </c>
      <c r="F174" t="s">
        <v>35</v>
      </c>
      <c r="G174">
        <v>7034</v>
      </c>
      <c r="H174">
        <v>0</v>
      </c>
      <c r="I174">
        <v>0</v>
      </c>
      <c r="J174" t="s">
        <v>36</v>
      </c>
      <c r="K174" t="s">
        <v>33</v>
      </c>
      <c r="L174" t="s">
        <v>30</v>
      </c>
      <c r="M174" t="s">
        <v>37</v>
      </c>
      <c r="N174">
        <v>4</v>
      </c>
      <c r="O174">
        <v>2</v>
      </c>
      <c r="P174">
        <v>47732</v>
      </c>
      <c r="Q174" t="s">
        <v>26</v>
      </c>
      <c r="R174">
        <v>5</v>
      </c>
      <c r="S174" t="s">
        <v>25</v>
      </c>
      <c r="W174" t="str">
        <f>IF(B174&lt;30,"&lt;30",IF(B174&lt;=40,"30-40",IF(B174&lt;=50,"41-50",IF(B174&lt;=60,"51-60","&gt;60"))))</f>
        <v>51-60</v>
      </c>
      <c r="X174" t="str">
        <f t="shared" si="8"/>
        <v>46-60 (Older Adult)</v>
      </c>
      <c r="AA174" t="str" cm="1">
        <f t="array" ref="AA174">INDEX(F174:F1673, MATCH(MAX(IF(H174:H1673="0", COUNTIF(F174:F1673, F174:F1673), 0)), IF(H174:H1673="0", COUNTIF(F174:F1673, F174:F1673), 0), 0))</f>
        <v>Medical</v>
      </c>
      <c r="AB174" t="str" cm="1">
        <f t="array" ref="AB174">INDEX(Q174:Q1172, MATCH(MAX(COUNTIFS(Q174:Q1172, Q174:Q1172, AC174:AC1172, "High")), COUNTIFS(Q174:Q1172, Q174:Q1172, AC174:AC1172, "High"), 0))</f>
        <v>West</v>
      </c>
      <c r="AC174" t="str">
        <v>High Risk</v>
      </c>
      <c r="AH174">
        <f t="shared" si="9"/>
        <v>652.44324324324327</v>
      </c>
      <c r="AJ174">
        <f t="shared" si="10"/>
        <v>0.17796610169491525</v>
      </c>
      <c r="AK174">
        <f t="shared" si="11"/>
        <v>5.2605023963584019E-2</v>
      </c>
      <c r="AM174">
        <v>0.47872523374636822</v>
      </c>
      <c r="AN174" s="8">
        <f>IF(L174="Male", 1, 0)</f>
        <v>1</v>
      </c>
    </row>
    <row r="175" spans="1:40" ht="15" x14ac:dyDescent="0.3">
      <c r="A175">
        <v>174</v>
      </c>
      <c r="B175">
        <v>45</v>
      </c>
      <c r="C175">
        <v>74471</v>
      </c>
      <c r="D175">
        <v>580</v>
      </c>
      <c r="E175">
        <v>226937</v>
      </c>
      <c r="F175" t="s">
        <v>19</v>
      </c>
      <c r="G175">
        <v>5265</v>
      </c>
      <c r="H175">
        <v>0</v>
      </c>
      <c r="I175">
        <v>1</v>
      </c>
      <c r="J175" t="s">
        <v>20</v>
      </c>
      <c r="K175" t="s">
        <v>33</v>
      </c>
      <c r="L175" t="s">
        <v>30</v>
      </c>
      <c r="M175" t="s">
        <v>37</v>
      </c>
      <c r="N175">
        <v>0</v>
      </c>
      <c r="O175">
        <v>2</v>
      </c>
      <c r="P175">
        <v>142027</v>
      </c>
      <c r="Q175" t="s">
        <v>26</v>
      </c>
      <c r="R175">
        <v>13</v>
      </c>
      <c r="S175" t="s">
        <v>39</v>
      </c>
      <c r="W175" t="str">
        <f>IF(B175&lt;30,"&lt;30",IF(B175&lt;=40,"30-40",IF(B175&lt;=50,"41-50",IF(B175&lt;=60,"51-60","&gt;60"))))</f>
        <v>41-50</v>
      </c>
      <c r="X175" t="str">
        <f t="shared" si="8"/>
        <v>31-45 (Middle-Aged)</v>
      </c>
      <c r="AA175" t="str" cm="1">
        <f t="array" ref="AA175">INDEX(F175:F1674, MATCH(MAX(IF(H175:H1674="0", COUNTIF(F175:F1674, F175:F1674), 0)), IF(H175:H1674="0", COUNTIF(F175:F1674, F175:F1674), 0), 0))</f>
        <v>Home</v>
      </c>
      <c r="AB175" t="str" cm="1">
        <f t="array" ref="AB175">INDEX(Q175:Q1173, MATCH(MAX(COUNTIFS(Q175:Q1173, Q175:Q1173, AC175:AC1173, "High")), COUNTIFS(Q175:Q1173, Q175:Q1173, AC175:AC1173, "High"), 0))</f>
        <v>West</v>
      </c>
      <c r="AC175" t="str">
        <v>Low Risk</v>
      </c>
      <c r="AH175">
        <f t="shared" si="9"/>
        <v>652.44324324324327</v>
      </c>
      <c r="AJ175">
        <f t="shared" si="10"/>
        <v>0.15873015873015872</v>
      </c>
      <c r="AK175">
        <f t="shared" si="11"/>
        <v>5.2474755551954681E-2</v>
      </c>
      <c r="AM175">
        <v>0.77333164378230135</v>
      </c>
      <c r="AN175" s="8">
        <f>IF(L175="Male", 1, 0)</f>
        <v>1</v>
      </c>
    </row>
    <row r="176" spans="1:40" ht="15" x14ac:dyDescent="0.3">
      <c r="A176">
        <v>175</v>
      </c>
      <c r="B176">
        <v>56</v>
      </c>
      <c r="C176">
        <v>47313</v>
      </c>
      <c r="D176">
        <v>686</v>
      </c>
      <c r="E176">
        <v>232090</v>
      </c>
      <c r="F176" t="s">
        <v>40</v>
      </c>
      <c r="G176">
        <v>5138</v>
      </c>
      <c r="H176">
        <v>0</v>
      </c>
      <c r="I176">
        <v>1</v>
      </c>
      <c r="J176" t="s">
        <v>20</v>
      </c>
      <c r="K176" t="s">
        <v>33</v>
      </c>
      <c r="L176" t="s">
        <v>22</v>
      </c>
      <c r="M176" t="s">
        <v>23</v>
      </c>
      <c r="N176">
        <v>5</v>
      </c>
      <c r="O176">
        <v>2</v>
      </c>
      <c r="P176">
        <v>105501</v>
      </c>
      <c r="Q176" t="s">
        <v>38</v>
      </c>
      <c r="R176">
        <v>5</v>
      </c>
      <c r="S176" t="s">
        <v>43</v>
      </c>
      <c r="W176" t="str">
        <f>IF(B176&lt;30,"&lt;30",IF(B176&lt;=40,"30-40",IF(B176&lt;=50,"41-50",IF(B176&lt;=60,"51-60","&gt;60"))))</f>
        <v>51-60</v>
      </c>
      <c r="X176" t="str">
        <f t="shared" si="8"/>
        <v>46-60 (Older Adult)</v>
      </c>
      <c r="AA176" t="str" cm="1">
        <f t="array" ref="AA176">INDEX(F176:F1675, MATCH(MAX(IF(H176:H1675="0", COUNTIF(F176:F1675, F176:F1675), 0)), IF(H176:H1675="0", COUNTIF(F176:F1675, F176:F1675), 0), 0))</f>
        <v>Car</v>
      </c>
      <c r="AB176" t="str" cm="1">
        <f t="array" ref="AB176">INDEX(Q176:Q1174, MATCH(MAX(COUNTIFS(Q176:Q1174, Q176:Q1174, AC176:AC1174, "High")), COUNTIFS(Q176:Q1174, Q176:Q1174, AC176:AC1174, "High"), 0))</f>
        <v>North</v>
      </c>
      <c r="AC176" t="str">
        <v>High Risk</v>
      </c>
      <c r="AH176">
        <f t="shared" si="9"/>
        <v>647.51989389920425</v>
      </c>
      <c r="AJ176">
        <f t="shared" si="10"/>
        <v>0.11715481171548117</v>
      </c>
      <c r="AK176">
        <f t="shared" si="11"/>
        <v>5.234425464128567E-2</v>
      </c>
      <c r="AM176">
        <v>0.52752007096114339</v>
      </c>
      <c r="AN176" s="8">
        <f>IF(L176="Male", 1, 0)</f>
        <v>0</v>
      </c>
    </row>
    <row r="177" spans="1:40" ht="15" x14ac:dyDescent="0.3">
      <c r="A177">
        <v>176</v>
      </c>
      <c r="B177">
        <v>31</v>
      </c>
      <c r="C177">
        <v>48568</v>
      </c>
      <c r="D177">
        <v>692</v>
      </c>
      <c r="E177">
        <v>200162</v>
      </c>
      <c r="F177" t="s">
        <v>35</v>
      </c>
      <c r="G177">
        <v>4246</v>
      </c>
      <c r="H177">
        <v>1</v>
      </c>
      <c r="I177">
        <v>1</v>
      </c>
      <c r="J177" t="s">
        <v>20</v>
      </c>
      <c r="K177" t="s">
        <v>33</v>
      </c>
      <c r="L177" t="s">
        <v>22</v>
      </c>
      <c r="M177" t="s">
        <v>23</v>
      </c>
      <c r="N177">
        <v>3</v>
      </c>
      <c r="O177">
        <v>4</v>
      </c>
      <c r="P177">
        <v>100874</v>
      </c>
      <c r="Q177" t="s">
        <v>26</v>
      </c>
      <c r="R177">
        <v>15</v>
      </c>
      <c r="S177" t="s">
        <v>39</v>
      </c>
      <c r="W177" t="str">
        <f>IF(B177&lt;30,"&lt;30",IF(B177&lt;=40,"30-40",IF(B177&lt;=50,"41-50",IF(B177&lt;=60,"51-60","&gt;60"))))</f>
        <v>30-40</v>
      </c>
      <c r="X177" t="str">
        <f t="shared" si="8"/>
        <v>31-45 (Middle-Aged)</v>
      </c>
      <c r="AA177" t="str" cm="1">
        <f t="array" ref="AA177">INDEX(F177:F1676, MATCH(MAX(IF(H177:H1676="0", COUNTIF(F177:F1676, F177:F1676), 0)), IF(H177:H1676="0", COUNTIF(F177:F1676, F177:F1676), 0), 0))</f>
        <v>Medical</v>
      </c>
      <c r="AB177" t="str" cm="1">
        <f t="array" ref="AB177">INDEX(Q177:Q1175, MATCH(MAX(COUNTIFS(Q177:Q1175, Q177:Q1175, AC177:AC1175, "High")), COUNTIFS(Q177:Q1175, Q177:Q1175, AC177:AC1175, "High"), 0))</f>
        <v>West</v>
      </c>
      <c r="AC177" t="str">
        <v>High Risk</v>
      </c>
      <c r="AH177">
        <f t="shared" si="9"/>
        <v>647.51989389920425</v>
      </c>
      <c r="AJ177">
        <f t="shared" si="10"/>
        <v>0.13414634146341464</v>
      </c>
      <c r="AK177">
        <f t="shared" si="11"/>
        <v>5.2213520608549349E-2</v>
      </c>
      <c r="AM177">
        <v>0.53887928459582013</v>
      </c>
      <c r="AN177" s="8">
        <f>IF(L177="Male", 1, 0)</f>
        <v>0</v>
      </c>
    </row>
    <row r="178" spans="1:40" ht="15" x14ac:dyDescent="0.3">
      <c r="A178">
        <v>177</v>
      </c>
      <c r="B178">
        <v>36</v>
      </c>
      <c r="C178">
        <v>57648</v>
      </c>
      <c r="D178">
        <v>736</v>
      </c>
      <c r="E178">
        <v>33460</v>
      </c>
      <c r="F178" t="s">
        <v>28</v>
      </c>
      <c r="G178">
        <v>5786</v>
      </c>
      <c r="H178">
        <v>0</v>
      </c>
      <c r="I178">
        <v>1</v>
      </c>
      <c r="J178" t="s">
        <v>20</v>
      </c>
      <c r="K178" t="s">
        <v>21</v>
      </c>
      <c r="L178" t="s">
        <v>22</v>
      </c>
      <c r="M178" t="s">
        <v>31</v>
      </c>
      <c r="N178">
        <v>5</v>
      </c>
      <c r="O178">
        <v>4</v>
      </c>
      <c r="P178">
        <v>132831</v>
      </c>
      <c r="Q178" t="s">
        <v>38</v>
      </c>
      <c r="R178">
        <v>5</v>
      </c>
      <c r="S178" t="s">
        <v>42</v>
      </c>
      <c r="W178" t="str">
        <f>IF(B178&lt;30,"&lt;30",IF(B178&lt;=40,"30-40",IF(B178&lt;=50,"41-50",IF(B178&lt;=60,"51-60","&gt;60"))))</f>
        <v>30-40</v>
      </c>
      <c r="X178" t="str">
        <f t="shared" si="8"/>
        <v>31-45 (Middle-Aged)</v>
      </c>
      <c r="AA178" t="str" cm="1">
        <f t="array" ref="AA178">INDEX(F178:F1677, MATCH(MAX(IF(H178:H1677="0", COUNTIF(F178:F1677, F178:F1677), 0)), IF(H178:H1677="0", COUNTIF(F178:F1677, F178:F1677), 0), 0))</f>
        <v>Education</v>
      </c>
      <c r="AB178" t="str" cm="1">
        <f t="array" ref="AB178">INDEX(Q178:Q1176, MATCH(MAX(COUNTIFS(Q178:Q1176, Q178:Q1176, AC178:AC1176, "High")), COUNTIFS(Q178:Q1176, Q178:Q1176, AC178:AC1176, "High"), 0))</f>
        <v>North</v>
      </c>
      <c r="AC178" t="str">
        <v>High Risk</v>
      </c>
      <c r="AH178">
        <f t="shared" si="9"/>
        <v>647.78062678062679</v>
      </c>
      <c r="AJ178">
        <f t="shared" si="10"/>
        <v>0.11715481171548117</v>
      </c>
      <c r="AK178">
        <f t="shared" si="11"/>
        <v>4.9875569115323891E-2</v>
      </c>
      <c r="AM178">
        <v>0.62106387408017527</v>
      </c>
      <c r="AN178" s="8">
        <f>IF(L178="Male", 1, 0)</f>
        <v>0</v>
      </c>
    </row>
    <row r="179" spans="1:40" ht="15" x14ac:dyDescent="0.3">
      <c r="A179">
        <v>178</v>
      </c>
      <c r="B179">
        <v>37</v>
      </c>
      <c r="C179">
        <v>68558</v>
      </c>
      <c r="D179">
        <v>686</v>
      </c>
      <c r="E179">
        <v>229776</v>
      </c>
      <c r="F179" t="s">
        <v>40</v>
      </c>
      <c r="G179">
        <v>3847</v>
      </c>
      <c r="H179">
        <v>0</v>
      </c>
      <c r="I179">
        <v>0</v>
      </c>
      <c r="J179" t="s">
        <v>20</v>
      </c>
      <c r="K179" t="s">
        <v>33</v>
      </c>
      <c r="L179" t="s">
        <v>22</v>
      </c>
      <c r="M179" t="s">
        <v>37</v>
      </c>
      <c r="N179">
        <v>3</v>
      </c>
      <c r="O179">
        <v>4</v>
      </c>
      <c r="P179">
        <v>126147</v>
      </c>
      <c r="Q179" t="s">
        <v>32</v>
      </c>
      <c r="R179">
        <v>5</v>
      </c>
      <c r="S179" t="s">
        <v>42</v>
      </c>
      <c r="W179" t="str">
        <f>IF(B179&lt;30,"&lt;30",IF(B179&lt;=40,"30-40",IF(B179&lt;=50,"41-50",IF(B179&lt;=60,"51-60","&gt;60"))))</f>
        <v>30-40</v>
      </c>
      <c r="X179" t="str">
        <f t="shared" si="8"/>
        <v>31-45 (Middle-Aged)</v>
      </c>
      <c r="AA179" t="str" cm="1">
        <f t="array" ref="AA179">INDEX(F179:F1678, MATCH(MAX(IF(H179:H1678="0", COUNTIF(F179:F1678, F179:F1678), 0)), IF(H179:H1678="0", COUNTIF(F179:F1678, F179:F1678), 0), 0))</f>
        <v>Car</v>
      </c>
      <c r="AB179" t="str" cm="1">
        <f t="array" ref="AB179">INDEX(Q179:Q1177, MATCH(MAX(COUNTIFS(Q179:Q1177, Q179:Q1177, AC179:AC1177, "High")), COUNTIFS(Q179:Q1177, Q179:Q1177, AC179:AC1177, "High"), 0))</f>
        <v>South</v>
      </c>
      <c r="AC179" t="str">
        <v>High Risk</v>
      </c>
      <c r="AH179">
        <f t="shared" si="9"/>
        <v>652.44324324324327</v>
      </c>
      <c r="AJ179">
        <f t="shared" si="10"/>
        <v>0.13414634146341464</v>
      </c>
      <c r="AK179">
        <f t="shared" si="11"/>
        <v>5.0334275952929129E-2</v>
      </c>
      <c r="AM179">
        <v>0.71981209778880006</v>
      </c>
      <c r="AN179" s="8">
        <f>IF(L179="Male", 1, 0)</f>
        <v>0</v>
      </c>
    </row>
    <row r="180" spans="1:40" ht="15" x14ac:dyDescent="0.3">
      <c r="A180">
        <v>179</v>
      </c>
      <c r="B180">
        <v>62</v>
      </c>
      <c r="C180">
        <v>36481</v>
      </c>
      <c r="D180">
        <v>650</v>
      </c>
      <c r="E180">
        <v>101485</v>
      </c>
      <c r="F180" t="s">
        <v>40</v>
      </c>
      <c r="G180">
        <v>5518</v>
      </c>
      <c r="H180">
        <v>0</v>
      </c>
      <c r="I180">
        <v>1</v>
      </c>
      <c r="J180" t="s">
        <v>20</v>
      </c>
      <c r="K180" t="s">
        <v>21</v>
      </c>
      <c r="L180" t="s">
        <v>22</v>
      </c>
      <c r="M180" t="s">
        <v>23</v>
      </c>
      <c r="N180">
        <v>1</v>
      </c>
      <c r="O180">
        <v>2</v>
      </c>
      <c r="P180">
        <v>77144</v>
      </c>
      <c r="Q180" t="s">
        <v>24</v>
      </c>
      <c r="R180">
        <v>4</v>
      </c>
      <c r="S180" t="s">
        <v>39</v>
      </c>
      <c r="W180" t="str">
        <f>IF(B180&lt;30,"&lt;30",IF(B180&lt;=40,"30-40",IF(B180&lt;=50,"41-50",IF(B180&lt;=60,"51-60","&gt;60"))))</f>
        <v>&gt;60</v>
      </c>
      <c r="X180" t="str">
        <f t="shared" si="8"/>
        <v>46-60 (Older Adult)</v>
      </c>
      <c r="AA180" t="str" cm="1">
        <f t="array" ref="AA180">INDEX(F180:F1679, MATCH(MAX(IF(H180:H1679="0", COUNTIF(F180:F1679, F180:F1679), 0)), IF(H180:H1679="0", COUNTIF(F180:F1679, F180:F1679), 0), 0))</f>
        <v>Car</v>
      </c>
      <c r="AB180" t="str" cm="1">
        <f t="array" ref="AB180">INDEX(Q180:Q1178, MATCH(MAX(COUNTIFS(Q180:Q1178, Q180:Q1178, AC180:AC1178, "High")), COUNTIFS(Q180:Q1178, Q180:Q1178, AC180:AC1178, "High"), 0))</f>
        <v>East</v>
      </c>
      <c r="AC180" t="str">
        <v>High Risk</v>
      </c>
      <c r="AH180">
        <f t="shared" si="9"/>
        <v>647.51989389920425</v>
      </c>
      <c r="AJ180">
        <f t="shared" si="10"/>
        <v>0.15436241610738255</v>
      </c>
      <c r="AK180">
        <f t="shared" si="11"/>
        <v>5.0794395030412311E-2</v>
      </c>
      <c r="AM180">
        <v>0.42947783821945457</v>
      </c>
      <c r="AN180" s="8">
        <f>IF(L180="Male", 1, 0)</f>
        <v>0</v>
      </c>
    </row>
    <row r="181" spans="1:40" ht="15" x14ac:dyDescent="0.3">
      <c r="A181">
        <v>180</v>
      </c>
      <c r="B181">
        <v>44</v>
      </c>
      <c r="C181">
        <v>42558</v>
      </c>
      <c r="D181">
        <v>671</v>
      </c>
      <c r="E181">
        <v>169655</v>
      </c>
      <c r="F181" t="s">
        <v>44</v>
      </c>
      <c r="G181">
        <v>5524</v>
      </c>
      <c r="H181">
        <v>0</v>
      </c>
      <c r="I181">
        <v>1</v>
      </c>
      <c r="J181" t="s">
        <v>20</v>
      </c>
      <c r="K181" t="s">
        <v>21</v>
      </c>
      <c r="L181" t="s">
        <v>30</v>
      </c>
      <c r="M181" t="s">
        <v>41</v>
      </c>
      <c r="N181">
        <v>4</v>
      </c>
      <c r="O181">
        <v>2</v>
      </c>
      <c r="P181">
        <v>86506</v>
      </c>
      <c r="Q181" t="s">
        <v>38</v>
      </c>
      <c r="R181">
        <v>16</v>
      </c>
      <c r="S181" t="s">
        <v>45</v>
      </c>
      <c r="W181" t="str">
        <f>IF(B181&lt;30,"&lt;30",IF(B181&lt;=40,"30-40",IF(B181&lt;=50,"41-50",IF(B181&lt;=60,"51-60","&gt;60"))))</f>
        <v>41-50</v>
      </c>
      <c r="X181" t="str">
        <f t="shared" si="8"/>
        <v>31-45 (Middle-Aged)</v>
      </c>
      <c r="AA181" t="str" cm="1">
        <f t="array" ref="AA181">INDEX(F181:F1680, MATCH(MAX(IF(H181:H1680="0", COUNTIF(F181:F1680, F181:F1680), 0)), IF(H181:H1680="0", COUNTIF(F181:F1680, F181:F1680), 0), 0))</f>
        <v>Personal</v>
      </c>
      <c r="AB181" t="str" cm="1">
        <f t="array" ref="AB181">INDEX(Q181:Q1179, MATCH(MAX(COUNTIFS(Q181:Q1179, Q181:Q1179, AC181:AC1179, "High")), COUNTIFS(Q181:Q1179, Q181:Q1179, AC181:AC1179, "High"), 0))</f>
        <v>North</v>
      </c>
      <c r="AC181" t="str">
        <v>High Risk</v>
      </c>
      <c r="AH181">
        <f t="shared" si="9"/>
        <v>648.68905472636811</v>
      </c>
      <c r="AJ181">
        <f t="shared" si="10"/>
        <v>0.17796610169491525</v>
      </c>
      <c r="AK181">
        <f t="shared" si="11"/>
        <v>5.0663940650595846E-2</v>
      </c>
      <c r="AM181">
        <v>0.48448177547677018</v>
      </c>
      <c r="AN181" s="8">
        <f>IF(L181="Male", 1, 0)</f>
        <v>1</v>
      </c>
    </row>
    <row r="182" spans="1:40" ht="15" x14ac:dyDescent="0.3">
      <c r="A182">
        <v>181</v>
      </c>
      <c r="B182">
        <v>37</v>
      </c>
      <c r="C182">
        <v>25940</v>
      </c>
      <c r="D182">
        <v>636</v>
      </c>
      <c r="E182">
        <v>80437</v>
      </c>
      <c r="F182" t="s">
        <v>28</v>
      </c>
      <c r="G182">
        <v>6017</v>
      </c>
      <c r="H182">
        <v>0</v>
      </c>
      <c r="I182">
        <v>1</v>
      </c>
      <c r="J182" t="s">
        <v>20</v>
      </c>
      <c r="K182" t="s">
        <v>21</v>
      </c>
      <c r="L182" t="s">
        <v>22</v>
      </c>
      <c r="M182" t="s">
        <v>31</v>
      </c>
      <c r="N182">
        <v>0</v>
      </c>
      <c r="O182">
        <v>3</v>
      </c>
      <c r="P182">
        <v>66611</v>
      </c>
      <c r="Q182" t="s">
        <v>38</v>
      </c>
      <c r="R182">
        <v>18</v>
      </c>
      <c r="S182" t="s">
        <v>39</v>
      </c>
      <c r="W182" t="str">
        <f>IF(B182&lt;30,"&lt;30",IF(B182&lt;=40,"30-40",IF(B182&lt;=50,"41-50",IF(B182&lt;=60,"51-60","&gt;60"))))</f>
        <v>30-40</v>
      </c>
      <c r="X182" t="str">
        <f t="shared" si="8"/>
        <v>31-45 (Middle-Aged)</v>
      </c>
      <c r="AA182" t="str" cm="1">
        <f t="array" ref="AA182">INDEX(F182:F1681, MATCH(MAX(IF(H182:H1681="0", COUNTIF(F182:F1681, F182:F1681), 0)), IF(H182:H1681="0", COUNTIF(F182:F1681, F182:F1681), 0), 0))</f>
        <v>Education</v>
      </c>
      <c r="AB182" t="str" cm="1">
        <f t="array" ref="AB182">INDEX(Q182:Q1180, MATCH(MAX(COUNTIFS(Q182:Q1180, Q182:Q1180, AC182:AC1180, "High")), COUNTIFS(Q182:Q1180, Q182:Q1180, AC182:AC1180, "High"), 0))</f>
        <v>North</v>
      </c>
      <c r="AC182" t="str">
        <v>High Risk</v>
      </c>
      <c r="AH182">
        <f t="shared" si="9"/>
        <v>647.78062678062679</v>
      </c>
      <c r="AJ182">
        <f t="shared" si="10"/>
        <v>0.15873015873015872</v>
      </c>
      <c r="AK182">
        <f t="shared" si="11"/>
        <v>5.0533252573828298E-2</v>
      </c>
      <c r="AM182">
        <v>0.33406949485441201</v>
      </c>
      <c r="AN182" s="8">
        <f>IF(L182="Male", 1, 0)</f>
        <v>0</v>
      </c>
    </row>
    <row r="183" spans="1:40" ht="15" x14ac:dyDescent="0.3">
      <c r="A183">
        <v>182</v>
      </c>
      <c r="B183">
        <v>40</v>
      </c>
      <c r="C183">
        <v>45554</v>
      </c>
      <c r="D183">
        <v>710</v>
      </c>
      <c r="E183">
        <v>284927</v>
      </c>
      <c r="F183" t="s">
        <v>19</v>
      </c>
      <c r="G183">
        <v>3031</v>
      </c>
      <c r="H183">
        <v>0</v>
      </c>
      <c r="I183">
        <v>1</v>
      </c>
      <c r="J183" t="s">
        <v>20</v>
      </c>
      <c r="K183" t="s">
        <v>33</v>
      </c>
      <c r="L183" t="s">
        <v>22</v>
      </c>
      <c r="M183" t="s">
        <v>31</v>
      </c>
      <c r="N183">
        <v>2</v>
      </c>
      <c r="O183">
        <v>4</v>
      </c>
      <c r="P183">
        <v>56066</v>
      </c>
      <c r="Q183" t="s">
        <v>24</v>
      </c>
      <c r="R183">
        <v>10</v>
      </c>
      <c r="S183" t="s">
        <v>25</v>
      </c>
      <c r="W183" t="str">
        <f>IF(B183&lt;30,"&lt;30",IF(B183&lt;=40,"30-40",IF(B183&lt;=50,"41-50",IF(B183&lt;=60,"51-60","&gt;60"))))</f>
        <v>30-40</v>
      </c>
      <c r="X183" t="str">
        <f t="shared" si="8"/>
        <v>31-45 (Middle-Aged)</v>
      </c>
      <c r="AA183" t="str" cm="1">
        <f t="array" ref="AA183">INDEX(F183:F1682, MATCH(MAX(IF(H183:H1682="0", COUNTIF(F183:F1682, F183:F1682), 0)), IF(H183:H1682="0", COUNTIF(F183:F1682, F183:F1682), 0), 0))</f>
        <v>Home</v>
      </c>
      <c r="AB183" t="str" cm="1">
        <f t="array" ref="AB183">INDEX(Q183:Q1181, MATCH(MAX(COUNTIFS(Q183:Q1181, Q183:Q1181, AC183:AC1181, "High")), COUNTIFS(Q183:Q1181, Q183:Q1181, AC183:AC1181, "High"), 0))</f>
        <v>East</v>
      </c>
      <c r="AC183" t="str">
        <v>High Risk</v>
      </c>
      <c r="AH183">
        <f t="shared" si="9"/>
        <v>647.78062678062679</v>
      </c>
      <c r="AJ183">
        <f t="shared" si="10"/>
        <v>0.13100436681222707</v>
      </c>
      <c r="AK183">
        <f t="shared" si="11"/>
        <v>5.0683083525386058E-2</v>
      </c>
      <c r="AM183">
        <v>0.51159906954011025</v>
      </c>
      <c r="AN183" s="8">
        <f>IF(L183="Male", 1, 0)</f>
        <v>0</v>
      </c>
    </row>
    <row r="184" spans="1:40" ht="15" x14ac:dyDescent="0.3">
      <c r="A184">
        <v>183</v>
      </c>
      <c r="B184">
        <v>42</v>
      </c>
      <c r="C184">
        <v>58513</v>
      </c>
      <c r="D184">
        <v>572</v>
      </c>
      <c r="E184">
        <v>220865</v>
      </c>
      <c r="F184" t="s">
        <v>35</v>
      </c>
      <c r="G184">
        <v>6127</v>
      </c>
      <c r="H184">
        <v>0</v>
      </c>
      <c r="I184">
        <v>0</v>
      </c>
      <c r="J184" t="s">
        <v>20</v>
      </c>
      <c r="K184" t="s">
        <v>33</v>
      </c>
      <c r="L184" t="s">
        <v>30</v>
      </c>
      <c r="M184" t="s">
        <v>41</v>
      </c>
      <c r="N184">
        <v>1</v>
      </c>
      <c r="O184">
        <v>1</v>
      </c>
      <c r="P184">
        <v>117357</v>
      </c>
      <c r="Q184" t="s">
        <v>38</v>
      </c>
      <c r="R184">
        <v>3</v>
      </c>
      <c r="S184" t="s">
        <v>39</v>
      </c>
      <c r="W184" t="str">
        <f>IF(B184&lt;30,"&lt;30",IF(B184&lt;=40,"30-40",IF(B184&lt;=50,"41-50",IF(B184&lt;=60,"51-60","&gt;60"))))</f>
        <v>41-50</v>
      </c>
      <c r="X184" t="str">
        <f t="shared" si="8"/>
        <v>31-45 (Middle-Aged)</v>
      </c>
      <c r="AA184" t="str" cm="1">
        <f t="array" ref="AA184">INDEX(F184:F1683, MATCH(MAX(IF(H184:H1683="0", COUNTIF(F184:F1683, F184:F1683), 0)), IF(H184:H1683="0", COUNTIF(F184:F1683, F184:F1683), 0), 0))</f>
        <v>Medical</v>
      </c>
      <c r="AB184" t="str" cm="1">
        <f t="array" ref="AB184">INDEX(Q184:Q1182, MATCH(MAX(COUNTIFS(Q184:Q1182, Q184:Q1182, AC184:AC1182, "High")), COUNTIFS(Q184:Q1182, Q184:Q1182, AC184:AC1182, "High"), 0))</f>
        <v>North</v>
      </c>
      <c r="AC184" t="str">
        <v>Low Risk</v>
      </c>
      <c r="AH184">
        <f t="shared" si="9"/>
        <v>648.68905472636811</v>
      </c>
      <c r="AJ184">
        <f t="shared" si="10"/>
        <v>0.15436241610738255</v>
      </c>
      <c r="AK184">
        <f t="shared" si="11"/>
        <v>5.1145591841027405E-2</v>
      </c>
      <c r="AM184">
        <v>0.62889313288017157</v>
      </c>
      <c r="AN184" s="8">
        <f>IF(L184="Male", 1, 0)</f>
        <v>1</v>
      </c>
    </row>
    <row r="185" spans="1:40" ht="15" x14ac:dyDescent="0.3">
      <c r="A185">
        <v>184</v>
      </c>
      <c r="B185">
        <v>26</v>
      </c>
      <c r="C185">
        <v>44536</v>
      </c>
      <c r="D185">
        <v>625</v>
      </c>
      <c r="E185">
        <v>183709</v>
      </c>
      <c r="F185" t="s">
        <v>28</v>
      </c>
      <c r="G185">
        <v>5353</v>
      </c>
      <c r="H185">
        <v>0</v>
      </c>
      <c r="I185">
        <v>1</v>
      </c>
      <c r="J185" t="s">
        <v>20</v>
      </c>
      <c r="K185" t="s">
        <v>21</v>
      </c>
      <c r="L185" t="s">
        <v>22</v>
      </c>
      <c r="M185" t="s">
        <v>23</v>
      </c>
      <c r="N185">
        <v>4</v>
      </c>
      <c r="O185">
        <v>1</v>
      </c>
      <c r="P185">
        <v>111765</v>
      </c>
      <c r="Q185" t="s">
        <v>26</v>
      </c>
      <c r="R185">
        <v>10</v>
      </c>
      <c r="S185" t="s">
        <v>34</v>
      </c>
      <c r="W185" t="str">
        <f>IF(B185&lt;30,"&lt;30",IF(B185&lt;=40,"30-40",IF(B185&lt;=50,"41-50",IF(B185&lt;=60,"51-60","&gt;60"))))</f>
        <v>&lt;30</v>
      </c>
      <c r="X185" t="str">
        <f t="shared" si="8"/>
        <v>18-30 (Young Adult)</v>
      </c>
      <c r="AA185" t="str" cm="1">
        <f t="array" ref="AA185">INDEX(F185:F1684, MATCH(MAX(IF(H185:H1684="0", COUNTIF(F185:F1684, F185:F1684), 0)), IF(H185:H1684="0", COUNTIF(F185:F1684, F185:F1684), 0), 0))</f>
        <v>Education</v>
      </c>
      <c r="AB185" t="str" cm="1">
        <f t="array" ref="AB185">INDEX(Q185:Q1183, MATCH(MAX(COUNTIFS(Q185:Q1183, Q185:Q1183, AC185:AC1183, "High")), COUNTIFS(Q185:Q1183, Q185:Q1183, AC185:AC1183, "High"), 0))</f>
        <v>West</v>
      </c>
      <c r="AC185" t="str">
        <v>High Risk</v>
      </c>
      <c r="AH185">
        <f t="shared" si="9"/>
        <v>647.51989389920425</v>
      </c>
      <c r="AJ185">
        <f t="shared" si="10"/>
        <v>0.17796610169491525</v>
      </c>
      <c r="AK185">
        <f t="shared" si="11"/>
        <v>5.0764553902805307E-2</v>
      </c>
      <c r="AM185">
        <v>0.50238498230496997</v>
      </c>
      <c r="AN185" s="8">
        <f>IF(L185="Male", 1, 0)</f>
        <v>0</v>
      </c>
    </row>
    <row r="186" spans="1:40" ht="15" x14ac:dyDescent="0.3">
      <c r="A186">
        <v>185</v>
      </c>
      <c r="B186">
        <v>27</v>
      </c>
      <c r="C186">
        <v>76397</v>
      </c>
      <c r="D186">
        <v>672</v>
      </c>
      <c r="E186">
        <v>270945</v>
      </c>
      <c r="F186" t="s">
        <v>19</v>
      </c>
      <c r="G186">
        <v>4245</v>
      </c>
      <c r="H186">
        <v>0</v>
      </c>
      <c r="I186">
        <v>0</v>
      </c>
      <c r="J186" t="s">
        <v>36</v>
      </c>
      <c r="K186" t="s">
        <v>21</v>
      </c>
      <c r="L186" t="s">
        <v>22</v>
      </c>
      <c r="M186" t="s">
        <v>37</v>
      </c>
      <c r="N186">
        <v>0</v>
      </c>
      <c r="O186">
        <v>3</v>
      </c>
      <c r="P186">
        <v>122824</v>
      </c>
      <c r="Q186" t="s">
        <v>38</v>
      </c>
      <c r="R186">
        <v>13</v>
      </c>
      <c r="S186" t="s">
        <v>45</v>
      </c>
      <c r="W186" t="str">
        <f>IF(B186&lt;30,"&lt;30",IF(B186&lt;=40,"30-40",IF(B186&lt;=50,"41-50",IF(B186&lt;=60,"51-60","&gt;60"))))</f>
        <v>&lt;30</v>
      </c>
      <c r="X186" t="str">
        <f t="shared" si="8"/>
        <v>18-30 (Young Adult)</v>
      </c>
      <c r="AA186" t="str" cm="1">
        <f t="array" ref="AA186">INDEX(F186:F1685, MATCH(MAX(IF(H186:H1685="0", COUNTIF(F186:F1685, F186:F1685), 0)), IF(H186:H1685="0", COUNTIF(F186:F1685, F186:F1685), 0), 0))</f>
        <v>Home</v>
      </c>
      <c r="AB186" t="str" cm="1">
        <f t="array" ref="AB186">INDEX(Q186:Q1184, MATCH(MAX(COUNTIFS(Q186:Q1184, Q186:Q1184, AC186:AC1184, "High")), COUNTIFS(Q186:Q1184, Q186:Q1184, AC186:AC1184, "High"), 0))</f>
        <v>North</v>
      </c>
      <c r="AC186" t="str">
        <v>High Risk</v>
      </c>
      <c r="AH186">
        <f t="shared" si="9"/>
        <v>652.44324324324327</v>
      </c>
      <c r="AJ186">
        <f t="shared" si="10"/>
        <v>0.15873015873015872</v>
      </c>
      <c r="AK186">
        <f t="shared" si="11"/>
        <v>5.0382385209369489E-2</v>
      </c>
      <c r="AM186">
        <v>0.79076418996587705</v>
      </c>
      <c r="AN186" s="8">
        <f>IF(L186="Male", 1, 0)</f>
        <v>0</v>
      </c>
    </row>
    <row r="187" spans="1:40" ht="15" x14ac:dyDescent="0.3">
      <c r="A187">
        <v>186</v>
      </c>
      <c r="B187">
        <v>34</v>
      </c>
      <c r="C187">
        <v>51743</v>
      </c>
      <c r="D187">
        <v>708</v>
      </c>
      <c r="E187">
        <v>226601</v>
      </c>
      <c r="F187" t="s">
        <v>40</v>
      </c>
      <c r="G187">
        <v>2840</v>
      </c>
      <c r="H187">
        <v>0</v>
      </c>
      <c r="I187">
        <v>1</v>
      </c>
      <c r="J187" t="s">
        <v>20</v>
      </c>
      <c r="K187" t="s">
        <v>21</v>
      </c>
      <c r="L187" t="s">
        <v>22</v>
      </c>
      <c r="M187" t="s">
        <v>31</v>
      </c>
      <c r="N187">
        <v>1</v>
      </c>
      <c r="O187">
        <v>2</v>
      </c>
      <c r="P187">
        <v>138448</v>
      </c>
      <c r="Q187" t="s">
        <v>38</v>
      </c>
      <c r="R187">
        <v>3</v>
      </c>
      <c r="S187" t="s">
        <v>43</v>
      </c>
      <c r="W187" t="str">
        <f>IF(B187&lt;30,"&lt;30",IF(B187&lt;=40,"30-40",IF(B187&lt;=50,"41-50",IF(B187&lt;=60,"51-60","&gt;60"))))</f>
        <v>30-40</v>
      </c>
      <c r="X187" t="str">
        <f t="shared" si="8"/>
        <v>31-45 (Middle-Aged)</v>
      </c>
      <c r="AA187" t="str" cm="1">
        <f t="array" ref="AA187">INDEX(F187:F1686, MATCH(MAX(IF(H187:H1686="0", COUNTIF(F187:F1686, F187:F1686), 0)), IF(H187:H1686="0", COUNTIF(F187:F1686, F187:F1686), 0), 0))</f>
        <v>Car</v>
      </c>
      <c r="AB187" t="str" cm="1">
        <f t="array" ref="AB187">INDEX(Q187:Q1185, MATCH(MAX(COUNTIFS(Q187:Q1185, Q187:Q1185, AC187:AC1185, "High")), COUNTIFS(Q187:Q1185, Q187:Q1185, AC187:AC1185, "High"), 0))</f>
        <v>North</v>
      </c>
      <c r="AC187" t="str">
        <v>High Risk</v>
      </c>
      <c r="AH187">
        <f t="shared" si="9"/>
        <v>647.78062678062679</v>
      </c>
      <c r="AJ187">
        <f t="shared" si="10"/>
        <v>0.15436241610738255</v>
      </c>
      <c r="AK187">
        <f t="shared" si="11"/>
        <v>5.0532792012270671E-2</v>
      </c>
      <c r="AM187">
        <v>0.56761673741661611</v>
      </c>
      <c r="AN187" s="8">
        <f>IF(L187="Male", 1, 0)</f>
        <v>0</v>
      </c>
    </row>
    <row r="188" spans="1:40" ht="15" x14ac:dyDescent="0.3">
      <c r="A188">
        <v>187</v>
      </c>
      <c r="B188">
        <v>31</v>
      </c>
      <c r="C188">
        <v>48466</v>
      </c>
      <c r="D188">
        <v>649</v>
      </c>
      <c r="E188">
        <v>206229</v>
      </c>
      <c r="F188" t="s">
        <v>35</v>
      </c>
      <c r="G188">
        <v>4593</v>
      </c>
      <c r="H188">
        <v>0</v>
      </c>
      <c r="I188">
        <v>1</v>
      </c>
      <c r="J188" t="s">
        <v>20</v>
      </c>
      <c r="K188" t="s">
        <v>29</v>
      </c>
      <c r="L188" t="s">
        <v>30</v>
      </c>
      <c r="M188" t="s">
        <v>41</v>
      </c>
      <c r="N188">
        <v>0</v>
      </c>
      <c r="O188">
        <v>4</v>
      </c>
      <c r="P188">
        <v>123234</v>
      </c>
      <c r="Q188" t="s">
        <v>26</v>
      </c>
      <c r="R188">
        <v>4</v>
      </c>
      <c r="S188" t="s">
        <v>45</v>
      </c>
      <c r="W188" t="str">
        <f>IF(B188&lt;30,"&lt;30",IF(B188&lt;=40,"30-40",IF(B188&lt;=50,"41-50",IF(B188&lt;=60,"51-60","&gt;60"))))</f>
        <v>30-40</v>
      </c>
      <c r="X188" t="str">
        <f t="shared" si="8"/>
        <v>31-45 (Middle-Aged)</v>
      </c>
      <c r="AA188" t="str" cm="1">
        <f t="array" ref="AA188">INDEX(F188:F1687, MATCH(MAX(IF(H188:H1687="0", COUNTIF(F188:F1687, F188:F1687), 0)), IF(H188:H1687="0", COUNTIF(F188:F1687, F188:F1687), 0), 0))</f>
        <v>Medical</v>
      </c>
      <c r="AB188" t="str" cm="1">
        <f t="array" ref="AB188">INDEX(Q188:Q1186, MATCH(MAX(COUNTIFS(Q188:Q1186, Q188:Q1186, AC188:AC1186, "High")), COUNTIFS(Q188:Q1186, Q188:Q1186, AC188:AC1186, "High"), 0))</f>
        <v>West</v>
      </c>
      <c r="AC188" t="str">
        <v>High Risk</v>
      </c>
      <c r="AH188">
        <f t="shared" si="9"/>
        <v>648.68905472636811</v>
      </c>
      <c r="AJ188">
        <f t="shared" si="10"/>
        <v>0.15873015873015872</v>
      </c>
      <c r="AK188">
        <f t="shared" si="11"/>
        <v>5.0400942266777909E-2</v>
      </c>
      <c r="AM188">
        <v>0.53795606563905762</v>
      </c>
      <c r="AN188" s="8">
        <f>IF(L188="Male", 1, 0)</f>
        <v>1</v>
      </c>
    </row>
    <row r="189" spans="1:40" ht="15" x14ac:dyDescent="0.3">
      <c r="A189">
        <v>188</v>
      </c>
      <c r="B189">
        <v>32</v>
      </c>
      <c r="C189">
        <v>44717</v>
      </c>
      <c r="D189">
        <v>610</v>
      </c>
      <c r="E189">
        <v>219757</v>
      </c>
      <c r="F189" t="s">
        <v>35</v>
      </c>
      <c r="G189">
        <v>5186</v>
      </c>
      <c r="H189">
        <v>0</v>
      </c>
      <c r="I189">
        <v>1</v>
      </c>
      <c r="J189" t="s">
        <v>20</v>
      </c>
      <c r="K189" t="s">
        <v>29</v>
      </c>
      <c r="L189" t="s">
        <v>30</v>
      </c>
      <c r="M189" t="s">
        <v>41</v>
      </c>
      <c r="N189">
        <v>5</v>
      </c>
      <c r="O189">
        <v>2</v>
      </c>
      <c r="P189">
        <v>125903</v>
      </c>
      <c r="Q189" t="s">
        <v>24</v>
      </c>
      <c r="R189">
        <v>13</v>
      </c>
      <c r="S189" t="s">
        <v>39</v>
      </c>
      <c r="W189" t="str">
        <f>IF(B189&lt;30,"&lt;30",IF(B189&lt;=40,"30-40",IF(B189&lt;=50,"41-50",IF(B189&lt;=60,"51-60","&gt;60"))))</f>
        <v>30-40</v>
      </c>
      <c r="X189" t="str">
        <f t="shared" si="8"/>
        <v>31-45 (Middle-Aged)</v>
      </c>
      <c r="AA189" t="str" cm="1">
        <f t="array" ref="AA189">INDEX(F189:F1688, MATCH(MAX(IF(H189:H1688="0", COUNTIF(F189:F1688, F189:F1688), 0)), IF(H189:H1688="0", COUNTIF(F189:F1688, F189:F1688), 0), 0))</f>
        <v>Medical</v>
      </c>
      <c r="AB189" t="str" cm="1">
        <f t="array" ref="AB189">INDEX(Q189:Q1187, MATCH(MAX(COUNTIFS(Q189:Q1187, Q189:Q1187, AC189:AC1187, "High")), COUNTIFS(Q189:Q1187, Q189:Q1187, AC189:AC1187, "High"), 0))</f>
        <v>East</v>
      </c>
      <c r="AC189" t="str">
        <v>High Risk</v>
      </c>
      <c r="AH189">
        <f t="shared" si="9"/>
        <v>648.68905472636811</v>
      </c>
      <c r="AJ189">
        <f t="shared" si="10"/>
        <v>0.11715481171548117</v>
      </c>
      <c r="AK189">
        <f t="shared" si="11"/>
        <v>5.0865751418046737E-2</v>
      </c>
      <c r="AM189">
        <v>0.50402324339491145</v>
      </c>
      <c r="AN189" s="8">
        <f>IF(L189="Male", 1, 0)</f>
        <v>1</v>
      </c>
    </row>
    <row r="190" spans="1:40" ht="15" x14ac:dyDescent="0.3">
      <c r="A190">
        <v>189</v>
      </c>
      <c r="B190">
        <v>25</v>
      </c>
      <c r="C190">
        <v>29602</v>
      </c>
      <c r="D190">
        <v>639</v>
      </c>
      <c r="E190">
        <v>180896</v>
      </c>
      <c r="F190" t="s">
        <v>28</v>
      </c>
      <c r="G190">
        <v>3479</v>
      </c>
      <c r="H190">
        <v>0</v>
      </c>
      <c r="I190">
        <v>1</v>
      </c>
      <c r="J190" t="s">
        <v>20</v>
      </c>
      <c r="K190" t="s">
        <v>33</v>
      </c>
      <c r="L190" t="s">
        <v>22</v>
      </c>
      <c r="M190" t="s">
        <v>41</v>
      </c>
      <c r="N190">
        <v>0</v>
      </c>
      <c r="O190">
        <v>2</v>
      </c>
      <c r="P190">
        <v>37661</v>
      </c>
      <c r="Q190" t="s">
        <v>38</v>
      </c>
      <c r="R190">
        <v>14</v>
      </c>
      <c r="S190" t="s">
        <v>34</v>
      </c>
      <c r="W190" t="str">
        <f>IF(B190&lt;30,"&lt;30",IF(B190&lt;=40,"30-40",IF(B190&lt;=50,"41-50",IF(B190&lt;=60,"51-60","&gt;60"))))</f>
        <v>&lt;30</v>
      </c>
      <c r="X190" t="str">
        <f t="shared" si="8"/>
        <v>18-30 (Young Adult)</v>
      </c>
      <c r="AA190" t="str" cm="1">
        <f t="array" ref="AA190">INDEX(F190:F1689, MATCH(MAX(IF(H190:H1689="0", COUNTIF(F190:F1689, F190:F1689), 0)), IF(H190:H1689="0", COUNTIF(F190:F1689, F190:F1689), 0), 0))</f>
        <v>Education</v>
      </c>
      <c r="AB190" t="str" cm="1">
        <f t="array" ref="AB190">INDEX(Q190:Q1188, MATCH(MAX(COUNTIFS(Q190:Q1188, Q190:Q1188, AC190:AC1188, "High")), COUNTIFS(Q190:Q1188, Q190:Q1188, AC190:AC1188, "High"), 0))</f>
        <v>North</v>
      </c>
      <c r="AC190" t="str">
        <v>High Risk</v>
      </c>
      <c r="AH190">
        <f t="shared" si="9"/>
        <v>648.68905472636811</v>
      </c>
      <c r="AJ190">
        <f t="shared" si="10"/>
        <v>0.15873015873015872</v>
      </c>
      <c r="AK190">
        <f t="shared" si="11"/>
        <v>5.0733834206217729E-2</v>
      </c>
      <c r="AM190">
        <v>0.36721486563543715</v>
      </c>
      <c r="AN190" s="8">
        <f>IF(L190="Male", 1, 0)</f>
        <v>0</v>
      </c>
    </row>
    <row r="191" spans="1:40" ht="15" x14ac:dyDescent="0.3">
      <c r="A191">
        <v>190</v>
      </c>
      <c r="B191">
        <v>25</v>
      </c>
      <c r="C191">
        <v>48645</v>
      </c>
      <c r="D191">
        <v>631</v>
      </c>
      <c r="E191">
        <v>138015</v>
      </c>
      <c r="F191" t="s">
        <v>44</v>
      </c>
      <c r="G191">
        <v>4148</v>
      </c>
      <c r="H191">
        <v>0</v>
      </c>
      <c r="I191">
        <v>1</v>
      </c>
      <c r="J191" t="s">
        <v>20</v>
      </c>
      <c r="K191" t="s">
        <v>29</v>
      </c>
      <c r="L191" t="s">
        <v>30</v>
      </c>
      <c r="M191" t="s">
        <v>41</v>
      </c>
      <c r="N191">
        <v>1</v>
      </c>
      <c r="O191">
        <v>1</v>
      </c>
      <c r="P191">
        <v>90790</v>
      </c>
      <c r="Q191" t="s">
        <v>32</v>
      </c>
      <c r="R191">
        <v>4</v>
      </c>
      <c r="S191" t="s">
        <v>25</v>
      </c>
      <c r="W191" t="str">
        <f>IF(B191&lt;30,"&lt;30",IF(B191&lt;=40,"30-40",IF(B191&lt;=50,"41-50",IF(B191&lt;=60,"51-60","&gt;60"))))</f>
        <v>&lt;30</v>
      </c>
      <c r="X191" t="str">
        <f t="shared" si="8"/>
        <v>18-30 (Young Adult)</v>
      </c>
      <c r="AA191" t="str" cm="1">
        <f t="array" ref="AA191">INDEX(F191:F1690, MATCH(MAX(IF(H191:H1690="0", COUNTIF(F191:F1690, F191:F1690), 0)), IF(H191:H1690="0", COUNTIF(F191:F1690, F191:F1690), 0), 0))</f>
        <v>Personal</v>
      </c>
      <c r="AB191" t="str" cm="1">
        <f t="array" ref="AB191">INDEX(Q191:Q1189, MATCH(MAX(COUNTIFS(Q191:Q1189, Q191:Q1189, AC191:AC1189, "High")), COUNTIFS(Q191:Q1189, Q191:Q1189, AC191:AC1189, "High"), 0))</f>
        <v>South</v>
      </c>
      <c r="AC191" t="str">
        <v>High Risk</v>
      </c>
      <c r="AH191">
        <f t="shared" si="9"/>
        <v>648.68905472636811</v>
      </c>
      <c r="AJ191">
        <f t="shared" si="10"/>
        <v>0.15436241610738255</v>
      </c>
      <c r="AK191">
        <f t="shared" si="11"/>
        <v>5.0601678902111702E-2</v>
      </c>
      <c r="AM191">
        <v>0.53957622439651354</v>
      </c>
      <c r="AN191" s="8">
        <f>IF(L191="Male", 1, 0)</f>
        <v>1</v>
      </c>
    </row>
    <row r="192" spans="1:40" ht="15" x14ac:dyDescent="0.3">
      <c r="A192">
        <v>191</v>
      </c>
      <c r="B192">
        <v>40</v>
      </c>
      <c r="C192">
        <v>55375</v>
      </c>
      <c r="D192">
        <v>633</v>
      </c>
      <c r="E192">
        <v>248044</v>
      </c>
      <c r="F192" t="s">
        <v>19</v>
      </c>
      <c r="G192">
        <v>3736</v>
      </c>
      <c r="H192">
        <v>0</v>
      </c>
      <c r="I192">
        <v>1</v>
      </c>
      <c r="J192" t="s">
        <v>20</v>
      </c>
      <c r="K192" t="s">
        <v>21</v>
      </c>
      <c r="L192" t="s">
        <v>22</v>
      </c>
      <c r="M192" t="s">
        <v>31</v>
      </c>
      <c r="N192">
        <v>1</v>
      </c>
      <c r="O192">
        <v>1</v>
      </c>
      <c r="P192">
        <v>128937</v>
      </c>
      <c r="Q192" t="s">
        <v>24</v>
      </c>
      <c r="R192">
        <v>12</v>
      </c>
      <c r="S192" t="s">
        <v>39</v>
      </c>
      <c r="W192" t="str">
        <f>IF(B192&lt;30,"&lt;30",IF(B192&lt;=40,"30-40",IF(B192&lt;=50,"41-50",IF(B192&lt;=60,"51-60","&gt;60"))))</f>
        <v>30-40</v>
      </c>
      <c r="X192" t="str">
        <f t="shared" si="8"/>
        <v>31-45 (Middle-Aged)</v>
      </c>
      <c r="AA192" t="str" cm="1">
        <f t="array" ref="AA192">INDEX(F192:F1691, MATCH(MAX(IF(H192:H1691="0", COUNTIF(F192:F1691, F192:F1691), 0)), IF(H192:H1691="0", COUNTIF(F192:F1691, F192:F1691), 0), 0))</f>
        <v>Home</v>
      </c>
      <c r="AB192" t="str" cm="1">
        <f t="array" ref="AB192">INDEX(Q192:Q1190, MATCH(MAX(COUNTIFS(Q192:Q1190, Q192:Q1190, AC192:AC1190, "High")), COUNTIFS(Q192:Q1190, Q192:Q1190, AC192:AC1190, "High"), 0))</f>
        <v>East</v>
      </c>
      <c r="AC192" t="str">
        <v>High Risk</v>
      </c>
      <c r="AH192">
        <f t="shared" si="9"/>
        <v>647.78062678062679</v>
      </c>
      <c r="AJ192">
        <f t="shared" si="10"/>
        <v>0.15436241610738255</v>
      </c>
      <c r="AK192">
        <f t="shared" si="11"/>
        <v>5.0216563401927941E-2</v>
      </c>
      <c r="AM192">
        <v>0.60049057321035815</v>
      </c>
      <c r="AN192" s="8">
        <f>IF(L192="Male", 1, 0)</f>
        <v>0</v>
      </c>
    </row>
    <row r="193" spans="1:40" ht="15" x14ac:dyDescent="0.3">
      <c r="A193">
        <v>192</v>
      </c>
      <c r="B193">
        <v>35</v>
      </c>
      <c r="C193">
        <v>48228</v>
      </c>
      <c r="D193">
        <v>628</v>
      </c>
      <c r="E193">
        <v>196451</v>
      </c>
      <c r="F193" t="s">
        <v>28</v>
      </c>
      <c r="G193">
        <v>4565</v>
      </c>
      <c r="H193">
        <v>0</v>
      </c>
      <c r="I193">
        <v>1</v>
      </c>
      <c r="J193" t="s">
        <v>20</v>
      </c>
      <c r="K193" t="s">
        <v>21</v>
      </c>
      <c r="L193" t="s">
        <v>30</v>
      </c>
      <c r="M193" t="s">
        <v>37</v>
      </c>
      <c r="N193">
        <v>4</v>
      </c>
      <c r="O193">
        <v>4</v>
      </c>
      <c r="P193">
        <v>64953</v>
      </c>
      <c r="Q193" t="s">
        <v>32</v>
      </c>
      <c r="R193">
        <v>16</v>
      </c>
      <c r="S193" t="s">
        <v>25</v>
      </c>
      <c r="W193" t="str">
        <f>IF(B193&lt;30,"&lt;30",IF(B193&lt;=40,"30-40",IF(B193&lt;=50,"41-50",IF(B193&lt;=60,"51-60","&gt;60"))))</f>
        <v>30-40</v>
      </c>
      <c r="X193" t="str">
        <f t="shared" si="8"/>
        <v>31-45 (Middle-Aged)</v>
      </c>
      <c r="AA193" t="str" cm="1">
        <f t="array" ref="AA193">INDEX(F193:F1692, MATCH(MAX(IF(H193:H1692="0", COUNTIF(F193:F1692, F193:F1692), 0)), IF(H193:H1692="0", COUNTIF(F193:F1692, F193:F1692), 0), 0))</f>
        <v>Education</v>
      </c>
      <c r="AB193" t="str" cm="1">
        <f t="array" ref="AB193">INDEX(Q193:Q1191, MATCH(MAX(COUNTIFS(Q193:Q1191, Q193:Q1191, AC193:AC1191, "High")), COUNTIFS(Q193:Q1191, Q193:Q1191, AC193:AC1191, "High"), 0))</f>
        <v>South</v>
      </c>
      <c r="AC193" t="str">
        <v>High Risk</v>
      </c>
      <c r="AH193">
        <f t="shared" si="9"/>
        <v>652.44324324324327</v>
      </c>
      <c r="AJ193">
        <f t="shared" si="10"/>
        <v>0.17796610169491525</v>
      </c>
      <c r="AK193">
        <f t="shared" si="11"/>
        <v>4.9830297338651172E-2</v>
      </c>
      <c r="AM193">
        <v>0.53580188807327822</v>
      </c>
      <c r="AN193" s="8">
        <f>IF(L193="Male", 1, 0)</f>
        <v>1</v>
      </c>
    </row>
    <row r="194" spans="1:40" ht="15" x14ac:dyDescent="0.3">
      <c r="A194">
        <v>193</v>
      </c>
      <c r="B194">
        <v>46</v>
      </c>
      <c r="C194">
        <v>53466</v>
      </c>
      <c r="D194">
        <v>628</v>
      </c>
      <c r="E194">
        <v>112043</v>
      </c>
      <c r="F194" t="s">
        <v>44</v>
      </c>
      <c r="G194">
        <v>3911</v>
      </c>
      <c r="H194">
        <v>0</v>
      </c>
      <c r="I194">
        <v>1</v>
      </c>
      <c r="J194" t="s">
        <v>20</v>
      </c>
      <c r="K194" t="s">
        <v>33</v>
      </c>
      <c r="L194" t="s">
        <v>30</v>
      </c>
      <c r="M194" t="s">
        <v>23</v>
      </c>
      <c r="N194">
        <v>1</v>
      </c>
      <c r="O194">
        <v>4</v>
      </c>
      <c r="P194">
        <v>102750</v>
      </c>
      <c r="Q194" t="s">
        <v>32</v>
      </c>
      <c r="R194">
        <v>10</v>
      </c>
      <c r="S194" t="s">
        <v>34</v>
      </c>
      <c r="W194" t="str">
        <f>IF(B194&lt;30,"&lt;30",IF(B194&lt;=40,"30-40",IF(B194&lt;=50,"41-50",IF(B194&lt;=60,"51-60","&gt;60"))))</f>
        <v>41-50</v>
      </c>
      <c r="X194" t="str">
        <f t="shared" si="8"/>
        <v>46-60 (Older Adult)</v>
      </c>
      <c r="AA194" t="str" cm="1">
        <f t="array" ref="AA194">INDEX(F194:F1693, MATCH(MAX(IF(H194:H1693="0", COUNTIF(F194:F1693, F194:F1693), 0)), IF(H194:H1693="0", COUNTIF(F194:F1693, F194:F1693), 0), 0))</f>
        <v>Personal</v>
      </c>
      <c r="AB194" t="str" cm="1">
        <f t="array" ref="AB194">INDEX(Q194:Q1192, MATCH(MAX(COUNTIFS(Q194:Q1192, Q194:Q1192, AC194:AC1192, "High")), COUNTIFS(Q194:Q1192, Q194:Q1192, AC194:AC1192, "High"), 0))</f>
        <v>South</v>
      </c>
      <c r="AC194" t="str">
        <v>High Risk</v>
      </c>
      <c r="AH194">
        <f t="shared" si="9"/>
        <v>647.51989389920425</v>
      </c>
      <c r="AJ194">
        <f t="shared" si="10"/>
        <v>0.15436241610738255</v>
      </c>
      <c r="AK194">
        <f t="shared" si="11"/>
        <v>5.0296952877142857E-2</v>
      </c>
      <c r="AM194">
        <v>0.58321189685290953</v>
      </c>
      <c r="AN194" s="8">
        <f>IF(L194="Male", 1, 0)</f>
        <v>1</v>
      </c>
    </row>
    <row r="195" spans="1:40" ht="15" x14ac:dyDescent="0.3">
      <c r="A195">
        <v>194</v>
      </c>
      <c r="B195">
        <v>53</v>
      </c>
      <c r="C195">
        <v>39939</v>
      </c>
      <c r="D195">
        <v>564</v>
      </c>
      <c r="E195">
        <v>225368</v>
      </c>
      <c r="F195" t="s">
        <v>44</v>
      </c>
      <c r="G195">
        <v>7170</v>
      </c>
      <c r="H195">
        <v>0</v>
      </c>
      <c r="I195">
        <v>0</v>
      </c>
      <c r="J195" t="s">
        <v>20</v>
      </c>
      <c r="K195" t="s">
        <v>33</v>
      </c>
      <c r="L195" t="s">
        <v>22</v>
      </c>
      <c r="M195" t="s">
        <v>41</v>
      </c>
      <c r="N195">
        <v>5</v>
      </c>
      <c r="O195">
        <v>2</v>
      </c>
      <c r="P195">
        <v>115583</v>
      </c>
      <c r="Q195" t="s">
        <v>32</v>
      </c>
      <c r="R195">
        <v>17</v>
      </c>
      <c r="S195" t="s">
        <v>43</v>
      </c>
      <c r="W195" t="str">
        <f>IF(B195&lt;30,"&lt;30",IF(B195&lt;=40,"30-40",IF(B195&lt;=50,"41-50",IF(B195&lt;=60,"51-60","&gt;60"))))</f>
        <v>51-60</v>
      </c>
      <c r="X195" t="str">
        <f t="shared" ref="X195:X258" si="12">IF(B195&lt;=30, "18-30 (Young Adult)", IF(B195&lt;=45, "31-45 (Middle-Aged)", "46-60 (Older Adult)"))</f>
        <v>46-60 (Older Adult)</v>
      </c>
      <c r="AA195" t="str" cm="1">
        <f t="array" ref="AA195">INDEX(F195:F1694, MATCH(MAX(IF(H195:H1694="0", COUNTIF(F195:F1694, F195:F1694), 0)), IF(H195:H1694="0", COUNTIF(F195:F1694, F195:F1694), 0), 0))</f>
        <v>Personal</v>
      </c>
      <c r="AB195" t="str" cm="1">
        <f t="array" ref="AB195">INDEX(Q195:Q1193, MATCH(MAX(COUNTIFS(Q195:Q1193, Q195:Q1193, AC195:AC1193, "High")), COUNTIFS(Q195:Q1193, Q195:Q1193, AC195:AC1193, "High"), 0))</f>
        <v>South</v>
      </c>
      <c r="AC195" t="str">
        <v>Low Risk</v>
      </c>
      <c r="AH195">
        <f t="shared" ref="AH195:AH258" si="13">AVERAGEIF(M:M,M195,D:D)</f>
        <v>648.68905472636811</v>
      </c>
      <c r="AJ195">
        <f t="shared" ref="AJ195:AJ258" si="14">AVERAGEIFS(H:H,N:N,N195)</f>
        <v>0.11715481171548117</v>
      </c>
      <c r="AK195">
        <f t="shared" ref="AK195:AK258" si="15">CORREL(O195:O1694, H195:H1694)</f>
        <v>5.0765061784346394E-2</v>
      </c>
      <c r="AM195">
        <v>0.46077677108695453</v>
      </c>
      <c r="AN195" s="8">
        <f>IF(L195="Male", 1, 0)</f>
        <v>0</v>
      </c>
    </row>
    <row r="196" spans="1:40" ht="15" x14ac:dyDescent="0.3">
      <c r="A196">
        <v>195</v>
      </c>
      <c r="B196">
        <v>50</v>
      </c>
      <c r="C196">
        <v>31329</v>
      </c>
      <c r="D196">
        <v>665</v>
      </c>
      <c r="E196">
        <v>202042</v>
      </c>
      <c r="F196" t="s">
        <v>44</v>
      </c>
      <c r="G196">
        <v>5863</v>
      </c>
      <c r="H196">
        <v>1</v>
      </c>
      <c r="I196">
        <v>1</v>
      </c>
      <c r="J196" t="s">
        <v>20</v>
      </c>
      <c r="K196" t="s">
        <v>29</v>
      </c>
      <c r="L196" t="s">
        <v>30</v>
      </c>
      <c r="M196" t="s">
        <v>41</v>
      </c>
      <c r="N196">
        <v>4</v>
      </c>
      <c r="O196">
        <v>2</v>
      </c>
      <c r="P196">
        <v>113285</v>
      </c>
      <c r="Q196" t="s">
        <v>38</v>
      </c>
      <c r="R196">
        <v>7</v>
      </c>
      <c r="S196" t="s">
        <v>39</v>
      </c>
      <c r="W196" t="str">
        <f>IF(B196&lt;30,"&lt;30",IF(B196&lt;=40,"30-40",IF(B196&lt;=50,"41-50",IF(B196&lt;=60,"51-60","&gt;60"))))</f>
        <v>41-50</v>
      </c>
      <c r="X196" t="str">
        <f t="shared" si="12"/>
        <v>46-60 (Older Adult)</v>
      </c>
      <c r="AA196" t="str" cm="1">
        <f t="array" ref="AA196">INDEX(F196:F1695, MATCH(MAX(IF(H196:H1695="0", COUNTIF(F196:F1695, F196:F1695), 0)), IF(H196:H1695="0", COUNTIF(F196:F1695, F196:F1695), 0), 0))</f>
        <v>Personal</v>
      </c>
      <c r="AB196" t="str" cm="1">
        <f t="array" ref="AB196">INDEX(Q196:Q1194, MATCH(MAX(COUNTIFS(Q196:Q1194, Q196:Q1194, AC196:AC1194, "High")), COUNTIFS(Q196:Q1194, Q196:Q1194, AC196:AC1194, "High"), 0))</f>
        <v>North</v>
      </c>
      <c r="AC196" t="str">
        <v>High Risk</v>
      </c>
      <c r="AH196">
        <f t="shared" si="13"/>
        <v>648.68905472636811</v>
      </c>
      <c r="AJ196">
        <f t="shared" si="14"/>
        <v>0.17796610169491525</v>
      </c>
      <c r="AK196">
        <f t="shared" si="15"/>
        <v>5.0631886640810884E-2</v>
      </c>
      <c r="AM196">
        <v>0.38284622973670157</v>
      </c>
      <c r="AN196" s="8">
        <f>IF(L196="Male", 1, 0)</f>
        <v>1</v>
      </c>
    </row>
    <row r="197" spans="1:40" ht="15" x14ac:dyDescent="0.3">
      <c r="A197">
        <v>196</v>
      </c>
      <c r="B197">
        <v>44</v>
      </c>
      <c r="C197">
        <v>48406</v>
      </c>
      <c r="D197">
        <v>683</v>
      </c>
      <c r="E197">
        <v>284990</v>
      </c>
      <c r="F197" t="s">
        <v>35</v>
      </c>
      <c r="G197">
        <v>3894</v>
      </c>
      <c r="H197">
        <v>0</v>
      </c>
      <c r="I197">
        <v>0</v>
      </c>
      <c r="J197" t="s">
        <v>20</v>
      </c>
      <c r="K197" t="s">
        <v>21</v>
      </c>
      <c r="L197" t="s">
        <v>22</v>
      </c>
      <c r="M197" t="s">
        <v>37</v>
      </c>
      <c r="N197">
        <v>0</v>
      </c>
      <c r="O197">
        <v>3</v>
      </c>
      <c r="P197">
        <v>111063</v>
      </c>
      <c r="Q197" t="s">
        <v>26</v>
      </c>
      <c r="R197">
        <v>4</v>
      </c>
      <c r="S197" t="s">
        <v>39</v>
      </c>
      <c r="W197" t="str">
        <f>IF(B197&lt;30,"&lt;30",IF(B197&lt;=40,"30-40",IF(B197&lt;=50,"41-50",IF(B197&lt;=60,"51-60","&gt;60"))))</f>
        <v>41-50</v>
      </c>
      <c r="X197" t="str">
        <f t="shared" si="12"/>
        <v>31-45 (Middle-Aged)</v>
      </c>
      <c r="AA197" t="str" cm="1">
        <f t="array" ref="AA197">INDEX(F197:F1696, MATCH(MAX(IF(H197:H1696="0", COUNTIF(F197:F1696, F197:F1696), 0)), IF(H197:H1696="0", COUNTIF(F197:F1696, F197:F1696), 0), 0))</f>
        <v>Medical</v>
      </c>
      <c r="AB197" t="str" cm="1">
        <f t="array" ref="AB197">INDEX(Q197:Q1195, MATCH(MAX(COUNTIFS(Q197:Q1195, Q197:Q1195, AC197:AC1195, "High")), COUNTIFS(Q197:Q1195, Q197:Q1195, AC197:AC1195, "High"), 0))</f>
        <v>West</v>
      </c>
      <c r="AC197" t="str">
        <v>High Risk</v>
      </c>
      <c r="AH197">
        <f t="shared" si="13"/>
        <v>652.44324324324327</v>
      </c>
      <c r="AJ197">
        <f t="shared" si="14"/>
        <v>0.15873015873015872</v>
      </c>
      <c r="AK197">
        <f t="shared" si="15"/>
        <v>5.1571605824262359E-2</v>
      </c>
      <c r="AM197">
        <v>0.53741299566449141</v>
      </c>
      <c r="AN197" s="8">
        <f>IF(L197="Male", 1, 0)</f>
        <v>0</v>
      </c>
    </row>
    <row r="198" spans="1:40" ht="15" x14ac:dyDescent="0.3">
      <c r="A198">
        <v>197</v>
      </c>
      <c r="B198">
        <v>43</v>
      </c>
      <c r="C198">
        <v>53309</v>
      </c>
      <c r="D198">
        <v>724</v>
      </c>
      <c r="E198">
        <v>213426</v>
      </c>
      <c r="F198" t="s">
        <v>19</v>
      </c>
      <c r="G198">
        <v>4040</v>
      </c>
      <c r="H198">
        <v>0</v>
      </c>
      <c r="I198">
        <v>1</v>
      </c>
      <c r="J198" t="s">
        <v>20</v>
      </c>
      <c r="K198" t="s">
        <v>33</v>
      </c>
      <c r="L198" t="s">
        <v>30</v>
      </c>
      <c r="M198" t="s">
        <v>37</v>
      </c>
      <c r="N198">
        <v>1</v>
      </c>
      <c r="O198">
        <v>2</v>
      </c>
      <c r="P198">
        <v>117967</v>
      </c>
      <c r="Q198" t="s">
        <v>38</v>
      </c>
      <c r="R198">
        <v>12</v>
      </c>
      <c r="S198" t="s">
        <v>25</v>
      </c>
      <c r="W198" t="str">
        <f>IF(B198&lt;30,"&lt;30",IF(B198&lt;=40,"30-40",IF(B198&lt;=50,"41-50",IF(B198&lt;=60,"51-60","&gt;60"))))</f>
        <v>41-50</v>
      </c>
      <c r="X198" t="str">
        <f t="shared" si="12"/>
        <v>31-45 (Middle-Aged)</v>
      </c>
      <c r="AA198" t="str" cm="1">
        <f t="array" ref="AA198">INDEX(F198:F1697, MATCH(MAX(IF(H198:H1697="0", COUNTIF(F198:F1697, F198:F1697), 0)), IF(H198:H1697="0", COUNTIF(F198:F1697, F198:F1697), 0), 0))</f>
        <v>Home</v>
      </c>
      <c r="AB198" t="str" cm="1">
        <f t="array" ref="AB198">INDEX(Q198:Q1196, MATCH(MAX(COUNTIFS(Q198:Q1196, Q198:Q1196, AC198:AC1196, "High")), COUNTIFS(Q198:Q1196, Q198:Q1196, AC198:AC1196, "High"), 0))</f>
        <v>North</v>
      </c>
      <c r="AC198" t="str">
        <v>High Risk</v>
      </c>
      <c r="AH198">
        <f t="shared" si="13"/>
        <v>652.44324324324327</v>
      </c>
      <c r="AJ198">
        <f t="shared" si="14"/>
        <v>0.15436241610738255</v>
      </c>
      <c r="AK198">
        <f t="shared" si="15"/>
        <v>5.1723596521261357E-2</v>
      </c>
      <c r="AM198">
        <v>0.58179086375279454</v>
      </c>
      <c r="AN198" s="8">
        <f>IF(L198="Male", 1, 0)</f>
        <v>1</v>
      </c>
    </row>
    <row r="199" spans="1:40" ht="15" x14ac:dyDescent="0.3">
      <c r="A199">
        <v>198</v>
      </c>
      <c r="B199">
        <v>29</v>
      </c>
      <c r="C199">
        <v>47469</v>
      </c>
      <c r="D199">
        <v>693</v>
      </c>
      <c r="E199">
        <v>140947</v>
      </c>
      <c r="F199" t="s">
        <v>19</v>
      </c>
      <c r="G199">
        <v>3519</v>
      </c>
      <c r="H199">
        <v>1</v>
      </c>
      <c r="I199">
        <v>1</v>
      </c>
      <c r="J199" t="s">
        <v>20</v>
      </c>
      <c r="K199" t="s">
        <v>33</v>
      </c>
      <c r="L199" t="s">
        <v>22</v>
      </c>
      <c r="M199" t="s">
        <v>23</v>
      </c>
      <c r="N199">
        <v>4</v>
      </c>
      <c r="O199">
        <v>3</v>
      </c>
      <c r="P199">
        <v>105422</v>
      </c>
      <c r="Q199" t="s">
        <v>32</v>
      </c>
      <c r="R199">
        <v>10</v>
      </c>
      <c r="S199" t="s">
        <v>39</v>
      </c>
      <c r="W199" t="str">
        <f>IF(B199&lt;30,"&lt;30",IF(B199&lt;=40,"30-40",IF(B199&lt;=50,"41-50",IF(B199&lt;=60,"51-60","&gt;60"))))</f>
        <v>&lt;30</v>
      </c>
      <c r="X199" t="str">
        <f t="shared" si="12"/>
        <v>18-30 (Young Adult)</v>
      </c>
      <c r="AA199" t="str" cm="1">
        <f t="array" ref="AA199">INDEX(F199:F1698, MATCH(MAX(IF(H199:H1698="0", COUNTIF(F199:F1698, F199:F1698), 0)), IF(H199:H1698="0", COUNTIF(F199:F1698, F199:F1698), 0), 0))</f>
        <v>Home</v>
      </c>
      <c r="AB199" t="str" cm="1">
        <f t="array" ref="AB199">INDEX(Q199:Q1197, MATCH(MAX(COUNTIFS(Q199:Q1197, Q199:Q1197, AC199:AC1197, "High")), COUNTIFS(Q199:Q1197, Q199:Q1197, AC199:AC1197, "High"), 0))</f>
        <v>South</v>
      </c>
      <c r="AC199" t="str">
        <v>High Risk</v>
      </c>
      <c r="AH199">
        <f t="shared" si="13"/>
        <v>647.51989389920425</v>
      </c>
      <c r="AJ199">
        <f t="shared" si="14"/>
        <v>0.17796610169491525</v>
      </c>
      <c r="AK199">
        <f t="shared" si="15"/>
        <v>5.1590504434809177E-2</v>
      </c>
      <c r="AM199">
        <v>0.52893205289501555</v>
      </c>
      <c r="AN199" s="8">
        <f>IF(L199="Male", 1, 0)</f>
        <v>0</v>
      </c>
    </row>
    <row r="200" spans="1:40" ht="15" x14ac:dyDescent="0.3">
      <c r="A200">
        <v>199</v>
      </c>
      <c r="B200">
        <v>23</v>
      </c>
      <c r="C200">
        <v>53052</v>
      </c>
      <c r="D200">
        <v>690</v>
      </c>
      <c r="E200">
        <v>110492</v>
      </c>
      <c r="F200" t="s">
        <v>28</v>
      </c>
      <c r="G200">
        <v>4849</v>
      </c>
      <c r="H200">
        <v>1</v>
      </c>
      <c r="I200">
        <v>1</v>
      </c>
      <c r="J200" t="s">
        <v>36</v>
      </c>
      <c r="K200" t="s">
        <v>29</v>
      </c>
      <c r="L200" t="s">
        <v>30</v>
      </c>
      <c r="M200" t="s">
        <v>31</v>
      </c>
      <c r="N200">
        <v>4</v>
      </c>
      <c r="O200">
        <v>2</v>
      </c>
      <c r="P200">
        <v>56112</v>
      </c>
      <c r="Q200" t="s">
        <v>32</v>
      </c>
      <c r="R200">
        <v>2</v>
      </c>
      <c r="S200" t="s">
        <v>34</v>
      </c>
      <c r="W200" t="str">
        <f>IF(B200&lt;30,"&lt;30",IF(B200&lt;=40,"30-40",IF(B200&lt;=50,"41-50",IF(B200&lt;=60,"51-60","&gt;60"))))</f>
        <v>&lt;30</v>
      </c>
      <c r="X200" t="str">
        <f t="shared" si="12"/>
        <v>18-30 (Young Adult)</v>
      </c>
      <c r="AA200" t="str" cm="1">
        <f t="array" ref="AA200">INDEX(F200:F1699, MATCH(MAX(IF(H200:H1699="0", COUNTIF(F200:F1699, F200:F1699), 0)), IF(H200:H1699="0", COUNTIF(F200:F1699, F200:F1699), 0), 0))</f>
        <v>Education</v>
      </c>
      <c r="AB200" t="str" cm="1">
        <f t="array" ref="AB200">INDEX(Q200:Q1198, MATCH(MAX(COUNTIFS(Q200:Q1198, Q200:Q1198, AC200:AC1198, "High")), COUNTIFS(Q200:Q1198, Q200:Q1198, AC200:AC1198, "High"), 0))</f>
        <v>South</v>
      </c>
      <c r="AC200" t="str">
        <v>High Risk</v>
      </c>
      <c r="AH200">
        <f t="shared" si="13"/>
        <v>647.78062678062679</v>
      </c>
      <c r="AJ200">
        <f t="shared" si="14"/>
        <v>0.17796610169491525</v>
      </c>
      <c r="AK200">
        <f t="shared" si="15"/>
        <v>5.086119468229134E-2</v>
      </c>
      <c r="AM200">
        <v>0.57946471402840261</v>
      </c>
      <c r="AN200" s="8">
        <f>IF(L200="Male", 1, 0)</f>
        <v>1</v>
      </c>
    </row>
    <row r="201" spans="1:40" ht="15" x14ac:dyDescent="0.3">
      <c r="A201">
        <v>200</v>
      </c>
      <c r="B201">
        <v>56</v>
      </c>
      <c r="C201">
        <v>61649</v>
      </c>
      <c r="D201">
        <v>664</v>
      </c>
      <c r="E201">
        <v>263214</v>
      </c>
      <c r="F201" t="s">
        <v>40</v>
      </c>
      <c r="G201">
        <v>6775</v>
      </c>
      <c r="H201">
        <v>0</v>
      </c>
      <c r="I201">
        <v>0</v>
      </c>
      <c r="J201" t="s">
        <v>20</v>
      </c>
      <c r="K201" t="s">
        <v>33</v>
      </c>
      <c r="L201" t="s">
        <v>22</v>
      </c>
      <c r="M201" t="s">
        <v>37</v>
      </c>
      <c r="N201">
        <v>2</v>
      </c>
      <c r="O201">
        <v>2</v>
      </c>
      <c r="P201">
        <v>115208</v>
      </c>
      <c r="Q201" t="s">
        <v>26</v>
      </c>
      <c r="R201">
        <v>14</v>
      </c>
      <c r="S201" t="s">
        <v>39</v>
      </c>
      <c r="W201" t="str">
        <f>IF(B201&lt;30,"&lt;30",IF(B201&lt;=40,"30-40",IF(B201&lt;=50,"41-50",IF(B201&lt;=60,"51-60","&gt;60"))))</f>
        <v>51-60</v>
      </c>
      <c r="X201" t="str">
        <f t="shared" si="12"/>
        <v>46-60 (Older Adult)</v>
      </c>
      <c r="AA201" t="str" cm="1">
        <f t="array" ref="AA201">INDEX(F201:F1700, MATCH(MAX(IF(H201:H1700="0", COUNTIF(F201:F1700, F201:F1700), 0)), IF(H201:H1700="0", COUNTIF(F201:F1700, F201:F1700), 0), 0))</f>
        <v>Car</v>
      </c>
      <c r="AB201" t="str" cm="1">
        <f t="array" ref="AB201">INDEX(Q201:Q1199, MATCH(MAX(COUNTIFS(Q201:Q1199, Q201:Q1199, AC201:AC1199, "High")), COUNTIFS(Q201:Q1199, Q201:Q1199, AC201:AC1199, "High"), 0))</f>
        <v>West</v>
      </c>
      <c r="AC201" t="str">
        <v>High Risk</v>
      </c>
      <c r="AH201">
        <f t="shared" si="13"/>
        <v>652.44324324324327</v>
      </c>
      <c r="AJ201">
        <f t="shared" si="14"/>
        <v>0.13100436681222707</v>
      </c>
      <c r="AK201">
        <f t="shared" si="15"/>
        <v>5.1807913824750092E-2</v>
      </c>
      <c r="AM201">
        <v>0.65727759021749954</v>
      </c>
      <c r="AN201" s="8">
        <f>IF(L201="Male", 1, 0)</f>
        <v>0</v>
      </c>
    </row>
    <row r="202" spans="1:40" ht="15" x14ac:dyDescent="0.3">
      <c r="A202">
        <v>201</v>
      </c>
      <c r="B202">
        <v>27</v>
      </c>
      <c r="C202">
        <v>61592</v>
      </c>
      <c r="D202">
        <v>561</v>
      </c>
      <c r="E202">
        <v>196818</v>
      </c>
      <c r="F202" t="s">
        <v>28</v>
      </c>
      <c r="G202">
        <v>6197</v>
      </c>
      <c r="H202">
        <v>0</v>
      </c>
      <c r="I202">
        <v>0</v>
      </c>
      <c r="J202" t="s">
        <v>20</v>
      </c>
      <c r="K202" t="s">
        <v>29</v>
      </c>
      <c r="L202" t="s">
        <v>22</v>
      </c>
      <c r="M202" t="s">
        <v>31</v>
      </c>
      <c r="N202">
        <v>4</v>
      </c>
      <c r="O202">
        <v>2</v>
      </c>
      <c r="P202">
        <v>108542</v>
      </c>
      <c r="Q202" t="s">
        <v>24</v>
      </c>
      <c r="R202">
        <v>8</v>
      </c>
      <c r="S202" t="s">
        <v>43</v>
      </c>
      <c r="W202" t="str">
        <f>IF(B202&lt;30,"&lt;30",IF(B202&lt;=40,"30-40",IF(B202&lt;=50,"41-50",IF(B202&lt;=60,"51-60","&gt;60"))))</f>
        <v>&lt;30</v>
      </c>
      <c r="X202" t="str">
        <f t="shared" si="12"/>
        <v>18-30 (Young Adult)</v>
      </c>
      <c r="AA202" t="str" cm="1">
        <f t="array" ref="AA202">INDEX(F202:F1701, MATCH(MAX(IF(H202:H1701="0", COUNTIF(F202:F1701, F202:F1701), 0)), IF(H202:H1701="0", COUNTIF(F202:F1701, F202:F1701), 0), 0))</f>
        <v>Education</v>
      </c>
      <c r="AB202" t="str" cm="1">
        <f t="array" ref="AB202">INDEX(Q202:Q1200, MATCH(MAX(COUNTIFS(Q202:Q1200, Q202:Q1200, AC202:AC1200, "High")), COUNTIFS(Q202:Q1200, Q202:Q1200, AC202:AC1200, "High"), 0))</f>
        <v>East</v>
      </c>
      <c r="AC202" t="str">
        <v>Low Risk</v>
      </c>
      <c r="AH202">
        <f t="shared" si="13"/>
        <v>647.78062678062679</v>
      </c>
      <c r="AJ202">
        <f t="shared" si="14"/>
        <v>0.17796610169491525</v>
      </c>
      <c r="AK202">
        <f t="shared" si="15"/>
        <v>5.1675196748666719E-2</v>
      </c>
      <c r="AM202">
        <v>0.65676167374166161</v>
      </c>
      <c r="AN202" s="8">
        <f>IF(L202="Male", 1, 0)</f>
        <v>0</v>
      </c>
    </row>
    <row r="203" spans="1:40" ht="15" x14ac:dyDescent="0.3">
      <c r="A203">
        <v>202</v>
      </c>
      <c r="B203">
        <v>42</v>
      </c>
      <c r="C203">
        <v>62860</v>
      </c>
      <c r="D203">
        <v>664</v>
      </c>
      <c r="E203">
        <v>156709</v>
      </c>
      <c r="F203" t="s">
        <v>19</v>
      </c>
      <c r="G203">
        <v>5198</v>
      </c>
      <c r="H203">
        <v>0</v>
      </c>
      <c r="I203">
        <v>0</v>
      </c>
      <c r="J203" t="s">
        <v>36</v>
      </c>
      <c r="K203" t="s">
        <v>21</v>
      </c>
      <c r="L203" t="s">
        <v>22</v>
      </c>
      <c r="M203" t="s">
        <v>31</v>
      </c>
      <c r="N203">
        <v>4</v>
      </c>
      <c r="O203">
        <v>4</v>
      </c>
      <c r="P203">
        <v>56507</v>
      </c>
      <c r="Q203" t="s">
        <v>32</v>
      </c>
      <c r="R203">
        <v>10</v>
      </c>
      <c r="S203" t="s">
        <v>43</v>
      </c>
      <c r="W203" t="str">
        <f>IF(B203&lt;30,"&lt;30",IF(B203&lt;=40,"30-40",IF(B203&lt;=50,"41-50",IF(B203&lt;=60,"51-60","&gt;60"))))</f>
        <v>41-50</v>
      </c>
      <c r="X203" t="str">
        <f t="shared" si="12"/>
        <v>31-45 (Middle-Aged)</v>
      </c>
      <c r="AA203" t="str" cm="1">
        <f t="array" ref="AA203">INDEX(F203:F1702, MATCH(MAX(IF(H203:H1702="0", COUNTIF(F203:F1702, F203:F1702), 0)), IF(H203:H1702="0", COUNTIF(F203:F1702, F203:F1702), 0), 0))</f>
        <v>Home</v>
      </c>
      <c r="AB203" t="str" cm="1">
        <f t="array" ref="AB203">INDEX(Q203:Q1201, MATCH(MAX(COUNTIFS(Q203:Q1201, Q203:Q1201, AC203:AC1201, "High")), COUNTIFS(Q203:Q1201, Q203:Q1201, AC203:AC1201, "High"), 0))</f>
        <v>South</v>
      </c>
      <c r="AC203" t="str">
        <v>High Risk</v>
      </c>
      <c r="AH203">
        <f t="shared" si="13"/>
        <v>647.78062678062679</v>
      </c>
      <c r="AJ203">
        <f t="shared" si="14"/>
        <v>0.17796610169491525</v>
      </c>
      <c r="AK203">
        <f t="shared" si="15"/>
        <v>5.1542237988563402E-2</v>
      </c>
      <c r="AM203">
        <v>0.66823855253749442</v>
      </c>
      <c r="AN203" s="8">
        <f>IF(L203="Male", 1, 0)</f>
        <v>0</v>
      </c>
    </row>
    <row r="204" spans="1:40" ht="15" x14ac:dyDescent="0.3">
      <c r="A204">
        <v>203</v>
      </c>
      <c r="B204">
        <v>34</v>
      </c>
      <c r="C204">
        <v>65079</v>
      </c>
      <c r="D204">
        <v>655</v>
      </c>
      <c r="E204">
        <v>164016</v>
      </c>
      <c r="F204" t="s">
        <v>35</v>
      </c>
      <c r="G204">
        <v>4705</v>
      </c>
      <c r="H204">
        <v>1</v>
      </c>
      <c r="I204">
        <v>1</v>
      </c>
      <c r="J204" t="s">
        <v>36</v>
      </c>
      <c r="K204" t="s">
        <v>29</v>
      </c>
      <c r="L204" t="s">
        <v>22</v>
      </c>
      <c r="M204" t="s">
        <v>41</v>
      </c>
      <c r="N204">
        <v>2</v>
      </c>
      <c r="O204">
        <v>4</v>
      </c>
      <c r="P204">
        <v>141392</v>
      </c>
      <c r="Q204" t="s">
        <v>38</v>
      </c>
      <c r="R204">
        <v>6</v>
      </c>
      <c r="S204" t="s">
        <v>42</v>
      </c>
      <c r="W204" t="str">
        <f>IF(B204&lt;30,"&lt;30",IF(B204&lt;=40,"30-40",IF(B204&lt;=50,"41-50",IF(B204&lt;=60,"51-60","&gt;60"))))</f>
        <v>30-40</v>
      </c>
      <c r="X204" t="str">
        <f t="shared" si="12"/>
        <v>31-45 (Middle-Aged)</v>
      </c>
      <c r="AA204" t="str" cm="1">
        <f t="array" ref="AA204">INDEX(F204:F1703, MATCH(MAX(IF(H204:H1703="0", COUNTIF(F204:F1703, F204:F1703), 0)), IF(H204:H1703="0", COUNTIF(F204:F1703, F204:F1703), 0), 0))</f>
        <v>Medical</v>
      </c>
      <c r="AB204" t="str" cm="1">
        <f t="array" ref="AB204">INDEX(Q204:Q1202, MATCH(MAX(COUNTIFS(Q204:Q1202, Q204:Q1202, AC204:AC1202, "High")), COUNTIFS(Q204:Q1202, Q204:Q1202, AC204:AC1202, "High"), 0))</f>
        <v>North</v>
      </c>
      <c r="AC204" t="str">
        <v>High Risk</v>
      </c>
      <c r="AH204">
        <f t="shared" si="13"/>
        <v>648.68905472636811</v>
      </c>
      <c r="AJ204">
        <f t="shared" si="14"/>
        <v>0.13100436681222707</v>
      </c>
      <c r="AK204">
        <f t="shared" si="15"/>
        <v>5.2011084729700001E-2</v>
      </c>
      <c r="AM204">
        <v>0.6883230904302019</v>
      </c>
      <c r="AN204" s="8">
        <f>IF(L204="Male", 1, 0)</f>
        <v>0</v>
      </c>
    </row>
    <row r="205" spans="1:40" ht="15" x14ac:dyDescent="0.3">
      <c r="A205">
        <v>204</v>
      </c>
      <c r="B205">
        <v>49</v>
      </c>
      <c r="C205">
        <v>57456</v>
      </c>
      <c r="D205">
        <v>701</v>
      </c>
      <c r="E205">
        <v>264917</v>
      </c>
      <c r="F205" t="s">
        <v>28</v>
      </c>
      <c r="G205">
        <v>5551</v>
      </c>
      <c r="H205">
        <v>0</v>
      </c>
      <c r="I205">
        <v>0</v>
      </c>
      <c r="J205" t="s">
        <v>20</v>
      </c>
      <c r="K205" t="s">
        <v>33</v>
      </c>
      <c r="L205" t="s">
        <v>30</v>
      </c>
      <c r="M205" t="s">
        <v>31</v>
      </c>
      <c r="N205">
        <v>3</v>
      </c>
      <c r="O205">
        <v>4</v>
      </c>
      <c r="P205">
        <v>116015</v>
      </c>
      <c r="Q205" t="s">
        <v>32</v>
      </c>
      <c r="R205">
        <v>2</v>
      </c>
      <c r="S205" t="s">
        <v>34</v>
      </c>
      <c r="W205" t="str">
        <f>IF(B205&lt;30,"&lt;30",IF(B205&lt;=40,"30-40",IF(B205&lt;=50,"41-50",IF(B205&lt;=60,"51-60","&gt;60"))))</f>
        <v>41-50</v>
      </c>
      <c r="X205" t="str">
        <f t="shared" si="12"/>
        <v>46-60 (Older Adult)</v>
      </c>
      <c r="AA205" t="str" cm="1">
        <f t="array" ref="AA205">INDEX(F205:F1704, MATCH(MAX(IF(H205:H1704="0", COUNTIF(F205:F1704, F205:F1704), 0)), IF(H205:H1704="0", COUNTIF(F205:F1704, F205:F1704), 0), 0))</f>
        <v>Education</v>
      </c>
      <c r="AB205" t="str" cm="1">
        <f t="array" ref="AB205">INDEX(Q205:Q1203, MATCH(MAX(COUNTIFS(Q205:Q1203, Q205:Q1203, AC205:AC1203, "High")), COUNTIFS(Q205:Q1203, Q205:Q1203, AC205:AC1203, "High"), 0))</f>
        <v>South</v>
      </c>
      <c r="AC205" t="str">
        <v>High Risk</v>
      </c>
      <c r="AH205">
        <f t="shared" si="13"/>
        <v>647.78062678062679</v>
      </c>
      <c r="AJ205">
        <f t="shared" si="14"/>
        <v>0.13414634146341464</v>
      </c>
      <c r="AK205">
        <f t="shared" si="15"/>
        <v>4.962174217218436E-2</v>
      </c>
      <c r="AM205">
        <v>0.61932605016156328</v>
      </c>
      <c r="AN205" s="8">
        <f>IF(L205="Male", 1, 0)</f>
        <v>1</v>
      </c>
    </row>
    <row r="206" spans="1:40" ht="15" x14ac:dyDescent="0.3">
      <c r="A206">
        <v>205</v>
      </c>
      <c r="B206">
        <v>36</v>
      </c>
      <c r="C206">
        <v>55344</v>
      </c>
      <c r="D206">
        <v>678</v>
      </c>
      <c r="E206">
        <v>223590</v>
      </c>
      <c r="F206" t="s">
        <v>40</v>
      </c>
      <c r="G206">
        <v>5279</v>
      </c>
      <c r="H206">
        <v>0</v>
      </c>
      <c r="I206">
        <v>0</v>
      </c>
      <c r="J206" t="s">
        <v>20</v>
      </c>
      <c r="K206" t="s">
        <v>29</v>
      </c>
      <c r="L206" t="s">
        <v>22</v>
      </c>
      <c r="M206" t="s">
        <v>41</v>
      </c>
      <c r="N206">
        <v>5</v>
      </c>
      <c r="O206">
        <v>3</v>
      </c>
      <c r="P206">
        <v>58589</v>
      </c>
      <c r="Q206" t="s">
        <v>32</v>
      </c>
      <c r="R206">
        <v>14</v>
      </c>
      <c r="S206" t="s">
        <v>45</v>
      </c>
      <c r="W206" t="str">
        <f>IF(B206&lt;30,"&lt;30",IF(B206&lt;=40,"30-40",IF(B206&lt;=50,"41-50",IF(B206&lt;=60,"51-60","&gt;60"))))</f>
        <v>30-40</v>
      </c>
      <c r="X206" t="str">
        <f t="shared" si="12"/>
        <v>31-45 (Middle-Aged)</v>
      </c>
      <c r="AA206" t="str" cm="1">
        <f t="array" ref="AA206">INDEX(F206:F1705, MATCH(MAX(IF(H206:H1705="0", COUNTIF(F206:F1705, F206:F1705), 0)), IF(H206:H1705="0", COUNTIF(F206:F1705, F206:F1705), 0), 0))</f>
        <v>Car</v>
      </c>
      <c r="AB206" t="str" cm="1">
        <f t="array" ref="AB206">INDEX(Q206:Q1204, MATCH(MAX(COUNTIFS(Q206:Q1204, Q206:Q1204, AC206:AC1204, "High")), COUNTIFS(Q206:Q1204, Q206:Q1204, AC206:AC1204, "High"), 0))</f>
        <v>South</v>
      </c>
      <c r="AC206" t="str">
        <v>High Risk</v>
      </c>
      <c r="AH206">
        <f t="shared" si="13"/>
        <v>648.68905472636811</v>
      </c>
      <c r="AJ206">
        <f t="shared" si="14"/>
        <v>0.11715481171548117</v>
      </c>
      <c r="AK206">
        <f t="shared" si="15"/>
        <v>5.0089956378909263E-2</v>
      </c>
      <c r="AM206">
        <v>0.60020998705683226</v>
      </c>
      <c r="AN206" s="8">
        <f>IF(L206="Male", 1, 0)</f>
        <v>0</v>
      </c>
    </row>
    <row r="207" spans="1:40" ht="15" x14ac:dyDescent="0.3">
      <c r="A207">
        <v>206</v>
      </c>
      <c r="B207">
        <v>54</v>
      </c>
      <c r="C207">
        <v>79144</v>
      </c>
      <c r="D207">
        <v>643</v>
      </c>
      <c r="E207">
        <v>254858</v>
      </c>
      <c r="F207" t="s">
        <v>28</v>
      </c>
      <c r="G207">
        <v>5432</v>
      </c>
      <c r="H207">
        <v>0</v>
      </c>
      <c r="I207">
        <v>0</v>
      </c>
      <c r="J207" t="s">
        <v>20</v>
      </c>
      <c r="K207" t="s">
        <v>29</v>
      </c>
      <c r="L207" t="s">
        <v>30</v>
      </c>
      <c r="M207" t="s">
        <v>41</v>
      </c>
      <c r="N207">
        <v>1</v>
      </c>
      <c r="O207">
        <v>3</v>
      </c>
      <c r="P207">
        <v>75483</v>
      </c>
      <c r="Q207" t="s">
        <v>24</v>
      </c>
      <c r="R207">
        <v>11</v>
      </c>
      <c r="S207" t="s">
        <v>25</v>
      </c>
      <c r="W207" t="str">
        <f>IF(B207&lt;30,"&lt;30",IF(B207&lt;=40,"30-40",IF(B207&lt;=50,"41-50",IF(B207&lt;=60,"51-60","&gt;60"))))</f>
        <v>51-60</v>
      </c>
      <c r="X207" t="str">
        <f t="shared" si="12"/>
        <v>46-60 (Older Adult)</v>
      </c>
      <c r="AA207" t="str" cm="1">
        <f t="array" ref="AA207">INDEX(F207:F1706, MATCH(MAX(IF(H207:H1706="0", COUNTIF(F207:F1706, F207:F1706), 0)), IF(H207:H1706="0", COUNTIF(F207:F1706, F207:F1706), 0), 0))</f>
        <v>Education</v>
      </c>
      <c r="AB207" t="str" cm="1">
        <f t="array" ref="AB207">INDEX(Q207:Q1205, MATCH(MAX(COUNTIFS(Q207:Q1205, Q207:Q1205, AC207:AC1205, "High")), COUNTIFS(Q207:Q1205, Q207:Q1205, AC207:AC1205, "High"), 0))</f>
        <v>East</v>
      </c>
      <c r="AC207" t="str">
        <v>High Risk</v>
      </c>
      <c r="AH207">
        <f t="shared" si="13"/>
        <v>648.68905472636811</v>
      </c>
      <c r="AJ207">
        <f t="shared" si="14"/>
        <v>0.15436241610738255</v>
      </c>
      <c r="AK207">
        <f t="shared" si="15"/>
        <v>5.024268331519717E-2</v>
      </c>
      <c r="AM207">
        <v>0.81562774363476731</v>
      </c>
      <c r="AN207" s="8">
        <f>IF(L207="Male", 1, 0)</f>
        <v>1</v>
      </c>
    </row>
    <row r="208" spans="1:40" ht="15" x14ac:dyDescent="0.3">
      <c r="A208">
        <v>207</v>
      </c>
      <c r="B208">
        <v>30</v>
      </c>
      <c r="C208">
        <v>61754</v>
      </c>
      <c r="D208">
        <v>747</v>
      </c>
      <c r="E208">
        <v>212260</v>
      </c>
      <c r="F208" t="s">
        <v>44</v>
      </c>
      <c r="G208">
        <v>5197</v>
      </c>
      <c r="H208">
        <v>0</v>
      </c>
      <c r="I208">
        <v>0</v>
      </c>
      <c r="J208" t="s">
        <v>20</v>
      </c>
      <c r="K208" t="s">
        <v>21</v>
      </c>
      <c r="L208" t="s">
        <v>30</v>
      </c>
      <c r="M208" t="s">
        <v>23</v>
      </c>
      <c r="N208">
        <v>2</v>
      </c>
      <c r="O208">
        <v>4</v>
      </c>
      <c r="P208">
        <v>83078</v>
      </c>
      <c r="Q208" t="s">
        <v>26</v>
      </c>
      <c r="R208">
        <v>2</v>
      </c>
      <c r="S208" t="s">
        <v>27</v>
      </c>
      <c r="W208" t="str">
        <f>IF(B208&lt;30,"&lt;30",IF(B208&lt;=40,"30-40",IF(B208&lt;=50,"41-50",IF(B208&lt;=60,"51-60","&gt;60"))))</f>
        <v>30-40</v>
      </c>
      <c r="X208" t="str">
        <f t="shared" si="12"/>
        <v>18-30 (Young Adult)</v>
      </c>
      <c r="AA208" t="str" cm="1">
        <f t="array" ref="AA208">INDEX(F208:F1707, MATCH(MAX(IF(H208:H1707="0", COUNTIF(F208:F1707, F208:F1707), 0)), IF(H208:H1707="0", COUNTIF(F208:F1707, F208:F1707), 0), 0))</f>
        <v>Personal</v>
      </c>
      <c r="AB208" t="str" cm="1">
        <f t="array" ref="AB208">INDEX(Q208:Q1206, MATCH(MAX(COUNTIFS(Q208:Q1206, Q208:Q1206, AC208:AC1206, "High")), COUNTIFS(Q208:Q1206, Q208:Q1206, AC208:AC1206, "High"), 0))</f>
        <v>West</v>
      </c>
      <c r="AC208" t="str">
        <v>High Risk</v>
      </c>
      <c r="AH208">
        <f t="shared" si="13"/>
        <v>647.51989389920425</v>
      </c>
      <c r="AJ208">
        <f t="shared" si="14"/>
        <v>0.13100436681222707</v>
      </c>
      <c r="AK208">
        <f t="shared" si="15"/>
        <v>5.0395691111576699E-2</v>
      </c>
      <c r="AM208">
        <v>0.65822796267299044</v>
      </c>
      <c r="AN208" s="8">
        <f>IF(L208="Male", 1, 0)</f>
        <v>1</v>
      </c>
    </row>
    <row r="209" spans="1:40" ht="15" x14ac:dyDescent="0.3">
      <c r="A209">
        <v>208</v>
      </c>
      <c r="B209">
        <v>27</v>
      </c>
      <c r="C209">
        <v>37322</v>
      </c>
      <c r="D209">
        <v>692</v>
      </c>
      <c r="E209">
        <v>158168</v>
      </c>
      <c r="F209" t="s">
        <v>40</v>
      </c>
      <c r="G209">
        <v>5444</v>
      </c>
      <c r="H209">
        <v>0</v>
      </c>
      <c r="I209">
        <v>1</v>
      </c>
      <c r="J209" t="s">
        <v>20</v>
      </c>
      <c r="K209" t="s">
        <v>29</v>
      </c>
      <c r="L209" t="s">
        <v>22</v>
      </c>
      <c r="M209" t="s">
        <v>31</v>
      </c>
      <c r="N209">
        <v>4</v>
      </c>
      <c r="O209">
        <v>3</v>
      </c>
      <c r="P209">
        <v>83057</v>
      </c>
      <c r="Q209" t="s">
        <v>32</v>
      </c>
      <c r="R209">
        <v>4</v>
      </c>
      <c r="S209" t="s">
        <v>27</v>
      </c>
      <c r="W209" t="str">
        <f>IF(B209&lt;30,"&lt;30",IF(B209&lt;=40,"30-40",IF(B209&lt;=50,"41-50",IF(B209&lt;=60,"51-60","&gt;60"))))</f>
        <v>&lt;30</v>
      </c>
      <c r="X209" t="str">
        <f t="shared" si="12"/>
        <v>18-30 (Young Adult)</v>
      </c>
      <c r="AA209" t="str" cm="1">
        <f t="array" ref="AA209">INDEX(F209:F1708, MATCH(MAX(IF(H209:H1708="0", COUNTIF(F209:F1708, F209:F1708), 0)), IF(H209:H1708="0", COUNTIF(F209:F1708, F209:F1708), 0), 0))</f>
        <v>Car</v>
      </c>
      <c r="AB209" t="str" cm="1">
        <f t="array" ref="AB209">INDEX(Q209:Q1207, MATCH(MAX(COUNTIFS(Q209:Q1207, Q209:Q1207, AC209:AC1207, "High")), COUNTIFS(Q209:Q1207, Q209:Q1207, AC209:AC1207, "High"), 0))</f>
        <v>South</v>
      </c>
      <c r="AC209" t="str">
        <v>High Risk</v>
      </c>
      <c r="AH209">
        <f t="shared" si="13"/>
        <v>647.78062678062679</v>
      </c>
      <c r="AJ209">
        <f t="shared" si="14"/>
        <v>0.17796610169491525</v>
      </c>
      <c r="AK209">
        <f t="shared" si="15"/>
        <v>5.0866693954648767E-2</v>
      </c>
      <c r="AM209">
        <v>0.43708986902962449</v>
      </c>
      <c r="AN209" s="8">
        <f>IF(L209="Male", 1, 0)</f>
        <v>0</v>
      </c>
    </row>
    <row r="210" spans="1:40" ht="15" x14ac:dyDescent="0.3">
      <c r="A210">
        <v>209</v>
      </c>
      <c r="B210">
        <v>45</v>
      </c>
      <c r="C210">
        <v>22054</v>
      </c>
      <c r="D210">
        <v>666</v>
      </c>
      <c r="E210">
        <v>289328</v>
      </c>
      <c r="F210" t="s">
        <v>44</v>
      </c>
      <c r="G210">
        <v>3579</v>
      </c>
      <c r="H210">
        <v>0</v>
      </c>
      <c r="I210">
        <v>1</v>
      </c>
      <c r="J210" t="s">
        <v>20</v>
      </c>
      <c r="K210" t="s">
        <v>33</v>
      </c>
      <c r="L210" t="s">
        <v>22</v>
      </c>
      <c r="M210" t="s">
        <v>37</v>
      </c>
      <c r="N210">
        <v>4</v>
      </c>
      <c r="O210">
        <v>4</v>
      </c>
      <c r="P210">
        <v>108791</v>
      </c>
      <c r="Q210" t="s">
        <v>24</v>
      </c>
      <c r="R210">
        <v>6</v>
      </c>
      <c r="S210" t="s">
        <v>34</v>
      </c>
      <c r="W210" t="str">
        <f>IF(B210&lt;30,"&lt;30",IF(B210&lt;=40,"30-40",IF(B210&lt;=50,"41-50",IF(B210&lt;=60,"51-60","&gt;60"))))</f>
        <v>41-50</v>
      </c>
      <c r="X210" t="str">
        <f t="shared" si="12"/>
        <v>31-45 (Middle-Aged)</v>
      </c>
      <c r="AA210" t="str" cm="1">
        <f t="array" ref="AA210">INDEX(F210:F1709, MATCH(MAX(IF(H210:H1709="0", COUNTIF(F210:F1709, F210:F1709), 0)), IF(H210:H1709="0", COUNTIF(F210:F1709, F210:F1709), 0), 0))</f>
        <v>Personal</v>
      </c>
      <c r="AB210" t="str" cm="1">
        <f t="array" ref="AB210">INDEX(Q210:Q1208, MATCH(MAX(COUNTIFS(Q210:Q1208, Q210:Q1208, AC210:AC1208, "High")), COUNTIFS(Q210:Q1208, Q210:Q1208, AC210:AC1208, "High"), 0))</f>
        <v>East</v>
      </c>
      <c r="AC210" t="str">
        <v>High Risk</v>
      </c>
      <c r="AH210">
        <f t="shared" si="13"/>
        <v>652.44324324324327</v>
      </c>
      <c r="AJ210">
        <f t="shared" si="14"/>
        <v>0.17796610169491525</v>
      </c>
      <c r="AK210">
        <f t="shared" si="15"/>
        <v>5.1020643929311715E-2</v>
      </c>
      <c r="AM210">
        <v>0.29889666283500627</v>
      </c>
      <c r="AN210" s="8">
        <f>IF(L210="Male", 1, 0)</f>
        <v>0</v>
      </c>
    </row>
    <row r="211" spans="1:40" ht="15" x14ac:dyDescent="0.3">
      <c r="A211">
        <v>210</v>
      </c>
      <c r="B211">
        <v>47</v>
      </c>
      <c r="C211">
        <v>46382</v>
      </c>
      <c r="D211">
        <v>672</v>
      </c>
      <c r="E211">
        <v>180447</v>
      </c>
      <c r="F211" t="s">
        <v>35</v>
      </c>
      <c r="G211">
        <v>4879</v>
      </c>
      <c r="H211">
        <v>0</v>
      </c>
      <c r="I211">
        <v>1</v>
      </c>
      <c r="J211" t="s">
        <v>20</v>
      </c>
      <c r="K211" t="s">
        <v>33</v>
      </c>
      <c r="L211" t="s">
        <v>22</v>
      </c>
      <c r="M211" t="s">
        <v>37</v>
      </c>
      <c r="N211">
        <v>1</v>
      </c>
      <c r="O211">
        <v>1</v>
      </c>
      <c r="P211">
        <v>70709</v>
      </c>
      <c r="Q211" t="s">
        <v>24</v>
      </c>
      <c r="R211">
        <v>4</v>
      </c>
      <c r="S211" t="s">
        <v>27</v>
      </c>
      <c r="W211" t="str">
        <f>IF(B211&lt;30,"&lt;30",IF(B211&lt;=40,"30-40",IF(B211&lt;=50,"41-50",IF(B211&lt;=60,"51-60","&gt;60"))))</f>
        <v>41-50</v>
      </c>
      <c r="X211" t="str">
        <f t="shared" si="12"/>
        <v>46-60 (Older Adult)</v>
      </c>
      <c r="AA211" t="str" cm="1">
        <f t="array" ref="AA211">INDEX(F211:F1710, MATCH(MAX(IF(H211:H1710="0", COUNTIF(F211:F1710, F211:F1710), 0)), IF(H211:H1710="0", COUNTIF(F211:F1710, F211:F1710), 0), 0))</f>
        <v>Medical</v>
      </c>
      <c r="AB211" t="str" cm="1">
        <f t="array" ref="AB211">INDEX(Q211:Q1209, MATCH(MAX(COUNTIFS(Q211:Q1209, Q211:Q1209, AC211:AC1209, "High")), COUNTIFS(Q211:Q1209, Q211:Q1209, AC211:AC1209, "High"), 0))</f>
        <v>East</v>
      </c>
      <c r="AC211" t="str">
        <v>High Risk</v>
      </c>
      <c r="AH211">
        <f t="shared" si="13"/>
        <v>652.44324324324327</v>
      </c>
      <c r="AJ211">
        <f t="shared" si="14"/>
        <v>0.15436241610738255</v>
      </c>
      <c r="AK211">
        <f t="shared" si="15"/>
        <v>5.149379696122372E-2</v>
      </c>
      <c r="AM211">
        <v>0.5190934351891241</v>
      </c>
      <c r="AN211" s="8">
        <f>IF(L211="Male", 1, 0)</f>
        <v>0</v>
      </c>
    </row>
    <row r="212" spans="1:40" ht="15" x14ac:dyDescent="0.3">
      <c r="A212">
        <v>211</v>
      </c>
      <c r="B212">
        <v>35</v>
      </c>
      <c r="C212">
        <v>59371</v>
      </c>
      <c r="D212">
        <v>653</v>
      </c>
      <c r="E212">
        <v>240220</v>
      </c>
      <c r="F212" t="s">
        <v>19</v>
      </c>
      <c r="G212">
        <v>5233</v>
      </c>
      <c r="H212">
        <v>0</v>
      </c>
      <c r="I212">
        <v>1</v>
      </c>
      <c r="J212" t="s">
        <v>36</v>
      </c>
      <c r="K212" t="s">
        <v>21</v>
      </c>
      <c r="L212" t="s">
        <v>22</v>
      </c>
      <c r="M212" t="s">
        <v>37</v>
      </c>
      <c r="N212">
        <v>5</v>
      </c>
      <c r="O212">
        <v>4</v>
      </c>
      <c r="P212">
        <v>133844</v>
      </c>
      <c r="Q212" t="s">
        <v>32</v>
      </c>
      <c r="R212">
        <v>5</v>
      </c>
      <c r="S212" t="s">
        <v>45</v>
      </c>
      <c r="W212" t="str">
        <f>IF(B212&lt;30,"&lt;30",IF(B212&lt;=40,"30-40",IF(B212&lt;=50,"41-50",IF(B212&lt;=60,"51-60","&gt;60"))))</f>
        <v>30-40</v>
      </c>
      <c r="X212" t="str">
        <f t="shared" si="12"/>
        <v>31-45 (Middle-Aged)</v>
      </c>
      <c r="AA212" t="str" cm="1">
        <f t="array" ref="AA212">INDEX(F212:F1711, MATCH(MAX(IF(H212:H1711="0", COUNTIF(F212:F1711, F212:F1711), 0)), IF(H212:H1711="0", COUNTIF(F212:F1711, F212:F1711), 0), 0))</f>
        <v>Home</v>
      </c>
      <c r="AB212" t="str" cm="1">
        <f t="array" ref="AB212">INDEX(Q212:Q1210, MATCH(MAX(COUNTIFS(Q212:Q1210, Q212:Q1210, AC212:AC1210, "High")), COUNTIFS(Q212:Q1210, Q212:Q1210, AC212:AC1210, "High"), 0))</f>
        <v>South</v>
      </c>
      <c r="AC212" t="str">
        <v>High Risk</v>
      </c>
      <c r="AH212">
        <f t="shared" si="13"/>
        <v>652.44324324324327</v>
      </c>
      <c r="AJ212">
        <f t="shared" si="14"/>
        <v>0.11715481171548117</v>
      </c>
      <c r="AK212">
        <f t="shared" si="15"/>
        <v>5.1106322911072748E-2</v>
      </c>
      <c r="AM212">
        <v>0.63665903351646858</v>
      </c>
      <c r="AN212" s="8">
        <f>IF(L212="Male", 1, 0)</f>
        <v>0</v>
      </c>
    </row>
    <row r="213" spans="1:40" ht="15" x14ac:dyDescent="0.3">
      <c r="A213">
        <v>212</v>
      </c>
      <c r="B213">
        <v>52</v>
      </c>
      <c r="C213">
        <v>64384</v>
      </c>
      <c r="D213">
        <v>650</v>
      </c>
      <c r="E213">
        <v>254210</v>
      </c>
      <c r="F213" t="s">
        <v>28</v>
      </c>
      <c r="G213">
        <v>4564</v>
      </c>
      <c r="H213">
        <v>0</v>
      </c>
      <c r="I213">
        <v>1</v>
      </c>
      <c r="J213" t="s">
        <v>20</v>
      </c>
      <c r="K213" t="s">
        <v>21</v>
      </c>
      <c r="L213" t="s">
        <v>30</v>
      </c>
      <c r="M213" t="s">
        <v>23</v>
      </c>
      <c r="N213">
        <v>0</v>
      </c>
      <c r="O213">
        <v>1</v>
      </c>
      <c r="P213">
        <v>131374</v>
      </c>
      <c r="Q213" t="s">
        <v>32</v>
      </c>
      <c r="R213">
        <v>6</v>
      </c>
      <c r="S213" t="s">
        <v>45</v>
      </c>
      <c r="W213" t="str">
        <f>IF(B213&lt;30,"&lt;30",IF(B213&lt;=40,"30-40",IF(B213&lt;=50,"41-50",IF(B213&lt;=60,"51-60","&gt;60"))))</f>
        <v>51-60</v>
      </c>
      <c r="X213" t="str">
        <f t="shared" si="12"/>
        <v>46-60 (Older Adult)</v>
      </c>
      <c r="AA213" t="str" cm="1">
        <f t="array" ref="AA213">INDEX(F213:F1712, MATCH(MAX(IF(H213:H1712="0", COUNTIF(F213:F1712, F213:F1712), 0)), IF(H213:H1712="0", COUNTIF(F213:F1712, F213:F1712), 0), 0))</f>
        <v>Education</v>
      </c>
      <c r="AB213" t="str" cm="1">
        <f t="array" ref="AB213">INDEX(Q213:Q1211, MATCH(MAX(COUNTIFS(Q213:Q1211, Q213:Q1211, AC213:AC1211, "High")), COUNTIFS(Q213:Q1211, Q213:Q1211, AC213:AC1211, "High"), 0))</f>
        <v>South</v>
      </c>
      <c r="AC213" t="str">
        <v>High Risk</v>
      </c>
      <c r="AH213">
        <f t="shared" si="13"/>
        <v>647.51989389920425</v>
      </c>
      <c r="AJ213">
        <f t="shared" si="14"/>
        <v>0.15873015873015872</v>
      </c>
      <c r="AK213">
        <f t="shared" si="15"/>
        <v>5.1581005486015789E-2</v>
      </c>
      <c r="AM213">
        <v>0.68203252989147656</v>
      </c>
      <c r="AN213" s="8">
        <f>IF(L213="Male", 1, 0)</f>
        <v>1</v>
      </c>
    </row>
    <row r="214" spans="1:40" ht="15" x14ac:dyDescent="0.3">
      <c r="A214">
        <v>213</v>
      </c>
      <c r="B214">
        <v>48</v>
      </c>
      <c r="C214">
        <v>31242</v>
      </c>
      <c r="D214">
        <v>541</v>
      </c>
      <c r="E214">
        <v>200313</v>
      </c>
      <c r="F214" t="s">
        <v>28</v>
      </c>
      <c r="G214">
        <v>3752</v>
      </c>
      <c r="H214">
        <v>0</v>
      </c>
      <c r="I214">
        <v>1</v>
      </c>
      <c r="J214" t="s">
        <v>20</v>
      </c>
      <c r="K214" t="s">
        <v>21</v>
      </c>
      <c r="L214" t="s">
        <v>22</v>
      </c>
      <c r="M214" t="s">
        <v>41</v>
      </c>
      <c r="N214">
        <v>2</v>
      </c>
      <c r="O214">
        <v>2</v>
      </c>
      <c r="P214">
        <v>118579</v>
      </c>
      <c r="Q214" t="s">
        <v>26</v>
      </c>
      <c r="R214">
        <v>9</v>
      </c>
      <c r="S214" t="s">
        <v>34</v>
      </c>
      <c r="W214" t="str">
        <f>IF(B214&lt;30,"&lt;30",IF(B214&lt;=40,"30-40",IF(B214&lt;=50,"41-50",IF(B214&lt;=60,"51-60","&gt;60"))))</f>
        <v>41-50</v>
      </c>
      <c r="X214" t="str">
        <f t="shared" si="12"/>
        <v>46-60 (Older Adult)</v>
      </c>
      <c r="AA214" t="str" cm="1">
        <f t="array" ref="AA214">INDEX(F214:F1713, MATCH(MAX(IF(H214:H1713="0", COUNTIF(F214:F1713, F214:F1713), 0)), IF(H214:H1713="0", COUNTIF(F214:F1713, F214:F1713), 0), 0))</f>
        <v>Education</v>
      </c>
      <c r="AB214" t="str" cm="1">
        <f t="array" ref="AB214">INDEX(Q214:Q1212, MATCH(MAX(COUNTIFS(Q214:Q1212, Q214:Q1212, AC214:AC1212, "High")), COUNTIFS(Q214:Q1212, Q214:Q1212, AC214:AC1212, "High"), 0))</f>
        <v>West</v>
      </c>
      <c r="AC214" t="str">
        <v>Low Risk</v>
      </c>
      <c r="AH214">
        <f t="shared" si="13"/>
        <v>648.68905472636811</v>
      </c>
      <c r="AJ214">
        <f t="shared" si="14"/>
        <v>0.13100436681222707</v>
      </c>
      <c r="AK214">
        <f t="shared" si="15"/>
        <v>5.1192392971103964E-2</v>
      </c>
      <c r="AM214">
        <v>0.38205877827358053</v>
      </c>
      <c r="AN214" s="8">
        <f>IF(L214="Male", 1, 0)</f>
        <v>0</v>
      </c>
    </row>
    <row r="215" spans="1:40" ht="15" x14ac:dyDescent="0.3">
      <c r="A215">
        <v>214</v>
      </c>
      <c r="B215">
        <v>29</v>
      </c>
      <c r="C215">
        <v>60941</v>
      </c>
      <c r="D215">
        <v>604</v>
      </c>
      <c r="E215">
        <v>144338</v>
      </c>
      <c r="F215" t="s">
        <v>44</v>
      </c>
      <c r="G215">
        <v>5005</v>
      </c>
      <c r="H215">
        <v>0</v>
      </c>
      <c r="I215">
        <v>1</v>
      </c>
      <c r="J215" t="s">
        <v>20</v>
      </c>
      <c r="K215" t="s">
        <v>33</v>
      </c>
      <c r="L215" t="s">
        <v>22</v>
      </c>
      <c r="M215" t="s">
        <v>41</v>
      </c>
      <c r="N215">
        <v>3</v>
      </c>
      <c r="O215">
        <v>3</v>
      </c>
      <c r="P215">
        <v>101327</v>
      </c>
      <c r="Q215" t="s">
        <v>38</v>
      </c>
      <c r="R215">
        <v>16</v>
      </c>
      <c r="S215" t="s">
        <v>45</v>
      </c>
      <c r="W215" t="str">
        <f>IF(B215&lt;30,"&lt;30",IF(B215&lt;=40,"30-40",IF(B215&lt;=50,"41-50",IF(B215&lt;=60,"51-60","&gt;60"))))</f>
        <v>&lt;30</v>
      </c>
      <c r="X215" t="str">
        <f t="shared" si="12"/>
        <v>18-30 (Young Adult)</v>
      </c>
      <c r="AA215" t="str" cm="1">
        <f t="array" ref="AA215">INDEX(F215:F1714, MATCH(MAX(IF(H215:H1714="0", COUNTIF(F215:F1714, F215:F1714), 0)), IF(H215:H1714="0", COUNTIF(F215:F1714, F215:F1714), 0), 0))</f>
        <v>Personal</v>
      </c>
      <c r="AB215" t="str" cm="1">
        <f t="array" ref="AB215">INDEX(Q215:Q1213, MATCH(MAX(COUNTIFS(Q215:Q1213, Q215:Q1213, AC215:AC1213, "High")), COUNTIFS(Q215:Q1213, Q215:Q1213, AC215:AC1213, "High"), 0))</f>
        <v>North</v>
      </c>
      <c r="AC215" t="str">
        <v>High Risk</v>
      </c>
      <c r="AH215">
        <f t="shared" si="13"/>
        <v>648.68905472636811</v>
      </c>
      <c r="AJ215">
        <f t="shared" si="14"/>
        <v>0.13414634146341464</v>
      </c>
      <c r="AK215">
        <f t="shared" si="15"/>
        <v>5.1059132987280299E-2</v>
      </c>
      <c r="AM215">
        <v>0.65086936451761812</v>
      </c>
      <c r="AN215" s="8">
        <f>IF(L215="Male", 1, 0)</f>
        <v>0</v>
      </c>
    </row>
    <row r="216" spans="1:40" ht="15" x14ac:dyDescent="0.3">
      <c r="A216">
        <v>215</v>
      </c>
      <c r="B216">
        <v>27</v>
      </c>
      <c r="C216">
        <v>67020</v>
      </c>
      <c r="D216">
        <v>622</v>
      </c>
      <c r="E216">
        <v>166092</v>
      </c>
      <c r="F216" t="s">
        <v>44</v>
      </c>
      <c r="G216">
        <v>9147</v>
      </c>
      <c r="H216">
        <v>0</v>
      </c>
      <c r="I216">
        <v>1</v>
      </c>
      <c r="J216" t="s">
        <v>20</v>
      </c>
      <c r="K216" t="s">
        <v>29</v>
      </c>
      <c r="L216" t="s">
        <v>22</v>
      </c>
      <c r="M216" t="s">
        <v>37</v>
      </c>
      <c r="N216">
        <v>1</v>
      </c>
      <c r="O216">
        <v>3</v>
      </c>
      <c r="P216">
        <v>128123</v>
      </c>
      <c r="Q216" t="s">
        <v>38</v>
      </c>
      <c r="R216">
        <v>11</v>
      </c>
      <c r="S216" t="s">
        <v>45</v>
      </c>
      <c r="W216" t="str">
        <f>IF(B216&lt;30,"&lt;30",IF(B216&lt;=40,"30-40",IF(B216&lt;=50,"41-50",IF(B216&lt;=60,"51-60","&gt;60"))))</f>
        <v>&lt;30</v>
      </c>
      <c r="X216" t="str">
        <f t="shared" si="12"/>
        <v>18-30 (Young Adult)</v>
      </c>
      <c r="AA216" t="str" cm="1">
        <f t="array" ref="AA216">INDEX(F216:F1715, MATCH(MAX(IF(H216:H1715="0", COUNTIF(F216:F1715, F216:F1715), 0)), IF(H216:H1715="0", COUNTIF(F216:F1715, F216:F1715), 0), 0))</f>
        <v>Personal</v>
      </c>
      <c r="AB216" t="str" cm="1">
        <f t="array" ref="AB216">INDEX(Q216:Q1214, MATCH(MAX(COUNTIFS(Q216:Q1214, Q216:Q1214, AC216:AC1214, "High")), COUNTIFS(Q216:Q1214, Q216:Q1214, AC216:AC1214, "High"), 0))</f>
        <v>North</v>
      </c>
      <c r="AC216" t="str">
        <v>High Risk</v>
      </c>
      <c r="AH216">
        <f t="shared" si="13"/>
        <v>652.44324324324327</v>
      </c>
      <c r="AJ216">
        <f t="shared" si="14"/>
        <v>0.15436241610738255</v>
      </c>
      <c r="AK216">
        <f t="shared" si="15"/>
        <v>5.1214367436646369E-2</v>
      </c>
      <c r="AM216">
        <v>0.70589140410741924</v>
      </c>
      <c r="AN216" s="8">
        <f>IF(L216="Male", 1, 0)</f>
        <v>0</v>
      </c>
    </row>
    <row r="217" spans="1:40" ht="15" x14ac:dyDescent="0.3">
      <c r="A217">
        <v>216</v>
      </c>
      <c r="B217">
        <v>36</v>
      </c>
      <c r="C217">
        <v>59131</v>
      </c>
      <c r="D217">
        <v>672</v>
      </c>
      <c r="E217">
        <v>233859</v>
      </c>
      <c r="F217" t="s">
        <v>19</v>
      </c>
      <c r="G217">
        <v>4176</v>
      </c>
      <c r="H217">
        <v>0</v>
      </c>
      <c r="I217">
        <v>0</v>
      </c>
      <c r="J217" t="s">
        <v>20</v>
      </c>
      <c r="K217" t="s">
        <v>33</v>
      </c>
      <c r="L217" t="s">
        <v>22</v>
      </c>
      <c r="M217" t="s">
        <v>41</v>
      </c>
      <c r="N217">
        <v>1</v>
      </c>
      <c r="O217">
        <v>4</v>
      </c>
      <c r="P217">
        <v>91721</v>
      </c>
      <c r="Q217" t="s">
        <v>26</v>
      </c>
      <c r="R217">
        <v>11</v>
      </c>
      <c r="S217" t="s">
        <v>27</v>
      </c>
      <c r="W217" t="str">
        <f>IF(B217&lt;30,"&lt;30",IF(B217&lt;=40,"30-40",IF(B217&lt;=50,"41-50",IF(B217&lt;=60,"51-60","&gt;60"))))</f>
        <v>30-40</v>
      </c>
      <c r="X217" t="str">
        <f t="shared" si="12"/>
        <v>31-45 (Middle-Aged)</v>
      </c>
      <c r="AA217" t="str" cm="1">
        <f t="array" ref="AA217">INDEX(F217:F1716, MATCH(MAX(IF(H217:H1716="0", COUNTIF(F217:F1716, F217:F1716), 0)), IF(H217:H1716="0", COUNTIF(F217:F1716, F217:F1716), 0), 0))</f>
        <v>Home</v>
      </c>
      <c r="AB217" t="str" cm="1">
        <f t="array" ref="AB217">INDEX(Q217:Q1215, MATCH(MAX(COUNTIFS(Q217:Q1215, Q217:Q1215, AC217:AC1215, "High")), COUNTIFS(Q217:Q1215, Q217:Q1215, AC217:AC1215, "High"), 0))</f>
        <v>West</v>
      </c>
      <c r="AC217" t="str">
        <v>High Risk</v>
      </c>
      <c r="AH217">
        <f t="shared" si="13"/>
        <v>648.68905472636811</v>
      </c>
      <c r="AJ217">
        <f t="shared" si="14"/>
        <v>0.15436241610738255</v>
      </c>
      <c r="AK217">
        <f t="shared" si="15"/>
        <v>5.1369889744848331E-2</v>
      </c>
      <c r="AM217">
        <v>0.63448675361820372</v>
      </c>
      <c r="AN217" s="8">
        <f>IF(L217="Male", 1, 0)</f>
        <v>0</v>
      </c>
    </row>
    <row r="218" spans="1:40" ht="15" x14ac:dyDescent="0.3">
      <c r="A218">
        <v>217</v>
      </c>
      <c r="B218">
        <v>46</v>
      </c>
      <c r="C218">
        <v>56235</v>
      </c>
      <c r="D218">
        <v>567</v>
      </c>
      <c r="E218">
        <v>226691</v>
      </c>
      <c r="F218" t="s">
        <v>28</v>
      </c>
      <c r="G218">
        <v>4857</v>
      </c>
      <c r="H218">
        <v>0</v>
      </c>
      <c r="I218">
        <v>1</v>
      </c>
      <c r="J218" t="s">
        <v>20</v>
      </c>
      <c r="K218" t="s">
        <v>33</v>
      </c>
      <c r="L218" t="s">
        <v>30</v>
      </c>
      <c r="M218" t="s">
        <v>41</v>
      </c>
      <c r="N218">
        <v>2</v>
      </c>
      <c r="O218">
        <v>2</v>
      </c>
      <c r="P218">
        <v>78265</v>
      </c>
      <c r="Q218" t="s">
        <v>24</v>
      </c>
      <c r="R218">
        <v>10</v>
      </c>
      <c r="S218" t="s">
        <v>42</v>
      </c>
      <c r="W218" t="str">
        <f>IF(B218&lt;30,"&lt;30",IF(B218&lt;=40,"30-40",IF(B218&lt;=50,"41-50",IF(B218&lt;=60,"51-60","&gt;60"))))</f>
        <v>41-50</v>
      </c>
      <c r="X218" t="str">
        <f t="shared" si="12"/>
        <v>46-60 (Older Adult)</v>
      </c>
      <c r="AA218" t="str" cm="1">
        <f t="array" ref="AA218">INDEX(F218:F1717, MATCH(MAX(IF(H218:H1717="0", COUNTIF(F218:F1717, F218:F1717), 0)), IF(H218:H1717="0", COUNTIF(F218:F1717, F218:F1717), 0), 0))</f>
        <v>Education</v>
      </c>
      <c r="AB218" t="str" cm="1">
        <f t="array" ref="AB218">INDEX(Q218:Q1216, MATCH(MAX(COUNTIFS(Q218:Q1216, Q218:Q1216, AC218:AC1216, "High")), COUNTIFS(Q218:Q1216, Q218:Q1216, AC218:AC1216, "High"), 0))</f>
        <v>East</v>
      </c>
      <c r="AC218" t="str">
        <v>Low Risk</v>
      </c>
      <c r="AH218">
        <f t="shared" si="13"/>
        <v>648.68905472636811</v>
      </c>
      <c r="AJ218">
        <f t="shared" si="14"/>
        <v>0.13100436681222707</v>
      </c>
      <c r="AK218">
        <f t="shared" si="15"/>
        <v>5.1847636889149736E-2</v>
      </c>
      <c r="AM218">
        <v>0.60827457617914071</v>
      </c>
      <c r="AN218" s="8">
        <f>IF(L218="Male", 1, 0)</f>
        <v>1</v>
      </c>
    </row>
    <row r="219" spans="1:40" ht="15" x14ac:dyDescent="0.3">
      <c r="A219">
        <v>218</v>
      </c>
      <c r="B219">
        <v>55</v>
      </c>
      <c r="C219">
        <v>48007</v>
      </c>
      <c r="D219">
        <v>623</v>
      </c>
      <c r="E219">
        <v>265033</v>
      </c>
      <c r="F219" t="s">
        <v>19</v>
      </c>
      <c r="G219">
        <v>6261</v>
      </c>
      <c r="H219">
        <v>0</v>
      </c>
      <c r="I219">
        <v>1</v>
      </c>
      <c r="J219" t="s">
        <v>20</v>
      </c>
      <c r="K219" t="s">
        <v>21</v>
      </c>
      <c r="L219" t="s">
        <v>30</v>
      </c>
      <c r="M219" t="s">
        <v>23</v>
      </c>
      <c r="N219">
        <v>4</v>
      </c>
      <c r="O219">
        <v>2</v>
      </c>
      <c r="P219">
        <v>135703</v>
      </c>
      <c r="Q219" t="s">
        <v>24</v>
      </c>
      <c r="R219">
        <v>1</v>
      </c>
      <c r="S219" t="s">
        <v>39</v>
      </c>
      <c r="W219" t="str">
        <f>IF(B219&lt;30,"&lt;30",IF(B219&lt;=40,"30-40",IF(B219&lt;=50,"41-50",IF(B219&lt;=60,"51-60","&gt;60"))))</f>
        <v>51-60</v>
      </c>
      <c r="X219" t="str">
        <f t="shared" si="12"/>
        <v>46-60 (Older Adult)</v>
      </c>
      <c r="AA219" t="str" cm="1">
        <f t="array" ref="AA219">INDEX(F219:F1718, MATCH(MAX(IF(H219:H1718="0", COUNTIF(F219:F1718, F219:F1718), 0)), IF(H219:H1718="0", COUNTIF(F219:F1718, F219:F1718), 0), 0))</f>
        <v>Home</v>
      </c>
      <c r="AB219" t="str" cm="1">
        <f t="array" ref="AB219">INDEX(Q219:Q1217, MATCH(MAX(COUNTIFS(Q219:Q1217, Q219:Q1217, AC219:AC1217, "High")), COUNTIFS(Q219:Q1217, Q219:Q1217, AC219:AC1217, "High"), 0))</f>
        <v>East</v>
      </c>
      <c r="AC219" t="str">
        <v>High Risk</v>
      </c>
      <c r="AH219">
        <f t="shared" si="13"/>
        <v>647.51989389920425</v>
      </c>
      <c r="AJ219">
        <f t="shared" si="14"/>
        <v>0.17796610169491525</v>
      </c>
      <c r="AK219">
        <f t="shared" si="15"/>
        <v>5.1714325652109629E-2</v>
      </c>
      <c r="AM219">
        <v>0.53380158033362601</v>
      </c>
      <c r="AN219" s="8">
        <f>IF(L219="Male", 1, 0)</f>
        <v>1</v>
      </c>
    </row>
    <row r="220" spans="1:40" ht="15" x14ac:dyDescent="0.3">
      <c r="A220">
        <v>219</v>
      </c>
      <c r="B220">
        <v>37</v>
      </c>
      <c r="C220">
        <v>43099</v>
      </c>
      <c r="D220">
        <v>617</v>
      </c>
      <c r="E220">
        <v>256964</v>
      </c>
      <c r="F220" t="s">
        <v>44</v>
      </c>
      <c r="G220">
        <v>6773</v>
      </c>
      <c r="H220">
        <v>0</v>
      </c>
      <c r="I220">
        <v>1</v>
      </c>
      <c r="J220" t="s">
        <v>20</v>
      </c>
      <c r="K220" t="s">
        <v>21</v>
      </c>
      <c r="L220" t="s">
        <v>30</v>
      </c>
      <c r="M220" t="s">
        <v>31</v>
      </c>
      <c r="N220">
        <v>4</v>
      </c>
      <c r="O220">
        <v>2</v>
      </c>
      <c r="P220">
        <v>109526</v>
      </c>
      <c r="Q220" t="s">
        <v>26</v>
      </c>
      <c r="R220">
        <v>17</v>
      </c>
      <c r="S220" t="s">
        <v>27</v>
      </c>
      <c r="W220" t="str">
        <f>IF(B220&lt;30,"&lt;30",IF(B220&lt;=40,"30-40",IF(B220&lt;=50,"41-50",IF(B220&lt;=60,"51-60","&gt;60"))))</f>
        <v>30-40</v>
      </c>
      <c r="X220" t="str">
        <f t="shared" si="12"/>
        <v>31-45 (Middle-Aged)</v>
      </c>
      <c r="AA220" t="str" cm="1">
        <f t="array" ref="AA220">INDEX(F220:F1719, MATCH(MAX(IF(H220:H1719="0", COUNTIF(F220:F1719, F220:F1719), 0)), IF(H220:H1719="0", COUNTIF(F220:F1719, F220:F1719), 0), 0))</f>
        <v>Personal</v>
      </c>
      <c r="AB220" t="str" cm="1">
        <f t="array" ref="AB220">INDEX(Q220:Q1218, MATCH(MAX(COUNTIFS(Q220:Q1218, Q220:Q1218, AC220:AC1218, "High")), COUNTIFS(Q220:Q1218, Q220:Q1218, AC220:AC1218, "High"), 0))</f>
        <v>West</v>
      </c>
      <c r="AC220" t="str">
        <v>High Risk</v>
      </c>
      <c r="AH220">
        <f t="shared" si="13"/>
        <v>647.78062678062679</v>
      </c>
      <c r="AJ220">
        <f t="shared" si="14"/>
        <v>0.17796610169491525</v>
      </c>
      <c r="AK220">
        <f t="shared" si="15"/>
        <v>5.1580768800624899E-2</v>
      </c>
      <c r="AM220">
        <v>0.48937845641410893</v>
      </c>
      <c r="AN220" s="8">
        <f>IF(L220="Male", 1, 0)</f>
        <v>1</v>
      </c>
    </row>
    <row r="221" spans="1:40" ht="15" x14ac:dyDescent="0.3">
      <c r="A221">
        <v>220</v>
      </c>
      <c r="B221">
        <v>43</v>
      </c>
      <c r="C221">
        <v>61783</v>
      </c>
      <c r="D221">
        <v>655</v>
      </c>
      <c r="E221">
        <v>152351</v>
      </c>
      <c r="F221" t="s">
        <v>44</v>
      </c>
      <c r="G221">
        <v>4416</v>
      </c>
      <c r="H221">
        <v>0</v>
      </c>
      <c r="I221">
        <v>1</v>
      </c>
      <c r="J221" t="s">
        <v>20</v>
      </c>
      <c r="K221" t="s">
        <v>29</v>
      </c>
      <c r="L221" t="s">
        <v>22</v>
      </c>
      <c r="M221" t="s">
        <v>31</v>
      </c>
      <c r="N221">
        <v>3</v>
      </c>
      <c r="O221">
        <v>2</v>
      </c>
      <c r="P221">
        <v>79478</v>
      </c>
      <c r="Q221" t="s">
        <v>38</v>
      </c>
      <c r="R221">
        <v>8</v>
      </c>
      <c r="S221" t="s">
        <v>27</v>
      </c>
      <c r="W221" t="str">
        <f>IF(B221&lt;30,"&lt;30",IF(B221&lt;=40,"30-40",IF(B221&lt;=50,"41-50",IF(B221&lt;=60,"51-60","&gt;60"))))</f>
        <v>41-50</v>
      </c>
      <c r="X221" t="str">
        <f t="shared" si="12"/>
        <v>31-45 (Middle-Aged)</v>
      </c>
      <c r="AA221" t="str" cm="1">
        <f t="array" ref="AA221">INDEX(F221:F1720, MATCH(MAX(IF(H221:H1720="0", COUNTIF(F221:F1720, F221:F1720), 0)), IF(H221:H1720="0", COUNTIF(F221:F1720, F221:F1720), 0), 0))</f>
        <v>Personal</v>
      </c>
      <c r="AB221" t="str" cm="1">
        <f t="array" ref="AB221">INDEX(Q221:Q1219, MATCH(MAX(COUNTIFS(Q221:Q1219, Q221:Q1219, AC221:AC1219, "High")), COUNTIFS(Q221:Q1219, Q221:Q1219, AC221:AC1219, "High"), 0))</f>
        <v>North</v>
      </c>
      <c r="AC221" t="str">
        <v>High Risk</v>
      </c>
      <c r="AH221">
        <f t="shared" si="13"/>
        <v>647.78062678062679</v>
      </c>
      <c r="AJ221">
        <f t="shared" si="14"/>
        <v>0.13414634146341464</v>
      </c>
      <c r="AK221">
        <f t="shared" si="15"/>
        <v>5.1446965655255902E-2</v>
      </c>
      <c r="AM221">
        <v>0.65849044649403077</v>
      </c>
      <c r="AN221" s="8">
        <f>IF(L221="Male", 1, 0)</f>
        <v>0</v>
      </c>
    </row>
    <row r="222" spans="1:40" ht="15" x14ac:dyDescent="0.3">
      <c r="A222">
        <v>221</v>
      </c>
      <c r="B222">
        <v>28</v>
      </c>
      <c r="C222">
        <v>58750</v>
      </c>
      <c r="D222">
        <v>672</v>
      </c>
      <c r="E222">
        <v>272182</v>
      </c>
      <c r="F222" t="s">
        <v>40</v>
      </c>
      <c r="G222">
        <v>5964</v>
      </c>
      <c r="H222">
        <v>0</v>
      </c>
      <c r="I222">
        <v>1</v>
      </c>
      <c r="J222" t="s">
        <v>20</v>
      </c>
      <c r="K222" t="s">
        <v>29</v>
      </c>
      <c r="L222" t="s">
        <v>30</v>
      </c>
      <c r="M222" t="s">
        <v>23</v>
      </c>
      <c r="N222">
        <v>2</v>
      </c>
      <c r="O222">
        <v>3</v>
      </c>
      <c r="P222">
        <v>87467</v>
      </c>
      <c r="Q222" t="s">
        <v>24</v>
      </c>
      <c r="R222">
        <v>16</v>
      </c>
      <c r="S222" t="s">
        <v>42</v>
      </c>
      <c r="W222" t="str">
        <f>IF(B222&lt;30,"&lt;30",IF(B222&lt;=40,"30-40",IF(B222&lt;=50,"41-50",IF(B222&lt;=60,"51-60","&gt;60"))))</f>
        <v>&lt;30</v>
      </c>
      <c r="X222" t="str">
        <f t="shared" si="12"/>
        <v>18-30 (Young Adult)</v>
      </c>
      <c r="AA222" t="str" cm="1">
        <f t="array" ref="AA222">INDEX(F222:F1721, MATCH(MAX(IF(H222:H1721="0", COUNTIF(F222:F1721, F222:F1721), 0)), IF(H222:H1721="0", COUNTIF(F222:F1721, F222:F1721), 0), 0))</f>
        <v>Car</v>
      </c>
      <c r="AB222" t="str" cm="1">
        <f t="array" ref="AB222">INDEX(Q222:Q1220, MATCH(MAX(COUNTIFS(Q222:Q1220, Q222:Q1220, AC222:AC1220, "High")), COUNTIFS(Q222:Q1220, Q222:Q1220, AC222:AC1220, "High"), 0))</f>
        <v>East</v>
      </c>
      <c r="AC222" t="str">
        <v>High Risk</v>
      </c>
      <c r="AH222">
        <f t="shared" si="13"/>
        <v>647.51989389920425</v>
      </c>
      <c r="AJ222">
        <f t="shared" si="14"/>
        <v>0.13100436681222707</v>
      </c>
      <c r="AK222">
        <f t="shared" si="15"/>
        <v>5.1312915534060824E-2</v>
      </c>
      <c r="AM222">
        <v>0.63103825927970814</v>
      </c>
      <c r="AN222" s="8">
        <f>IF(L222="Male", 1, 0)</f>
        <v>1</v>
      </c>
    </row>
    <row r="223" spans="1:40" ht="15" x14ac:dyDescent="0.3">
      <c r="A223">
        <v>222</v>
      </c>
      <c r="B223">
        <v>22</v>
      </c>
      <c r="C223">
        <v>45092</v>
      </c>
      <c r="D223">
        <v>617</v>
      </c>
      <c r="E223">
        <v>148691</v>
      </c>
      <c r="F223" t="s">
        <v>44</v>
      </c>
      <c r="G223">
        <v>5791</v>
      </c>
      <c r="H223">
        <v>0</v>
      </c>
      <c r="I223">
        <v>1</v>
      </c>
      <c r="J223" t="s">
        <v>36</v>
      </c>
      <c r="K223" t="s">
        <v>29</v>
      </c>
      <c r="L223" t="s">
        <v>22</v>
      </c>
      <c r="M223" t="s">
        <v>23</v>
      </c>
      <c r="N223">
        <v>1</v>
      </c>
      <c r="O223">
        <v>4</v>
      </c>
      <c r="P223">
        <v>77907</v>
      </c>
      <c r="Q223" t="s">
        <v>38</v>
      </c>
      <c r="R223">
        <v>6</v>
      </c>
      <c r="S223" t="s">
        <v>39</v>
      </c>
      <c r="W223" t="str">
        <f>IF(B223&lt;30,"&lt;30",IF(B223&lt;=40,"30-40",IF(B223&lt;=50,"41-50",IF(B223&lt;=60,"51-60","&gt;60"))))</f>
        <v>&lt;30</v>
      </c>
      <c r="X223" t="str">
        <f t="shared" si="12"/>
        <v>18-30 (Young Adult)</v>
      </c>
      <c r="AA223" t="str" cm="1">
        <f t="array" ref="AA223">INDEX(F223:F1722, MATCH(MAX(IF(H223:H1722="0", COUNTIF(F223:F1722, F223:F1722), 0)), IF(H223:H1722="0", COUNTIF(F223:F1722, F223:F1722), 0), 0))</f>
        <v>Personal</v>
      </c>
      <c r="AB223" t="str" cm="1">
        <f t="array" ref="AB223">INDEX(Q223:Q1221, MATCH(MAX(COUNTIFS(Q223:Q1221, Q223:Q1221, AC223:AC1221, "High")), COUNTIFS(Q223:Q1221, Q223:Q1221, AC223:AC1221, "High"), 0))</f>
        <v>North</v>
      </c>
      <c r="AC223" t="str">
        <v>High Risk</v>
      </c>
      <c r="AH223">
        <f t="shared" si="13"/>
        <v>647.51989389920425</v>
      </c>
      <c r="AJ223">
        <f t="shared" si="14"/>
        <v>0.15436241610738255</v>
      </c>
      <c r="AK223">
        <f t="shared" si="15"/>
        <v>5.146943150468683E-2</v>
      </c>
      <c r="AM223">
        <v>0.50741743073595036</v>
      </c>
      <c r="AN223" s="8">
        <f>IF(L223="Male", 1, 0)</f>
        <v>0</v>
      </c>
    </row>
    <row r="224" spans="1:40" ht="15" x14ac:dyDescent="0.3">
      <c r="A224">
        <v>223</v>
      </c>
      <c r="B224">
        <v>51</v>
      </c>
      <c r="C224">
        <v>88131</v>
      </c>
      <c r="D224">
        <v>621</v>
      </c>
      <c r="E224">
        <v>229739</v>
      </c>
      <c r="F224" t="s">
        <v>44</v>
      </c>
      <c r="G224">
        <v>4493</v>
      </c>
      <c r="H224">
        <v>0</v>
      </c>
      <c r="I224">
        <v>1</v>
      </c>
      <c r="J224" t="s">
        <v>20</v>
      </c>
      <c r="K224" t="s">
        <v>29</v>
      </c>
      <c r="L224" t="s">
        <v>30</v>
      </c>
      <c r="M224" t="s">
        <v>41</v>
      </c>
      <c r="N224">
        <v>2</v>
      </c>
      <c r="O224">
        <v>4</v>
      </c>
      <c r="P224">
        <v>160665</v>
      </c>
      <c r="Q224" t="s">
        <v>24</v>
      </c>
      <c r="R224">
        <v>14</v>
      </c>
      <c r="S224" t="s">
        <v>45</v>
      </c>
      <c r="W224" t="str">
        <f>IF(B224&lt;30,"&lt;30",IF(B224&lt;=40,"30-40",IF(B224&lt;=50,"41-50",IF(B224&lt;=60,"51-60","&gt;60"))))</f>
        <v>51-60</v>
      </c>
      <c r="X224" t="str">
        <f t="shared" si="12"/>
        <v>46-60 (Older Adult)</v>
      </c>
      <c r="AA224" t="str" cm="1">
        <f t="array" ref="AA224">INDEX(F224:F1723, MATCH(MAX(IF(H224:H1723="0", COUNTIF(F224:F1723, F224:F1723), 0)), IF(H224:H1723="0", COUNTIF(F224:F1723, F224:F1723), 0), 0))</f>
        <v>Personal</v>
      </c>
      <c r="AB224" t="str" cm="1">
        <f t="array" ref="AB224">INDEX(Q224:Q1222, MATCH(MAX(COUNTIFS(Q224:Q1222, Q224:Q1222, AC224:AC1222, "High")), COUNTIFS(Q224:Q1222, Q224:Q1222, AC224:AC1222, "High"), 0))</f>
        <v>East</v>
      </c>
      <c r="AC224" t="str">
        <v>High Risk</v>
      </c>
      <c r="AH224">
        <f t="shared" si="13"/>
        <v>648.68905472636811</v>
      </c>
      <c r="AJ224">
        <f t="shared" si="14"/>
        <v>0.13100436681222707</v>
      </c>
      <c r="AK224">
        <f t="shared" si="15"/>
        <v>5.1950108592376427E-2</v>
      </c>
      <c r="AM224">
        <v>0.89697057465854479</v>
      </c>
      <c r="AN224" s="8">
        <f>IF(L224="Male", 1, 0)</f>
        <v>1</v>
      </c>
    </row>
    <row r="225" spans="1:40" ht="15" x14ac:dyDescent="0.3">
      <c r="A225">
        <v>224</v>
      </c>
      <c r="B225">
        <v>52</v>
      </c>
      <c r="C225">
        <v>27353</v>
      </c>
      <c r="D225">
        <v>615</v>
      </c>
      <c r="E225">
        <v>321073</v>
      </c>
      <c r="F225" t="s">
        <v>19</v>
      </c>
      <c r="G225">
        <v>5624</v>
      </c>
      <c r="H225">
        <v>1</v>
      </c>
      <c r="I225">
        <v>1</v>
      </c>
      <c r="J225" t="s">
        <v>20</v>
      </c>
      <c r="K225" t="s">
        <v>33</v>
      </c>
      <c r="L225" t="s">
        <v>22</v>
      </c>
      <c r="M225" t="s">
        <v>23</v>
      </c>
      <c r="N225">
        <v>0</v>
      </c>
      <c r="O225">
        <v>1</v>
      </c>
      <c r="P225">
        <v>100122</v>
      </c>
      <c r="Q225" t="s">
        <v>38</v>
      </c>
      <c r="R225">
        <v>2</v>
      </c>
      <c r="S225" t="s">
        <v>39</v>
      </c>
      <c r="W225" t="str">
        <f>IF(B225&lt;30,"&lt;30",IF(B225&lt;=40,"30-40",IF(B225&lt;=50,"41-50",IF(B225&lt;=60,"51-60","&gt;60"))))</f>
        <v>51-60</v>
      </c>
      <c r="X225" t="str">
        <f t="shared" si="12"/>
        <v>46-60 (Older Adult)</v>
      </c>
      <c r="AA225" t="str" cm="1">
        <f t="array" ref="AA225">INDEX(F225:F1724, MATCH(MAX(IF(H225:H1724="0", COUNTIF(F225:F1724, F225:F1724), 0)), IF(H225:H1724="0", COUNTIF(F225:F1724, F225:F1724), 0), 0))</f>
        <v>Home</v>
      </c>
      <c r="AB225" t="str" cm="1">
        <f t="array" ref="AB225">INDEX(Q225:Q1223, MATCH(MAX(COUNTIFS(Q225:Q1223, Q225:Q1223, AC225:AC1223, "High")), COUNTIFS(Q225:Q1223, Q225:Q1223, AC225:AC1223, "High"), 0))</f>
        <v>North</v>
      </c>
      <c r="AC225" t="str">
        <v>High Risk</v>
      </c>
      <c r="AH225">
        <f t="shared" si="13"/>
        <v>647.51989389920425</v>
      </c>
      <c r="AJ225">
        <f t="shared" si="14"/>
        <v>0.15873015873015872</v>
      </c>
      <c r="AK225">
        <f t="shared" si="15"/>
        <v>5.2432322269100537E-2</v>
      </c>
      <c r="AM225">
        <v>0.34685879275544657</v>
      </c>
      <c r="AN225" s="8">
        <f>IF(L225="Male", 1, 0)</f>
        <v>0</v>
      </c>
    </row>
    <row r="226" spans="1:40" ht="15" x14ac:dyDescent="0.3">
      <c r="A226">
        <v>225</v>
      </c>
      <c r="B226">
        <v>49</v>
      </c>
      <c r="C226">
        <v>46518</v>
      </c>
      <c r="D226">
        <v>630</v>
      </c>
      <c r="E226">
        <v>215624</v>
      </c>
      <c r="F226" t="s">
        <v>40</v>
      </c>
      <c r="G226">
        <v>4826</v>
      </c>
      <c r="H226">
        <v>0</v>
      </c>
      <c r="I226">
        <v>0</v>
      </c>
      <c r="J226" t="s">
        <v>20</v>
      </c>
      <c r="K226" t="s">
        <v>29</v>
      </c>
      <c r="L226" t="s">
        <v>30</v>
      </c>
      <c r="M226" t="s">
        <v>41</v>
      </c>
      <c r="N226">
        <v>1</v>
      </c>
      <c r="O226">
        <v>3</v>
      </c>
      <c r="P226">
        <v>104733</v>
      </c>
      <c r="Q226" t="s">
        <v>26</v>
      </c>
      <c r="R226">
        <v>9</v>
      </c>
      <c r="S226" t="s">
        <v>43</v>
      </c>
      <c r="W226" t="str">
        <f>IF(B226&lt;30,"&lt;30",IF(B226&lt;=40,"30-40",IF(B226&lt;=50,"41-50",IF(B226&lt;=60,"51-60","&gt;60"))))</f>
        <v>41-50</v>
      </c>
      <c r="X226" t="str">
        <f t="shared" si="12"/>
        <v>46-60 (Older Adult)</v>
      </c>
      <c r="AA226" t="str" cm="1">
        <f t="array" ref="AA226">INDEX(F226:F1725, MATCH(MAX(IF(H226:H1725="0", COUNTIF(F226:F1725, F226:F1725), 0)), IF(H226:H1725="0", COUNTIF(F226:F1725, F226:F1725), 0), 0))</f>
        <v>Car</v>
      </c>
      <c r="AB226" t="str" cm="1">
        <f t="array" ref="AB226">INDEX(Q226:Q1224, MATCH(MAX(COUNTIFS(Q226:Q1224, Q226:Q1224, AC226:AC1224, "High")), COUNTIFS(Q226:Q1224, Q226:Q1224, AC226:AC1224, "High"), 0))</f>
        <v>West</v>
      </c>
      <c r="AC226" t="str">
        <v>High Risk</v>
      </c>
      <c r="AH226">
        <f t="shared" si="13"/>
        <v>648.68905472636811</v>
      </c>
      <c r="AJ226">
        <f t="shared" si="14"/>
        <v>0.15436241610738255</v>
      </c>
      <c r="AK226">
        <f t="shared" si="15"/>
        <v>5.5119892839783462E-2</v>
      </c>
      <c r="AM226">
        <v>0.52032439379814088</v>
      </c>
      <c r="AN226" s="8">
        <f>IF(L226="Male", 1, 0)</f>
        <v>1</v>
      </c>
    </row>
    <row r="227" spans="1:40" ht="15" x14ac:dyDescent="0.3">
      <c r="A227">
        <v>226</v>
      </c>
      <c r="B227">
        <v>23</v>
      </c>
      <c r="C227">
        <v>38429</v>
      </c>
      <c r="D227">
        <v>647</v>
      </c>
      <c r="E227">
        <v>111060</v>
      </c>
      <c r="F227" t="s">
        <v>40</v>
      </c>
      <c r="G227">
        <v>4373</v>
      </c>
      <c r="H227">
        <v>0</v>
      </c>
      <c r="I227">
        <v>0</v>
      </c>
      <c r="J227" t="s">
        <v>20</v>
      </c>
      <c r="K227" t="s">
        <v>33</v>
      </c>
      <c r="L227" t="s">
        <v>22</v>
      </c>
      <c r="M227" t="s">
        <v>31</v>
      </c>
      <c r="N227">
        <v>3</v>
      </c>
      <c r="O227">
        <v>1</v>
      </c>
      <c r="P227">
        <v>121636</v>
      </c>
      <c r="Q227" t="s">
        <v>38</v>
      </c>
      <c r="R227">
        <v>4</v>
      </c>
      <c r="S227" t="s">
        <v>43</v>
      </c>
      <c r="W227" t="str">
        <f>IF(B227&lt;30,"&lt;30",IF(B227&lt;=40,"30-40",IF(B227&lt;=50,"41-50",IF(B227&lt;=60,"51-60","&gt;60"))))</f>
        <v>&lt;30</v>
      </c>
      <c r="X227" t="str">
        <f t="shared" si="12"/>
        <v>18-30 (Young Adult)</v>
      </c>
      <c r="AA227" t="str" cm="1">
        <f t="array" ref="AA227">INDEX(F227:F1726, MATCH(MAX(IF(H227:H1726="0", COUNTIF(F227:F1726, F227:F1726), 0)), IF(H227:H1726="0", COUNTIF(F227:F1726, F227:F1726), 0), 0))</f>
        <v>Car</v>
      </c>
      <c r="AB227" t="str" cm="1">
        <f t="array" ref="AB227">INDEX(Q227:Q1225, MATCH(MAX(COUNTIFS(Q227:Q1225, Q227:Q1225, AC227:AC1225, "High")), COUNTIFS(Q227:Q1225, Q227:Q1225, AC227:AC1225, "High"), 0))</f>
        <v>North</v>
      </c>
      <c r="AC227" t="str">
        <v>High Risk</v>
      </c>
      <c r="AH227">
        <f t="shared" si="13"/>
        <v>647.78062678062679</v>
      </c>
      <c r="AJ227">
        <f t="shared" si="14"/>
        <v>0.13414634146341464</v>
      </c>
      <c r="AK227">
        <f t="shared" si="15"/>
        <v>5.5277868195469287E-2</v>
      </c>
      <c r="AM227">
        <v>0.44710951006037125</v>
      </c>
      <c r="AN227" s="8">
        <f>IF(L227="Male", 1, 0)</f>
        <v>0</v>
      </c>
    </row>
    <row r="228" spans="1:40" ht="15" x14ac:dyDescent="0.3">
      <c r="A228">
        <v>227</v>
      </c>
      <c r="B228">
        <v>28</v>
      </c>
      <c r="C228">
        <v>55762</v>
      </c>
      <c r="D228">
        <v>715</v>
      </c>
      <c r="E228">
        <v>183705</v>
      </c>
      <c r="F228" t="s">
        <v>28</v>
      </c>
      <c r="G228">
        <v>6719</v>
      </c>
      <c r="H228">
        <v>0</v>
      </c>
      <c r="I228">
        <v>0</v>
      </c>
      <c r="J228" t="s">
        <v>20</v>
      </c>
      <c r="K228" t="s">
        <v>33</v>
      </c>
      <c r="L228" t="s">
        <v>22</v>
      </c>
      <c r="M228" t="s">
        <v>23</v>
      </c>
      <c r="N228">
        <v>3</v>
      </c>
      <c r="O228">
        <v>2</v>
      </c>
      <c r="P228">
        <v>63539</v>
      </c>
      <c r="Q228" t="s">
        <v>24</v>
      </c>
      <c r="R228">
        <v>19</v>
      </c>
      <c r="S228" t="s">
        <v>42</v>
      </c>
      <c r="W228" t="str">
        <f>IF(B228&lt;30,"&lt;30",IF(B228&lt;=40,"30-40",IF(B228&lt;=50,"41-50",IF(B228&lt;=60,"51-60","&gt;60"))))</f>
        <v>&lt;30</v>
      </c>
      <c r="X228" t="str">
        <f t="shared" si="12"/>
        <v>18-30 (Young Adult)</v>
      </c>
      <c r="AA228" t="str" cm="1">
        <f t="array" ref="AA228">INDEX(F228:F1727, MATCH(MAX(IF(H228:H1727="0", COUNTIF(F228:F1727, F228:F1727), 0)), IF(H228:H1727="0", COUNTIF(F228:F1727, F228:F1727), 0), 0))</f>
        <v>Education</v>
      </c>
      <c r="AB228" t="str" cm="1">
        <f t="array" ref="AB228">INDEX(Q228:Q1226, MATCH(MAX(COUNTIFS(Q228:Q1226, Q228:Q1226, AC228:AC1226, "High")), COUNTIFS(Q228:Q1226, Q228:Q1226, AC228:AC1226, "High"), 0))</f>
        <v>East</v>
      </c>
      <c r="AC228" t="str">
        <v>High Risk</v>
      </c>
      <c r="AH228">
        <f t="shared" si="13"/>
        <v>647.51989389920425</v>
      </c>
      <c r="AJ228">
        <f t="shared" si="14"/>
        <v>0.13414634146341464</v>
      </c>
      <c r="AK228">
        <f t="shared" si="15"/>
        <v>5.4887089385821097E-2</v>
      </c>
      <c r="AM228">
        <v>0.6039933745463103</v>
      </c>
      <c r="AN228" s="8">
        <f>IF(L228="Male", 1, 0)</f>
        <v>0</v>
      </c>
    </row>
    <row r="229" spans="1:40" ht="15" x14ac:dyDescent="0.3">
      <c r="A229">
        <v>228</v>
      </c>
      <c r="B229">
        <v>22</v>
      </c>
      <c r="C229">
        <v>20765</v>
      </c>
      <c r="D229">
        <v>599</v>
      </c>
      <c r="E229">
        <v>308741</v>
      </c>
      <c r="F229" t="s">
        <v>35</v>
      </c>
      <c r="G229">
        <v>5649</v>
      </c>
      <c r="H229">
        <v>1</v>
      </c>
      <c r="I229">
        <v>1</v>
      </c>
      <c r="J229" t="s">
        <v>20</v>
      </c>
      <c r="K229" t="s">
        <v>29</v>
      </c>
      <c r="L229" t="s">
        <v>30</v>
      </c>
      <c r="M229" t="s">
        <v>41</v>
      </c>
      <c r="N229">
        <v>1</v>
      </c>
      <c r="O229">
        <v>4</v>
      </c>
      <c r="P229">
        <v>132896</v>
      </c>
      <c r="Q229" t="s">
        <v>24</v>
      </c>
      <c r="R229">
        <v>17</v>
      </c>
      <c r="S229" t="s">
        <v>25</v>
      </c>
      <c r="W229" t="str">
        <f>IF(B229&lt;30,"&lt;30",IF(B229&lt;=40,"30-40",IF(B229&lt;=50,"41-50",IF(B229&lt;=60,"51-60","&gt;60"))))</f>
        <v>&lt;30</v>
      </c>
      <c r="X229" t="str">
        <f t="shared" si="12"/>
        <v>18-30 (Young Adult)</v>
      </c>
      <c r="AA229" t="str" cm="1">
        <f t="array" ref="AA229">INDEX(F229:F1728, MATCH(MAX(IF(H229:H1728="0", COUNTIF(F229:F1728, F229:F1728), 0)), IF(H229:H1728="0", COUNTIF(F229:F1728, F229:F1728), 0), 0))</f>
        <v>Medical</v>
      </c>
      <c r="AB229" t="str" cm="1">
        <f t="array" ref="AB229">INDEX(Q229:Q1227, MATCH(MAX(COUNTIFS(Q229:Q1227, Q229:Q1227, AC229:AC1227, "High")), COUNTIFS(Q229:Q1227, Q229:Q1227, AC229:AC1227, "High"), 0))</f>
        <v>East</v>
      </c>
      <c r="AC229" t="str">
        <v>Low Risk</v>
      </c>
      <c r="AH229">
        <f t="shared" si="13"/>
        <v>648.68905472636811</v>
      </c>
      <c r="AJ229">
        <f t="shared" si="14"/>
        <v>0.15436241610738255</v>
      </c>
      <c r="AK229">
        <f t="shared" si="15"/>
        <v>5.4752863718988978E-2</v>
      </c>
      <c r="AM229">
        <v>0.28722970954807525</v>
      </c>
      <c r="AN229" s="8">
        <f>IF(L229="Male", 1, 0)</f>
        <v>1</v>
      </c>
    </row>
    <row r="230" spans="1:40" ht="15" x14ac:dyDescent="0.3">
      <c r="A230">
        <v>229</v>
      </c>
      <c r="B230">
        <v>51</v>
      </c>
      <c r="C230">
        <v>69038</v>
      </c>
      <c r="D230">
        <v>737</v>
      </c>
      <c r="E230">
        <v>189645</v>
      </c>
      <c r="F230" t="s">
        <v>28</v>
      </c>
      <c r="G230">
        <v>3318</v>
      </c>
      <c r="H230">
        <v>0</v>
      </c>
      <c r="I230">
        <v>0</v>
      </c>
      <c r="J230" t="s">
        <v>20</v>
      </c>
      <c r="K230" t="s">
        <v>29</v>
      </c>
      <c r="L230" t="s">
        <v>22</v>
      </c>
      <c r="M230" t="s">
        <v>31</v>
      </c>
      <c r="N230">
        <v>4</v>
      </c>
      <c r="O230">
        <v>1</v>
      </c>
      <c r="P230">
        <v>81764</v>
      </c>
      <c r="Q230" t="s">
        <v>24</v>
      </c>
      <c r="R230">
        <v>1</v>
      </c>
      <c r="S230" t="s">
        <v>25</v>
      </c>
      <c r="W230" t="str">
        <f>IF(B230&lt;30,"&lt;30",IF(B230&lt;=40,"30-40",IF(B230&lt;=50,"41-50",IF(B230&lt;=60,"51-60","&gt;60"))))</f>
        <v>51-60</v>
      </c>
      <c r="X230" t="str">
        <f t="shared" si="12"/>
        <v>46-60 (Older Adult)</v>
      </c>
      <c r="AA230" t="str" cm="1">
        <f t="array" ref="AA230">INDEX(F230:F1729, MATCH(MAX(IF(H230:H1729="0", COUNTIF(F230:F1729, F230:F1729), 0)), IF(H230:H1729="0", COUNTIF(F230:F1729, F230:F1729), 0), 0))</f>
        <v>Education</v>
      </c>
      <c r="AB230" t="str" cm="1">
        <f t="array" ref="AB230">INDEX(Q230:Q1228, MATCH(MAX(COUNTIFS(Q230:Q1228, Q230:Q1228, AC230:AC1228, "High")), COUNTIFS(Q230:Q1228, Q230:Q1228, AC230:AC1228, "High"), 0))</f>
        <v>East</v>
      </c>
      <c r="AC230" t="str">
        <v>High Risk</v>
      </c>
      <c r="AH230">
        <f t="shared" si="13"/>
        <v>647.78062678062679</v>
      </c>
      <c r="AJ230">
        <f t="shared" si="14"/>
        <v>0.17796610169491525</v>
      </c>
      <c r="AK230">
        <f t="shared" si="15"/>
        <v>5.2328534735849468E-2</v>
      </c>
      <c r="AM230">
        <v>0.72415665758532988</v>
      </c>
      <c r="AN230" s="8">
        <f>IF(L230="Male", 1, 0)</f>
        <v>0</v>
      </c>
    </row>
    <row r="231" spans="1:40" ht="15" x14ac:dyDescent="0.3">
      <c r="A231">
        <v>230</v>
      </c>
      <c r="B231">
        <v>57</v>
      </c>
      <c r="C231">
        <v>65081</v>
      </c>
      <c r="D231">
        <v>588</v>
      </c>
      <c r="E231">
        <v>266349</v>
      </c>
      <c r="F231" t="s">
        <v>28</v>
      </c>
      <c r="G231">
        <v>4872</v>
      </c>
      <c r="H231">
        <v>0</v>
      </c>
      <c r="I231">
        <v>0</v>
      </c>
      <c r="J231" t="s">
        <v>20</v>
      </c>
      <c r="K231" t="s">
        <v>33</v>
      </c>
      <c r="L231" t="s">
        <v>30</v>
      </c>
      <c r="M231" t="s">
        <v>31</v>
      </c>
      <c r="N231">
        <v>1</v>
      </c>
      <c r="O231">
        <v>3</v>
      </c>
      <c r="P231">
        <v>154900</v>
      </c>
      <c r="Q231" t="s">
        <v>32</v>
      </c>
      <c r="R231">
        <v>2</v>
      </c>
      <c r="S231" t="s">
        <v>39</v>
      </c>
      <c r="W231" t="str">
        <f>IF(B231&lt;30,"&lt;30",IF(B231&lt;=40,"30-40",IF(B231&lt;=50,"41-50",IF(B231&lt;=60,"51-60","&gt;60"))))</f>
        <v>51-60</v>
      </c>
      <c r="X231" t="str">
        <f t="shared" si="12"/>
        <v>46-60 (Older Adult)</v>
      </c>
      <c r="AA231" t="str" cm="1">
        <f t="array" ref="AA231">INDEX(F231:F1730, MATCH(MAX(IF(H231:H1730="0", COUNTIF(F231:F1730, F231:F1730), 0)), IF(H231:H1730="0", COUNTIF(F231:F1730, F231:F1730), 0), 0))</f>
        <v>Education</v>
      </c>
      <c r="AB231" t="str" cm="1">
        <f t="array" ref="AB231">INDEX(Q231:Q1229, MATCH(MAX(COUNTIFS(Q231:Q1229, Q231:Q1229, AC231:AC1229, "High")), COUNTIFS(Q231:Q1229, Q231:Q1229, AC231:AC1229, "High"), 0))</f>
        <v>South</v>
      </c>
      <c r="AC231" t="str">
        <v>Low Risk</v>
      </c>
      <c r="AH231">
        <f t="shared" si="13"/>
        <v>647.78062678062679</v>
      </c>
      <c r="AJ231">
        <f t="shared" si="14"/>
        <v>0.15436241610738255</v>
      </c>
      <c r="AK231">
        <f t="shared" si="15"/>
        <v>5.1935121597401226E-2</v>
      </c>
      <c r="AM231">
        <v>0.68834119276268746</v>
      </c>
      <c r="AN231" s="8">
        <f>IF(L231="Male", 1, 0)</f>
        <v>1</v>
      </c>
    </row>
    <row r="232" spans="1:40" ht="15" x14ac:dyDescent="0.3">
      <c r="A232">
        <v>231</v>
      </c>
      <c r="B232">
        <v>40</v>
      </c>
      <c r="C232">
        <v>54010</v>
      </c>
      <c r="D232">
        <v>697</v>
      </c>
      <c r="E232">
        <v>152168</v>
      </c>
      <c r="F232" t="s">
        <v>28</v>
      </c>
      <c r="G232">
        <v>4480</v>
      </c>
      <c r="H232">
        <v>1</v>
      </c>
      <c r="I232">
        <v>0</v>
      </c>
      <c r="J232" t="s">
        <v>20</v>
      </c>
      <c r="K232" t="s">
        <v>21</v>
      </c>
      <c r="L232" t="s">
        <v>30</v>
      </c>
      <c r="M232" t="s">
        <v>37</v>
      </c>
      <c r="N232">
        <v>1</v>
      </c>
      <c r="O232">
        <v>4</v>
      </c>
      <c r="P232">
        <v>90620</v>
      </c>
      <c r="Q232" t="s">
        <v>32</v>
      </c>
      <c r="R232">
        <v>17</v>
      </c>
      <c r="S232" t="s">
        <v>43</v>
      </c>
      <c r="W232" t="str">
        <f>IF(B232&lt;30,"&lt;30",IF(B232&lt;=40,"30-40",IF(B232&lt;=50,"41-50",IF(B232&lt;=60,"51-60","&gt;60"))))</f>
        <v>30-40</v>
      </c>
      <c r="X232" t="str">
        <f t="shared" si="12"/>
        <v>31-45 (Middle-Aged)</v>
      </c>
      <c r="AA232" t="str" cm="1">
        <f t="array" ref="AA232">INDEX(F232:F1731, MATCH(MAX(IF(H232:H1731="0", COUNTIF(F232:F1731, F232:F1731), 0)), IF(H232:H1731="0", COUNTIF(F232:F1731, F232:F1731), 0), 0))</f>
        <v>Education</v>
      </c>
      <c r="AB232" t="str" cm="1">
        <f t="array" ref="AB232">INDEX(Q232:Q1230, MATCH(MAX(COUNTIFS(Q232:Q1230, Q232:Q1230, AC232:AC1230, "High")), COUNTIFS(Q232:Q1230, Q232:Q1230, AC232:AC1230, "High"), 0))</f>
        <v>South</v>
      </c>
      <c r="AC232" t="str">
        <v>High Risk</v>
      </c>
      <c r="AH232">
        <f t="shared" si="13"/>
        <v>652.44324324324327</v>
      </c>
      <c r="AJ232">
        <f t="shared" si="14"/>
        <v>0.15436241610738255</v>
      </c>
      <c r="AK232">
        <f t="shared" si="15"/>
        <v>5.2092806320593384E-2</v>
      </c>
      <c r="AM232">
        <v>0.58813573128897656</v>
      </c>
      <c r="AN232" s="8">
        <f>IF(L232="Male", 1, 0)</f>
        <v>1</v>
      </c>
    </row>
    <row r="233" spans="1:40" ht="15" x14ac:dyDescent="0.3">
      <c r="A233">
        <v>232</v>
      </c>
      <c r="B233">
        <v>49</v>
      </c>
      <c r="C233">
        <v>45345</v>
      </c>
      <c r="D233">
        <v>626</v>
      </c>
      <c r="E233">
        <v>182216</v>
      </c>
      <c r="F233" t="s">
        <v>40</v>
      </c>
      <c r="G233">
        <v>4789</v>
      </c>
      <c r="H233">
        <v>1</v>
      </c>
      <c r="I233">
        <v>0</v>
      </c>
      <c r="J233" t="s">
        <v>20</v>
      </c>
      <c r="K233" t="s">
        <v>29</v>
      </c>
      <c r="L233" t="s">
        <v>30</v>
      </c>
      <c r="M233" t="s">
        <v>31</v>
      </c>
      <c r="N233">
        <v>0</v>
      </c>
      <c r="O233">
        <v>3</v>
      </c>
      <c r="P233">
        <v>131129</v>
      </c>
      <c r="Q233" t="s">
        <v>24</v>
      </c>
      <c r="R233">
        <v>2</v>
      </c>
      <c r="S233" t="s">
        <v>25</v>
      </c>
      <c r="W233" t="str">
        <f>IF(B233&lt;30,"&lt;30",IF(B233&lt;=40,"30-40",IF(B233&lt;=50,"41-50",IF(B233&lt;=60,"51-60","&gt;60"))))</f>
        <v>41-50</v>
      </c>
      <c r="X233" t="str">
        <f t="shared" si="12"/>
        <v>46-60 (Older Adult)</v>
      </c>
      <c r="AA233" t="str" cm="1">
        <f t="array" ref="AA233">INDEX(F233:F1732, MATCH(MAX(IF(H233:H1732="0", COUNTIF(F233:F1732, F233:F1732), 0)), IF(H233:H1732="0", COUNTIF(F233:F1732, F233:F1732), 0), 0))</f>
        <v>Car</v>
      </c>
      <c r="AB233" t="str" cm="1">
        <f t="array" ref="AB233">INDEX(Q233:Q1231, MATCH(MAX(COUNTIFS(Q233:Q1231, Q233:Q1231, AC233:AC1231, "High")), COUNTIFS(Q233:Q1231, Q233:Q1231, AC233:AC1231, "High"), 0))</f>
        <v>East</v>
      </c>
      <c r="AC233" t="str">
        <v>High Risk</v>
      </c>
      <c r="AH233">
        <f t="shared" si="13"/>
        <v>647.78062678062679</v>
      </c>
      <c r="AJ233">
        <f t="shared" si="14"/>
        <v>0.15873015873015872</v>
      </c>
      <c r="AK233">
        <f t="shared" si="15"/>
        <v>4.964888779522289E-2</v>
      </c>
      <c r="AM233">
        <v>0.50970737579537129</v>
      </c>
      <c r="AN233" s="8">
        <f>IF(L233="Male", 1, 0)</f>
        <v>1</v>
      </c>
    </row>
    <row r="234" spans="1:40" ht="15" x14ac:dyDescent="0.3">
      <c r="A234">
        <v>233</v>
      </c>
      <c r="B234">
        <v>37</v>
      </c>
      <c r="C234">
        <v>60744</v>
      </c>
      <c r="D234">
        <v>604</v>
      </c>
      <c r="E234">
        <v>189214</v>
      </c>
      <c r="F234" t="s">
        <v>19</v>
      </c>
      <c r="G234">
        <v>5515</v>
      </c>
      <c r="H234">
        <v>1</v>
      </c>
      <c r="I234">
        <v>1</v>
      </c>
      <c r="J234" t="s">
        <v>36</v>
      </c>
      <c r="K234" t="s">
        <v>21</v>
      </c>
      <c r="L234" t="s">
        <v>22</v>
      </c>
      <c r="M234" t="s">
        <v>23</v>
      </c>
      <c r="N234">
        <v>1</v>
      </c>
      <c r="O234">
        <v>4</v>
      </c>
      <c r="P234">
        <v>25096</v>
      </c>
      <c r="Q234" t="s">
        <v>26</v>
      </c>
      <c r="R234">
        <v>3</v>
      </c>
      <c r="S234" t="s">
        <v>34</v>
      </c>
      <c r="W234" t="str">
        <f>IF(B234&lt;30,"&lt;30",IF(B234&lt;=40,"30-40",IF(B234&lt;=50,"41-50",IF(B234&lt;=60,"51-60","&gt;60"))))</f>
        <v>30-40</v>
      </c>
      <c r="X234" t="str">
        <f t="shared" si="12"/>
        <v>31-45 (Middle-Aged)</v>
      </c>
      <c r="AA234" t="str" cm="1">
        <f t="array" ref="AA234">INDEX(F234:F1733, MATCH(MAX(IF(H234:H1733="0", COUNTIF(F234:F1733, F234:F1733), 0)), IF(H234:H1733="0", COUNTIF(F234:F1733, F234:F1733), 0), 0))</f>
        <v>Home</v>
      </c>
      <c r="AB234" t="str" cm="1">
        <f t="array" ref="AB234">INDEX(Q234:Q1232, MATCH(MAX(COUNTIFS(Q234:Q1232, Q234:Q1232, AC234:AC1232, "High")), COUNTIFS(Q234:Q1232, Q234:Q1232, AC234:AC1232, "High"), 0))</f>
        <v>West</v>
      </c>
      <c r="AC234" t="str">
        <v>High Risk</v>
      </c>
      <c r="AH234">
        <f t="shared" si="13"/>
        <v>647.51989389920425</v>
      </c>
      <c r="AJ234">
        <f t="shared" si="14"/>
        <v>0.15436241610738255</v>
      </c>
      <c r="AK234">
        <f t="shared" si="15"/>
        <v>4.8881098498987162E-2</v>
      </c>
      <c r="AM234">
        <v>0.64908628476779229</v>
      </c>
      <c r="AN234" s="8">
        <f>IF(L234="Male", 1, 0)</f>
        <v>0</v>
      </c>
    </row>
    <row r="235" spans="1:40" ht="15" x14ac:dyDescent="0.3">
      <c r="A235">
        <v>234</v>
      </c>
      <c r="B235">
        <v>30</v>
      </c>
      <c r="C235">
        <v>54930</v>
      </c>
      <c r="D235">
        <v>715</v>
      </c>
      <c r="E235">
        <v>297545</v>
      </c>
      <c r="F235" t="s">
        <v>44</v>
      </c>
      <c r="G235">
        <v>5293</v>
      </c>
      <c r="H235">
        <v>0</v>
      </c>
      <c r="I235">
        <v>0</v>
      </c>
      <c r="J235" t="s">
        <v>20</v>
      </c>
      <c r="K235" t="s">
        <v>33</v>
      </c>
      <c r="L235" t="s">
        <v>30</v>
      </c>
      <c r="M235" t="s">
        <v>23</v>
      </c>
      <c r="N235">
        <v>5</v>
      </c>
      <c r="O235">
        <v>3</v>
      </c>
      <c r="P235">
        <v>64746</v>
      </c>
      <c r="Q235" t="s">
        <v>24</v>
      </c>
      <c r="R235">
        <v>4</v>
      </c>
      <c r="S235" t="s">
        <v>25</v>
      </c>
      <c r="W235" t="str">
        <f>IF(B235&lt;30,"&lt;30",IF(B235&lt;=40,"30-40",IF(B235&lt;=50,"41-50",IF(B235&lt;=60,"51-60","&gt;60"))))</f>
        <v>30-40</v>
      </c>
      <c r="X235" t="str">
        <f t="shared" si="12"/>
        <v>18-30 (Young Adult)</v>
      </c>
      <c r="AA235" t="str" cm="1">
        <f t="array" ref="AA235">INDEX(F235:F1734, MATCH(MAX(IF(H235:H1734="0", COUNTIF(F235:F1734, F235:F1734), 0)), IF(H235:H1734="0", COUNTIF(F235:F1734, F235:F1734), 0), 0))</f>
        <v>Personal</v>
      </c>
      <c r="AB235" t="str" cm="1">
        <f t="array" ref="AB235">INDEX(Q235:Q1233, MATCH(MAX(COUNTIFS(Q235:Q1233, Q235:Q1233, AC235:AC1233, "High")), COUNTIFS(Q235:Q1233, Q235:Q1233, AC235:AC1233, "High"), 0))</f>
        <v>East</v>
      </c>
      <c r="AC235" t="str">
        <v>High Risk</v>
      </c>
      <c r="AH235">
        <f t="shared" si="13"/>
        <v>647.51989389920425</v>
      </c>
      <c r="AJ235">
        <f t="shared" si="14"/>
        <v>0.11715481171548117</v>
      </c>
      <c r="AK235">
        <f t="shared" si="15"/>
        <v>4.6407711072803795E-2</v>
      </c>
      <c r="AM235">
        <v>0.59646280423232534</v>
      </c>
      <c r="AN235" s="8">
        <f>IF(L235="Male", 1, 0)</f>
        <v>1</v>
      </c>
    </row>
    <row r="236" spans="1:40" ht="15" x14ac:dyDescent="0.3">
      <c r="A236">
        <v>235</v>
      </c>
      <c r="B236">
        <v>61</v>
      </c>
      <c r="C236">
        <v>64280</v>
      </c>
      <c r="D236">
        <v>654</v>
      </c>
      <c r="E236">
        <v>184703</v>
      </c>
      <c r="F236" t="s">
        <v>40</v>
      </c>
      <c r="G236">
        <v>6434</v>
      </c>
      <c r="H236">
        <v>0</v>
      </c>
      <c r="I236">
        <v>1</v>
      </c>
      <c r="J236" t="s">
        <v>20</v>
      </c>
      <c r="K236" t="s">
        <v>21</v>
      </c>
      <c r="L236" t="s">
        <v>22</v>
      </c>
      <c r="M236" t="s">
        <v>41</v>
      </c>
      <c r="N236">
        <v>5</v>
      </c>
      <c r="O236">
        <v>3</v>
      </c>
      <c r="P236">
        <v>91191</v>
      </c>
      <c r="Q236" t="s">
        <v>26</v>
      </c>
      <c r="R236">
        <v>13</v>
      </c>
      <c r="S236" t="s">
        <v>39</v>
      </c>
      <c r="W236" t="str">
        <f>IF(B236&lt;30,"&lt;30",IF(B236&lt;=40,"30-40",IF(B236&lt;=50,"41-50",IF(B236&lt;=60,"51-60","&gt;60"))))</f>
        <v>&gt;60</v>
      </c>
      <c r="X236" t="str">
        <f t="shared" si="12"/>
        <v>46-60 (Older Adult)</v>
      </c>
      <c r="AA236" t="str" cm="1">
        <f t="array" ref="AA236">INDEX(F236:F1735, MATCH(MAX(IF(H236:H1735="0", COUNTIF(F236:F1735, F236:F1735), 0)), IF(H236:H1735="0", COUNTIF(F236:F1735, F236:F1735), 0), 0))</f>
        <v>Car</v>
      </c>
      <c r="AB236" t="str" cm="1">
        <f t="array" ref="AB236">INDEX(Q236:Q1234, MATCH(MAX(COUNTIFS(Q236:Q1234, Q236:Q1234, AC236:AC1234, "High")), COUNTIFS(Q236:Q1234, Q236:Q1234, AC236:AC1234, "High"), 0))</f>
        <v>West</v>
      </c>
      <c r="AC236" t="str">
        <v>High Risk</v>
      </c>
      <c r="AH236">
        <f t="shared" si="13"/>
        <v>648.68905472636811</v>
      </c>
      <c r="AJ236">
        <f t="shared" si="14"/>
        <v>0.11715481171548117</v>
      </c>
      <c r="AK236">
        <f t="shared" si="15"/>
        <v>4.656484214487272E-2</v>
      </c>
      <c r="AM236">
        <v>0.68109120860222838</v>
      </c>
      <c r="AN236" s="8">
        <f>IF(L236="Male", 1, 0)</f>
        <v>0</v>
      </c>
    </row>
    <row r="237" spans="1:40" ht="15" x14ac:dyDescent="0.3">
      <c r="A237">
        <v>236</v>
      </c>
      <c r="B237">
        <v>42</v>
      </c>
      <c r="C237">
        <v>48163</v>
      </c>
      <c r="D237">
        <v>652</v>
      </c>
      <c r="E237">
        <v>105727</v>
      </c>
      <c r="F237" t="s">
        <v>44</v>
      </c>
      <c r="G237">
        <v>6221</v>
      </c>
      <c r="H237">
        <v>0</v>
      </c>
      <c r="I237">
        <v>0</v>
      </c>
      <c r="J237" t="s">
        <v>20</v>
      </c>
      <c r="K237" t="s">
        <v>33</v>
      </c>
      <c r="L237" t="s">
        <v>22</v>
      </c>
      <c r="M237" t="s">
        <v>23</v>
      </c>
      <c r="N237">
        <v>2</v>
      </c>
      <c r="O237">
        <v>4</v>
      </c>
      <c r="P237">
        <v>39076</v>
      </c>
      <c r="Q237" t="s">
        <v>24</v>
      </c>
      <c r="R237">
        <v>12</v>
      </c>
      <c r="S237" t="s">
        <v>45</v>
      </c>
      <c r="W237" t="str">
        <f>IF(B237&lt;30,"&lt;30",IF(B237&lt;=40,"30-40",IF(B237&lt;=50,"41-50",IF(B237&lt;=60,"51-60","&gt;60"))))</f>
        <v>41-50</v>
      </c>
      <c r="X237" t="str">
        <f t="shared" si="12"/>
        <v>31-45 (Middle-Aged)</v>
      </c>
      <c r="AA237" t="str" cm="1">
        <f t="array" ref="AA237">INDEX(F237:F1736, MATCH(MAX(IF(H237:H1736="0", COUNTIF(F237:F1736, F237:F1736), 0)), IF(H237:H1736="0", COUNTIF(F237:F1736, F237:F1736), 0), 0))</f>
        <v>Personal</v>
      </c>
      <c r="AB237" t="str" cm="1">
        <f t="array" ref="AB237">INDEX(Q237:Q1235, MATCH(MAX(COUNTIFS(Q237:Q1235, Q237:Q1235, AC237:AC1235, "High")), COUNTIFS(Q237:Q1235, Q237:Q1235, AC237:AC1235, "High"), 0))</f>
        <v>East</v>
      </c>
      <c r="AC237" t="str">
        <v>High Risk</v>
      </c>
      <c r="AH237">
        <f t="shared" si="13"/>
        <v>647.51989389920425</v>
      </c>
      <c r="AJ237">
        <f t="shared" si="14"/>
        <v>0.13100436681222707</v>
      </c>
      <c r="AK237">
        <f t="shared" si="15"/>
        <v>4.6722269323158656E-2</v>
      </c>
      <c r="AM237">
        <v>0.53521356226749817</v>
      </c>
      <c r="AN237" s="8">
        <f>IF(L237="Male", 1, 0)</f>
        <v>0</v>
      </c>
    </row>
    <row r="238" spans="1:40" ht="15" x14ac:dyDescent="0.3">
      <c r="A238">
        <v>237</v>
      </c>
      <c r="B238">
        <v>26</v>
      </c>
      <c r="C238">
        <v>47277</v>
      </c>
      <c r="D238">
        <v>636</v>
      </c>
      <c r="E238">
        <v>319099</v>
      </c>
      <c r="F238" t="s">
        <v>44</v>
      </c>
      <c r="G238">
        <v>3786</v>
      </c>
      <c r="H238">
        <v>0</v>
      </c>
      <c r="I238">
        <v>0</v>
      </c>
      <c r="J238" t="s">
        <v>20</v>
      </c>
      <c r="K238" t="s">
        <v>21</v>
      </c>
      <c r="L238" t="s">
        <v>30</v>
      </c>
      <c r="M238" t="s">
        <v>31</v>
      </c>
      <c r="N238">
        <v>2</v>
      </c>
      <c r="O238">
        <v>3</v>
      </c>
      <c r="P238">
        <v>118026</v>
      </c>
      <c r="Q238" t="s">
        <v>24</v>
      </c>
      <c r="R238">
        <v>5</v>
      </c>
      <c r="S238" t="s">
        <v>42</v>
      </c>
      <c r="W238" t="str">
        <f>IF(B238&lt;30,"&lt;30",IF(B238&lt;=40,"30-40",IF(B238&lt;=50,"41-50",IF(B238&lt;=60,"51-60","&gt;60"))))</f>
        <v>&lt;30</v>
      </c>
      <c r="X238" t="str">
        <f t="shared" si="12"/>
        <v>18-30 (Young Adult)</v>
      </c>
      <c r="AA238" t="str" cm="1">
        <f t="array" ref="AA238">INDEX(F238:F1737, MATCH(MAX(IF(H238:H1737="0", COUNTIF(F238:F1737, F238:F1737), 0)), IF(H238:H1737="0", COUNTIF(F238:F1737, F238:F1737), 0), 0))</f>
        <v>Personal</v>
      </c>
      <c r="AB238" t="str" cm="1">
        <f t="array" ref="AB238">INDEX(Q238:Q1236, MATCH(MAX(COUNTIFS(Q238:Q1236, Q238:Q1236, AC238:AC1236, "High")), COUNTIFS(Q238:Q1236, Q238:Q1236, AC238:AC1236, "High"), 0))</f>
        <v>East</v>
      </c>
      <c r="AC238" t="str">
        <v>High Risk</v>
      </c>
      <c r="AH238">
        <f t="shared" si="13"/>
        <v>647.78062678062679</v>
      </c>
      <c r="AJ238">
        <f t="shared" si="14"/>
        <v>0.13100436681222707</v>
      </c>
      <c r="AK238">
        <f t="shared" si="15"/>
        <v>4.7202009128577985E-2</v>
      </c>
      <c r="AM238">
        <v>0.52719422897640356</v>
      </c>
      <c r="AN238" s="8">
        <f>IF(L238="Male", 1, 0)</f>
        <v>1</v>
      </c>
    </row>
    <row r="239" spans="1:40" ht="15" x14ac:dyDescent="0.3">
      <c r="A239">
        <v>238</v>
      </c>
      <c r="B239">
        <v>63</v>
      </c>
      <c r="C239">
        <v>66166</v>
      </c>
      <c r="D239">
        <v>620</v>
      </c>
      <c r="E239">
        <v>211373</v>
      </c>
      <c r="F239" t="s">
        <v>35</v>
      </c>
      <c r="G239">
        <v>4901</v>
      </c>
      <c r="H239">
        <v>0</v>
      </c>
      <c r="I239">
        <v>1</v>
      </c>
      <c r="J239" t="s">
        <v>20</v>
      </c>
      <c r="K239" t="s">
        <v>21</v>
      </c>
      <c r="L239" t="s">
        <v>30</v>
      </c>
      <c r="M239" t="s">
        <v>41</v>
      </c>
      <c r="N239">
        <v>3</v>
      </c>
      <c r="O239">
        <v>3</v>
      </c>
      <c r="P239">
        <v>109388</v>
      </c>
      <c r="Q239" t="s">
        <v>26</v>
      </c>
      <c r="R239">
        <v>14</v>
      </c>
      <c r="S239" t="s">
        <v>25</v>
      </c>
      <c r="W239" t="str">
        <f>IF(B239&lt;30,"&lt;30",IF(B239&lt;=40,"30-40",IF(B239&lt;=50,"41-50",IF(B239&lt;=60,"51-60","&gt;60"))))</f>
        <v>&gt;60</v>
      </c>
      <c r="X239" t="str">
        <f t="shared" si="12"/>
        <v>46-60 (Older Adult)</v>
      </c>
      <c r="AA239" t="str" cm="1">
        <f t="array" ref="AA239">INDEX(F239:F1738, MATCH(MAX(IF(H239:H1738="0", COUNTIF(F239:F1738, F239:F1738), 0)), IF(H239:H1738="0", COUNTIF(F239:F1738, F239:F1738), 0), 0))</f>
        <v>Medical</v>
      </c>
      <c r="AB239" t="str" cm="1">
        <f t="array" ref="AB239">INDEX(Q239:Q1237, MATCH(MAX(COUNTIFS(Q239:Q1237, Q239:Q1237, AC239:AC1237, "High")), COUNTIFS(Q239:Q1237, Q239:Q1237, AC239:AC1237, "High"), 0))</f>
        <v>West</v>
      </c>
      <c r="AC239" t="str">
        <v>High Risk</v>
      </c>
      <c r="AH239">
        <f t="shared" si="13"/>
        <v>648.68905472636811</v>
      </c>
      <c r="AJ239">
        <f t="shared" si="14"/>
        <v>0.13414634146341464</v>
      </c>
      <c r="AK239">
        <f t="shared" si="15"/>
        <v>4.7360426610401865E-2</v>
      </c>
      <c r="AM239">
        <v>0.69816170813609335</v>
      </c>
      <c r="AN239" s="8">
        <f>IF(L239="Male", 1, 0)</f>
        <v>1</v>
      </c>
    </row>
    <row r="240" spans="1:40" ht="15" x14ac:dyDescent="0.3">
      <c r="A240">
        <v>239</v>
      </c>
      <c r="B240">
        <v>54</v>
      </c>
      <c r="C240">
        <v>59504</v>
      </c>
      <c r="D240">
        <v>641</v>
      </c>
      <c r="E240">
        <v>232733</v>
      </c>
      <c r="F240" t="s">
        <v>28</v>
      </c>
      <c r="G240">
        <v>3053</v>
      </c>
      <c r="H240">
        <v>0</v>
      </c>
      <c r="I240">
        <v>1</v>
      </c>
      <c r="J240" t="s">
        <v>20</v>
      </c>
      <c r="K240" t="s">
        <v>21</v>
      </c>
      <c r="L240" t="s">
        <v>22</v>
      </c>
      <c r="M240" t="s">
        <v>31</v>
      </c>
      <c r="N240">
        <v>4</v>
      </c>
      <c r="O240">
        <v>2</v>
      </c>
      <c r="P240">
        <v>70275</v>
      </c>
      <c r="Q240" t="s">
        <v>38</v>
      </c>
      <c r="R240">
        <v>6</v>
      </c>
      <c r="S240" t="s">
        <v>39</v>
      </c>
      <c r="W240" t="str">
        <f>IF(B240&lt;30,"&lt;30",IF(B240&lt;=40,"30-40",IF(B240&lt;=50,"41-50",IF(B240&lt;=60,"51-60","&gt;60"))))</f>
        <v>51-60</v>
      </c>
      <c r="X240" t="str">
        <f t="shared" si="12"/>
        <v>46-60 (Older Adult)</v>
      </c>
      <c r="AA240" t="str" cm="1">
        <f t="array" ref="AA240">INDEX(F240:F1739, MATCH(MAX(IF(H240:H1739="0", COUNTIF(F240:F1739, F240:F1739), 0)), IF(H240:H1739="0", COUNTIF(F240:F1739, F240:F1739), 0), 0))</f>
        <v>Education</v>
      </c>
      <c r="AB240" t="str" cm="1">
        <f t="array" ref="AB240">INDEX(Q240:Q1238, MATCH(MAX(COUNTIFS(Q240:Q1238, Q240:Q1238, AC240:AC1238, "High")), COUNTIFS(Q240:Q1238, Q240:Q1238, AC240:AC1238, "High"), 0))</f>
        <v>North</v>
      </c>
      <c r="AC240" t="str">
        <v>High Risk</v>
      </c>
      <c r="AH240">
        <f t="shared" si="13"/>
        <v>647.78062678062679</v>
      </c>
      <c r="AJ240">
        <f t="shared" si="14"/>
        <v>0.17796610169491525</v>
      </c>
      <c r="AK240">
        <f t="shared" si="15"/>
        <v>4.7519143588650024E-2</v>
      </c>
      <c r="AM240">
        <v>0.63786283862675708</v>
      </c>
      <c r="AN240" s="8">
        <f>IF(L240="Male", 1, 0)</f>
        <v>0</v>
      </c>
    </row>
    <row r="241" spans="1:40" ht="15" x14ac:dyDescent="0.3">
      <c r="A241">
        <v>240</v>
      </c>
      <c r="B241">
        <v>51</v>
      </c>
      <c r="C241">
        <v>47389</v>
      </c>
      <c r="D241">
        <v>488</v>
      </c>
      <c r="E241">
        <v>119657</v>
      </c>
      <c r="F241" t="s">
        <v>35</v>
      </c>
      <c r="G241">
        <v>4003</v>
      </c>
      <c r="H241">
        <v>0</v>
      </c>
      <c r="I241">
        <v>1</v>
      </c>
      <c r="J241" t="s">
        <v>20</v>
      </c>
      <c r="K241" t="s">
        <v>33</v>
      </c>
      <c r="L241" t="s">
        <v>22</v>
      </c>
      <c r="M241" t="s">
        <v>37</v>
      </c>
      <c r="N241">
        <v>3</v>
      </c>
      <c r="O241">
        <v>4</v>
      </c>
      <c r="P241">
        <v>99521</v>
      </c>
      <c r="Q241" t="s">
        <v>32</v>
      </c>
      <c r="R241">
        <v>1</v>
      </c>
      <c r="S241" t="s">
        <v>43</v>
      </c>
      <c r="W241" t="str">
        <f>IF(B241&lt;30,"&lt;30",IF(B241&lt;=40,"30-40",IF(B241&lt;=50,"41-50",IF(B241&lt;=60,"51-60","&gt;60"))))</f>
        <v>51-60</v>
      </c>
      <c r="X241" t="str">
        <f t="shared" si="12"/>
        <v>46-60 (Older Adult)</v>
      </c>
      <c r="AA241" t="str" cm="1">
        <f t="array" ref="AA241">INDEX(F241:F1740, MATCH(MAX(IF(H241:H1740="0", COUNTIF(F241:F1740, F241:F1740), 0)), IF(H241:H1740="0", COUNTIF(F241:F1740, F241:F1740), 0), 0))</f>
        <v>Medical</v>
      </c>
      <c r="AB241" t="str" cm="1">
        <f t="array" ref="AB241">INDEX(Q241:Q1239, MATCH(MAX(COUNTIFS(Q241:Q1239, Q241:Q1239, AC241:AC1239, "High")), COUNTIFS(Q241:Q1239, Q241:Q1239, AC241:AC1239, "High"), 0))</f>
        <v>South</v>
      </c>
      <c r="AC241" t="str">
        <v>Low Risk</v>
      </c>
      <c r="AH241">
        <f t="shared" si="13"/>
        <v>652.44324324324327</v>
      </c>
      <c r="AJ241">
        <f t="shared" si="14"/>
        <v>0.13414634146341464</v>
      </c>
      <c r="AK241">
        <f t="shared" si="15"/>
        <v>4.7385208633741752E-2</v>
      </c>
      <c r="AM241">
        <v>0.52820795959559386</v>
      </c>
      <c r="AN241" s="8">
        <f>IF(L241="Male", 1, 0)</f>
        <v>0</v>
      </c>
    </row>
    <row r="242" spans="1:40" ht="15" x14ac:dyDescent="0.3">
      <c r="A242">
        <v>241</v>
      </c>
      <c r="B242">
        <v>32</v>
      </c>
      <c r="C242">
        <v>55517</v>
      </c>
      <c r="D242">
        <v>557</v>
      </c>
      <c r="E242">
        <v>212888</v>
      </c>
      <c r="F242" t="s">
        <v>28</v>
      </c>
      <c r="G242">
        <v>2904</v>
      </c>
      <c r="H242">
        <v>0</v>
      </c>
      <c r="I242">
        <v>0</v>
      </c>
      <c r="J242" t="s">
        <v>20</v>
      </c>
      <c r="K242" t="s">
        <v>33</v>
      </c>
      <c r="L242" t="s">
        <v>30</v>
      </c>
      <c r="M242" t="s">
        <v>41</v>
      </c>
      <c r="N242">
        <v>0</v>
      </c>
      <c r="O242">
        <v>1</v>
      </c>
      <c r="P242">
        <v>124194</v>
      </c>
      <c r="Q242" t="s">
        <v>24</v>
      </c>
      <c r="R242">
        <v>16</v>
      </c>
      <c r="S242" t="s">
        <v>42</v>
      </c>
      <c r="W242" t="str">
        <f>IF(B242&lt;30,"&lt;30",IF(B242&lt;=40,"30-40",IF(B242&lt;=50,"41-50",IF(B242&lt;=60,"51-60","&gt;60"))))</f>
        <v>30-40</v>
      </c>
      <c r="X242" t="str">
        <f t="shared" si="12"/>
        <v>31-45 (Middle-Aged)</v>
      </c>
      <c r="AA242" t="str" cm="1">
        <f t="array" ref="AA242">INDEX(F242:F1741, MATCH(MAX(IF(H242:H1741="0", COUNTIF(F242:F1741, F242:F1741), 0)), IF(H242:H1741="0", COUNTIF(F242:F1741, F242:F1741), 0), 0))</f>
        <v>Education</v>
      </c>
      <c r="AB242" t="str" cm="1">
        <f t="array" ref="AB242">INDEX(Q242:Q1240, MATCH(MAX(COUNTIFS(Q242:Q1240, Q242:Q1240, AC242:AC1240, "High")), COUNTIFS(Q242:Q1240, Q242:Q1240, AC242:AC1240, "High"), 0))</f>
        <v>East</v>
      </c>
      <c r="AC242" t="str">
        <v>Low Risk</v>
      </c>
      <c r="AH242">
        <f t="shared" si="13"/>
        <v>648.68905472636811</v>
      </c>
      <c r="AJ242">
        <f t="shared" si="14"/>
        <v>0.15873015873015872</v>
      </c>
      <c r="AK242">
        <f t="shared" si="15"/>
        <v>4.7868085557139992E-2</v>
      </c>
      <c r="AM242">
        <v>0.6017758388168315</v>
      </c>
      <c r="AN242" s="8">
        <f>IF(L242="Male", 1, 0)</f>
        <v>1</v>
      </c>
    </row>
    <row r="243" spans="1:40" ht="15" x14ac:dyDescent="0.3">
      <c r="A243">
        <v>242</v>
      </c>
      <c r="B243">
        <v>32</v>
      </c>
      <c r="C243">
        <v>52772</v>
      </c>
      <c r="D243">
        <v>669</v>
      </c>
      <c r="E243">
        <v>200954</v>
      </c>
      <c r="F243" t="s">
        <v>40</v>
      </c>
      <c r="G243">
        <v>3432</v>
      </c>
      <c r="H243">
        <v>0</v>
      </c>
      <c r="I243">
        <v>1</v>
      </c>
      <c r="J243" t="s">
        <v>20</v>
      </c>
      <c r="K243" t="s">
        <v>33</v>
      </c>
      <c r="L243" t="s">
        <v>22</v>
      </c>
      <c r="M243" t="s">
        <v>37</v>
      </c>
      <c r="N243">
        <v>1</v>
      </c>
      <c r="O243">
        <v>4</v>
      </c>
      <c r="P243">
        <v>36908</v>
      </c>
      <c r="Q243" t="s">
        <v>26</v>
      </c>
      <c r="R243">
        <v>6</v>
      </c>
      <c r="S243" t="s">
        <v>34</v>
      </c>
      <c r="W243" t="str">
        <f>IF(B243&lt;30,"&lt;30",IF(B243&lt;=40,"30-40",IF(B243&lt;=50,"41-50",IF(B243&lt;=60,"51-60","&gt;60"))))</f>
        <v>30-40</v>
      </c>
      <c r="X243" t="str">
        <f t="shared" si="12"/>
        <v>31-45 (Middle-Aged)</v>
      </c>
      <c r="AA243" t="str" cm="1">
        <f t="array" ref="AA243">INDEX(F243:F1742, MATCH(MAX(IF(H243:H1742="0", COUNTIF(F243:F1742, F243:F1742), 0)), IF(H243:H1742="0", COUNTIF(F243:F1742, F243:F1742), 0), 0))</f>
        <v>Car</v>
      </c>
      <c r="AB243" t="str" cm="1">
        <f t="array" ref="AB243">INDEX(Q243:Q1241, MATCH(MAX(COUNTIFS(Q243:Q1241, Q243:Q1241, AC243:AC1241, "High")), COUNTIFS(Q243:Q1241, Q243:Q1241, AC243:AC1241, "High"), 0))</f>
        <v>West</v>
      </c>
      <c r="AC243" t="str">
        <v>High Risk</v>
      </c>
      <c r="AH243">
        <f t="shared" si="13"/>
        <v>652.44324324324327</v>
      </c>
      <c r="AJ243">
        <f t="shared" si="14"/>
        <v>0.15436241610738255</v>
      </c>
      <c r="AK243">
        <f t="shared" si="15"/>
        <v>4.7470791077613789E-2</v>
      </c>
      <c r="AM243">
        <v>0.5769303874804268</v>
      </c>
      <c r="AN243" s="8">
        <f>IF(L243="Male", 1, 0)</f>
        <v>0</v>
      </c>
    </row>
    <row r="244" spans="1:40" ht="15" x14ac:dyDescent="0.3">
      <c r="A244">
        <v>243</v>
      </c>
      <c r="B244">
        <v>36</v>
      </c>
      <c r="C244">
        <v>57008</v>
      </c>
      <c r="D244">
        <v>709</v>
      </c>
      <c r="E244">
        <v>151687</v>
      </c>
      <c r="F244" t="s">
        <v>44</v>
      </c>
      <c r="G244">
        <v>6400</v>
      </c>
      <c r="H244">
        <v>0</v>
      </c>
      <c r="I244">
        <v>1</v>
      </c>
      <c r="J244" t="s">
        <v>20</v>
      </c>
      <c r="K244" t="s">
        <v>29</v>
      </c>
      <c r="L244" t="s">
        <v>22</v>
      </c>
      <c r="M244" t="s">
        <v>41</v>
      </c>
      <c r="N244">
        <v>3</v>
      </c>
      <c r="O244">
        <v>4</v>
      </c>
      <c r="P244">
        <v>61795</v>
      </c>
      <c r="Q244" t="s">
        <v>26</v>
      </c>
      <c r="R244">
        <v>13</v>
      </c>
      <c r="S244" t="s">
        <v>45</v>
      </c>
      <c r="W244" t="str">
        <f>IF(B244&lt;30,"&lt;30",IF(B244&lt;=40,"30-40",IF(B244&lt;=50,"41-50",IF(B244&lt;=60,"51-60","&gt;60"))))</f>
        <v>30-40</v>
      </c>
      <c r="X244" t="str">
        <f t="shared" si="12"/>
        <v>31-45 (Middle-Aged)</v>
      </c>
      <c r="AA244" t="str" cm="1">
        <f t="array" ref="AA244">INDEX(F244:F1743, MATCH(MAX(IF(H244:H1743="0", COUNTIF(F244:F1743, F244:F1743), 0)), IF(H244:H1743="0", COUNTIF(F244:F1743, F244:F1743), 0), 0))</f>
        <v>Personal</v>
      </c>
      <c r="AB244" t="str" cm="1">
        <f t="array" ref="AB244">INDEX(Q244:Q1242, MATCH(MAX(COUNTIFS(Q244:Q1242, Q244:Q1242, AC244:AC1242, "High")), COUNTIFS(Q244:Q1242, Q244:Q1242, AC244:AC1242, "High"), 0))</f>
        <v>West</v>
      </c>
      <c r="AC244" t="str">
        <v>High Risk</v>
      </c>
      <c r="AH244">
        <f t="shared" si="13"/>
        <v>648.68905472636811</v>
      </c>
      <c r="AJ244">
        <f t="shared" si="14"/>
        <v>0.13414634146341464</v>
      </c>
      <c r="AK244">
        <f t="shared" si="15"/>
        <v>4.7955269032534859E-2</v>
      </c>
      <c r="AM244">
        <v>0.61527112768480219</v>
      </c>
      <c r="AN244" s="8">
        <f>IF(L244="Male", 1, 0)</f>
        <v>0</v>
      </c>
    </row>
    <row r="245" spans="1:40" ht="15" x14ac:dyDescent="0.3">
      <c r="A245">
        <v>244</v>
      </c>
      <c r="B245">
        <v>45</v>
      </c>
      <c r="C245">
        <v>69041</v>
      </c>
      <c r="D245">
        <v>718</v>
      </c>
      <c r="E245">
        <v>233397</v>
      </c>
      <c r="F245" t="s">
        <v>35</v>
      </c>
      <c r="G245">
        <v>5752</v>
      </c>
      <c r="H245">
        <v>0</v>
      </c>
      <c r="I245">
        <v>1</v>
      </c>
      <c r="J245" t="s">
        <v>20</v>
      </c>
      <c r="K245" t="s">
        <v>33</v>
      </c>
      <c r="L245" t="s">
        <v>22</v>
      </c>
      <c r="M245" t="s">
        <v>23</v>
      </c>
      <c r="N245">
        <v>1</v>
      </c>
      <c r="O245">
        <v>2</v>
      </c>
      <c r="P245">
        <v>89947</v>
      </c>
      <c r="Q245" t="s">
        <v>32</v>
      </c>
      <c r="R245">
        <v>13</v>
      </c>
      <c r="S245" t="s">
        <v>27</v>
      </c>
      <c r="W245" t="str">
        <f>IF(B245&lt;30,"&lt;30",IF(B245&lt;=40,"30-40",IF(B245&lt;=50,"41-50",IF(B245&lt;=60,"51-60","&gt;60"))))</f>
        <v>41-50</v>
      </c>
      <c r="X245" t="str">
        <f t="shared" si="12"/>
        <v>31-45 (Middle-Aged)</v>
      </c>
      <c r="AA245" t="str" cm="1">
        <f t="array" ref="AA245">INDEX(F245:F1744, MATCH(MAX(IF(H245:H1744="0", COUNTIF(F245:F1744, F245:F1744), 0)), IF(H245:H1744="0", COUNTIF(F245:F1744, F245:F1744), 0), 0))</f>
        <v>Medical</v>
      </c>
      <c r="AB245" t="str" cm="1">
        <f t="array" ref="AB245">INDEX(Q245:Q1243, MATCH(MAX(COUNTIFS(Q245:Q1243, Q245:Q1243, AC245:AC1243, "High")), COUNTIFS(Q245:Q1243, Q245:Q1243, AC245:AC1243, "High"), 0))</f>
        <v>South</v>
      </c>
      <c r="AC245" t="str">
        <v>High Risk</v>
      </c>
      <c r="AH245">
        <f t="shared" si="13"/>
        <v>647.51989389920425</v>
      </c>
      <c r="AJ245">
        <f t="shared" si="14"/>
        <v>0.15436241610738255</v>
      </c>
      <c r="AK245">
        <f t="shared" si="15"/>
        <v>4.8441325010195713E-2</v>
      </c>
      <c r="AM245">
        <v>0.72418381108405816</v>
      </c>
      <c r="AN245" s="8">
        <f>IF(L245="Male", 1, 0)</f>
        <v>0</v>
      </c>
    </row>
    <row r="246" spans="1:40" ht="15" x14ac:dyDescent="0.3">
      <c r="A246">
        <v>245</v>
      </c>
      <c r="B246">
        <v>42</v>
      </c>
      <c r="C246">
        <v>44751</v>
      </c>
      <c r="D246">
        <v>602</v>
      </c>
      <c r="E246">
        <v>114681</v>
      </c>
      <c r="F246" t="s">
        <v>40</v>
      </c>
      <c r="G246">
        <v>5617</v>
      </c>
      <c r="H246">
        <v>0</v>
      </c>
      <c r="I246">
        <v>1</v>
      </c>
      <c r="J246" t="s">
        <v>20</v>
      </c>
      <c r="K246" t="s">
        <v>29</v>
      </c>
      <c r="L246" t="s">
        <v>30</v>
      </c>
      <c r="M246" t="s">
        <v>31</v>
      </c>
      <c r="N246">
        <v>3</v>
      </c>
      <c r="O246">
        <v>1</v>
      </c>
      <c r="P246">
        <v>100711</v>
      </c>
      <c r="Q246" t="s">
        <v>32</v>
      </c>
      <c r="R246">
        <v>11</v>
      </c>
      <c r="S246" t="s">
        <v>42</v>
      </c>
      <c r="W246" t="str">
        <f>IF(B246&lt;30,"&lt;30",IF(B246&lt;=40,"30-40",IF(B246&lt;=50,"41-50",IF(B246&lt;=60,"51-60","&gt;60"))))</f>
        <v>41-50</v>
      </c>
      <c r="X246" t="str">
        <f t="shared" si="12"/>
        <v>31-45 (Middle-Aged)</v>
      </c>
      <c r="AA246" t="str" cm="1">
        <f t="array" ref="AA246">INDEX(F246:F1745, MATCH(MAX(IF(H246:H1745="0", COUNTIF(F246:F1745, F246:F1745), 0)), IF(H246:H1745="0", COUNTIF(F246:F1745, F246:F1745), 0), 0))</f>
        <v>Car</v>
      </c>
      <c r="AB246" t="str" cm="1">
        <f t="array" ref="AB246">INDEX(Q246:Q1244, MATCH(MAX(COUNTIFS(Q246:Q1244, Q246:Q1244, AC246:AC1244, "High")), COUNTIFS(Q246:Q1244, Q246:Q1244, AC246:AC1244, "High"), 0))</f>
        <v>South</v>
      </c>
      <c r="AC246" t="str">
        <v>High Risk</v>
      </c>
      <c r="AH246">
        <f t="shared" si="13"/>
        <v>647.78062678062679</v>
      </c>
      <c r="AJ246">
        <f t="shared" si="14"/>
        <v>0.13414634146341464</v>
      </c>
      <c r="AK246">
        <f t="shared" si="15"/>
        <v>4.8307115515121943E-2</v>
      </c>
      <c r="AM246">
        <v>0.50433098304716562</v>
      </c>
      <c r="AN246" s="8">
        <f>IF(L246="Male", 1, 0)</f>
        <v>1</v>
      </c>
    </row>
    <row r="247" spans="1:40" ht="15" x14ac:dyDescent="0.3">
      <c r="A247">
        <v>246</v>
      </c>
      <c r="B247">
        <v>47</v>
      </c>
      <c r="C247">
        <v>40331</v>
      </c>
      <c r="D247">
        <v>659</v>
      </c>
      <c r="E247">
        <v>151334</v>
      </c>
      <c r="F247" t="s">
        <v>40</v>
      </c>
      <c r="G247">
        <v>6175</v>
      </c>
      <c r="H247">
        <v>0</v>
      </c>
      <c r="I247">
        <v>0</v>
      </c>
      <c r="J247" t="s">
        <v>20</v>
      </c>
      <c r="K247" t="s">
        <v>33</v>
      </c>
      <c r="L247" t="s">
        <v>30</v>
      </c>
      <c r="M247" t="s">
        <v>41</v>
      </c>
      <c r="N247">
        <v>1</v>
      </c>
      <c r="O247">
        <v>1</v>
      </c>
      <c r="P247">
        <v>98241</v>
      </c>
      <c r="Q247" t="s">
        <v>38</v>
      </c>
      <c r="R247">
        <v>16</v>
      </c>
      <c r="S247" t="s">
        <v>27</v>
      </c>
      <c r="W247" t="str">
        <f>IF(B247&lt;30,"&lt;30",IF(B247&lt;=40,"30-40",IF(B247&lt;=50,"41-50",IF(B247&lt;=60,"51-60","&gt;60"))))</f>
        <v>41-50</v>
      </c>
      <c r="X247" t="str">
        <f t="shared" si="12"/>
        <v>46-60 (Older Adult)</v>
      </c>
      <c r="AA247" t="str" cm="1">
        <f t="array" ref="AA247">INDEX(F247:F1746, MATCH(MAX(IF(H247:H1746="0", COUNTIF(F247:F1746, F247:F1746), 0)), IF(H247:H1746="0", COUNTIF(F247:F1746, F247:F1746), 0), 0))</f>
        <v>Car</v>
      </c>
      <c r="AB247" t="str" cm="1">
        <f t="array" ref="AB247">INDEX(Q247:Q1245, MATCH(MAX(COUNTIFS(Q247:Q1245, Q247:Q1245, AC247:AC1245, "High")), COUNTIFS(Q247:Q1245, Q247:Q1245, AC247:AC1245, "High"), 0))</f>
        <v>North</v>
      </c>
      <c r="AC247" t="str">
        <v>High Risk</v>
      </c>
      <c r="AH247">
        <f t="shared" si="13"/>
        <v>648.68905472636811</v>
      </c>
      <c r="AJ247">
        <f t="shared" si="14"/>
        <v>0.15436241610738255</v>
      </c>
      <c r="AK247">
        <f t="shared" si="15"/>
        <v>4.7908062004594798E-2</v>
      </c>
      <c r="AM247">
        <v>0.46432482825412053</v>
      </c>
      <c r="AN247" s="8">
        <f>IF(L247="Male", 1, 0)</f>
        <v>1</v>
      </c>
    </row>
    <row r="248" spans="1:40" ht="15" x14ac:dyDescent="0.3">
      <c r="A248">
        <v>247</v>
      </c>
      <c r="B248">
        <v>44</v>
      </c>
      <c r="C248">
        <v>54106</v>
      </c>
      <c r="D248">
        <v>540</v>
      </c>
      <c r="E248">
        <v>260597</v>
      </c>
      <c r="F248" t="s">
        <v>28</v>
      </c>
      <c r="G248">
        <v>5612</v>
      </c>
      <c r="H248">
        <v>0</v>
      </c>
      <c r="I248">
        <v>1</v>
      </c>
      <c r="J248" t="s">
        <v>20</v>
      </c>
      <c r="K248" t="s">
        <v>29</v>
      </c>
      <c r="L248" t="s">
        <v>30</v>
      </c>
      <c r="M248" t="s">
        <v>23</v>
      </c>
      <c r="N248">
        <v>3</v>
      </c>
      <c r="O248">
        <v>1</v>
      </c>
      <c r="P248">
        <v>126678</v>
      </c>
      <c r="Q248" t="s">
        <v>24</v>
      </c>
      <c r="R248">
        <v>14</v>
      </c>
      <c r="S248" t="s">
        <v>43</v>
      </c>
      <c r="W248" t="str">
        <f>IF(B248&lt;30,"&lt;30",IF(B248&lt;=40,"30-40",IF(B248&lt;=50,"41-50",IF(B248&lt;=60,"51-60","&gt;60"))))</f>
        <v>41-50</v>
      </c>
      <c r="X248" t="str">
        <f t="shared" si="12"/>
        <v>31-45 (Middle-Aged)</v>
      </c>
      <c r="AA248" t="str" cm="1">
        <f t="array" ref="AA248">INDEX(F248:F1747, MATCH(MAX(IF(H248:H1747="0", COUNTIF(F248:F1747, F248:F1747), 0)), IF(H248:H1747="0", COUNTIF(F248:F1747, F248:F1747), 0), 0))</f>
        <v>Education</v>
      </c>
      <c r="AB248" t="str" cm="1">
        <f t="array" ref="AB248">INDEX(Q248:Q1246, MATCH(MAX(COUNTIFS(Q248:Q1246, Q248:Q1246, AC248:AC1246, "High")), COUNTIFS(Q248:Q1246, Q248:Q1246, AC248:AC1246, "High"), 0))</f>
        <v>East</v>
      </c>
      <c r="AC248" t="str">
        <v>Low Risk</v>
      </c>
      <c r="AH248">
        <f t="shared" si="13"/>
        <v>647.51989389920425</v>
      </c>
      <c r="AJ248">
        <f t="shared" si="14"/>
        <v>0.13414634146341464</v>
      </c>
      <c r="AK248">
        <f t="shared" si="15"/>
        <v>4.7507773074820084E-2</v>
      </c>
      <c r="AM248">
        <v>0.5890046432482825</v>
      </c>
      <c r="AN248" s="8">
        <f>IF(L248="Male", 1, 0)</f>
        <v>1</v>
      </c>
    </row>
    <row r="249" spans="1:40" ht="15" x14ac:dyDescent="0.3">
      <c r="A249">
        <v>248</v>
      </c>
      <c r="B249">
        <v>32</v>
      </c>
      <c r="C249">
        <v>41951</v>
      </c>
      <c r="D249">
        <v>632</v>
      </c>
      <c r="E249">
        <v>163708</v>
      </c>
      <c r="F249" t="s">
        <v>44</v>
      </c>
      <c r="G249">
        <v>4915</v>
      </c>
      <c r="H249">
        <v>0</v>
      </c>
      <c r="I249">
        <v>1</v>
      </c>
      <c r="J249" t="s">
        <v>20</v>
      </c>
      <c r="K249" t="s">
        <v>21</v>
      </c>
      <c r="L249" t="s">
        <v>22</v>
      </c>
      <c r="M249" t="s">
        <v>23</v>
      </c>
      <c r="N249">
        <v>5</v>
      </c>
      <c r="O249">
        <v>3</v>
      </c>
      <c r="P249">
        <v>114316</v>
      </c>
      <c r="Q249" t="s">
        <v>32</v>
      </c>
      <c r="R249">
        <v>11</v>
      </c>
      <c r="S249" t="s">
        <v>42</v>
      </c>
      <c r="W249" t="str">
        <f>IF(B249&lt;30,"&lt;30",IF(B249&lt;=40,"30-40",IF(B249&lt;=50,"41-50",IF(B249&lt;=60,"51-60","&gt;60"))))</f>
        <v>30-40</v>
      </c>
      <c r="X249" t="str">
        <f t="shared" si="12"/>
        <v>31-45 (Middle-Aged)</v>
      </c>
      <c r="AA249" t="str" cm="1">
        <f t="array" ref="AA249">INDEX(F249:F1748, MATCH(MAX(IF(H249:H1748="0", COUNTIF(F249:F1748, F249:F1748), 0)), IF(H249:H1748="0", COUNTIF(F249:F1748, F249:F1748), 0), 0))</f>
        <v>Personal</v>
      </c>
      <c r="AB249" t="str" cm="1">
        <f t="array" ref="AB249">INDEX(Q249:Q1247, MATCH(MAX(COUNTIFS(Q249:Q1247, Q249:Q1247, AC249:AC1247, "High")), COUNTIFS(Q249:Q1247, Q249:Q1247, AC249:AC1247, "High"), 0))</f>
        <v>South</v>
      </c>
      <c r="AC249" t="str">
        <v>High Risk</v>
      </c>
      <c r="AH249">
        <f t="shared" si="13"/>
        <v>647.51989389920425</v>
      </c>
      <c r="AJ249">
        <f t="shared" si="14"/>
        <v>0.11715481171548117</v>
      </c>
      <c r="AK249">
        <f t="shared" si="15"/>
        <v>4.7106242488685973E-2</v>
      </c>
      <c r="AM249">
        <v>0.47898771756740854</v>
      </c>
      <c r="AN249" s="8">
        <f>IF(L249="Male", 1, 0)</f>
        <v>0</v>
      </c>
    </row>
    <row r="250" spans="1:40" ht="15" x14ac:dyDescent="0.3">
      <c r="A250">
        <v>249</v>
      </c>
      <c r="B250">
        <v>38</v>
      </c>
      <c r="C250">
        <v>36336</v>
      </c>
      <c r="D250">
        <v>691</v>
      </c>
      <c r="E250">
        <v>175332</v>
      </c>
      <c r="F250" t="s">
        <v>28</v>
      </c>
      <c r="G250">
        <v>4410</v>
      </c>
      <c r="H250">
        <v>0</v>
      </c>
      <c r="I250">
        <v>1</v>
      </c>
      <c r="J250" t="s">
        <v>36</v>
      </c>
      <c r="K250" t="s">
        <v>21</v>
      </c>
      <c r="L250" t="s">
        <v>30</v>
      </c>
      <c r="M250" t="s">
        <v>23</v>
      </c>
      <c r="N250">
        <v>5</v>
      </c>
      <c r="O250">
        <v>3</v>
      </c>
      <c r="P250">
        <v>120899</v>
      </c>
      <c r="Q250" t="s">
        <v>38</v>
      </c>
      <c r="R250">
        <v>5</v>
      </c>
      <c r="S250" t="s">
        <v>39</v>
      </c>
      <c r="W250" t="str">
        <f>IF(B250&lt;30,"&lt;30",IF(B250&lt;=40,"30-40",IF(B250&lt;=50,"41-50",IF(B250&lt;=60,"51-60","&gt;60"))))</f>
        <v>30-40</v>
      </c>
      <c r="X250" t="str">
        <f t="shared" si="12"/>
        <v>31-45 (Middle-Aged)</v>
      </c>
      <c r="AA250" t="str" cm="1">
        <f t="array" ref="AA250">INDEX(F250:F1749, MATCH(MAX(IF(H250:H1749="0", COUNTIF(F250:F1749, F250:F1749), 0)), IF(H250:H1749="0", COUNTIF(F250:F1749, F250:F1749), 0), 0))</f>
        <v>Education</v>
      </c>
      <c r="AB250" t="str" cm="1">
        <f t="array" ref="AB250">INDEX(Q250:Q1248, MATCH(MAX(COUNTIFS(Q250:Q1248, Q250:Q1248, AC250:AC1248, "High")), COUNTIFS(Q250:Q1248, Q250:Q1248, AC250:AC1248, "High"), 0))</f>
        <v>North</v>
      </c>
      <c r="AC250" t="str">
        <v>High Risk</v>
      </c>
      <c r="AH250">
        <f t="shared" si="13"/>
        <v>647.51989389920425</v>
      </c>
      <c r="AJ250">
        <f t="shared" si="14"/>
        <v>0.11715481171548117</v>
      </c>
      <c r="AK250">
        <f t="shared" si="15"/>
        <v>4.7266687961582114E-2</v>
      </c>
      <c r="AM250">
        <v>0.42816541911425288</v>
      </c>
      <c r="AN250" s="8">
        <f>IF(L250="Male", 1, 0)</f>
        <v>1</v>
      </c>
    </row>
    <row r="251" spans="1:40" ht="15" x14ac:dyDescent="0.3">
      <c r="A251">
        <v>250</v>
      </c>
      <c r="B251">
        <v>36</v>
      </c>
      <c r="C251">
        <v>64903</v>
      </c>
      <c r="D251">
        <v>649</v>
      </c>
      <c r="E251">
        <v>204500</v>
      </c>
      <c r="F251" t="s">
        <v>28</v>
      </c>
      <c r="G251">
        <v>6695</v>
      </c>
      <c r="H251">
        <v>0</v>
      </c>
      <c r="I251">
        <v>0</v>
      </c>
      <c r="J251" t="s">
        <v>20</v>
      </c>
      <c r="K251" t="s">
        <v>33</v>
      </c>
      <c r="L251" t="s">
        <v>30</v>
      </c>
      <c r="M251" t="s">
        <v>37</v>
      </c>
      <c r="N251">
        <v>5</v>
      </c>
      <c r="O251">
        <v>3</v>
      </c>
      <c r="P251">
        <v>58303</v>
      </c>
      <c r="Q251" t="s">
        <v>24</v>
      </c>
      <c r="R251">
        <v>10</v>
      </c>
      <c r="S251" t="s">
        <v>34</v>
      </c>
      <c r="W251" t="str">
        <f>IF(B251&lt;30,"&lt;30",IF(B251&lt;=40,"30-40",IF(B251&lt;=50,"41-50",IF(B251&lt;=60,"51-60","&gt;60"))))</f>
        <v>30-40</v>
      </c>
      <c r="X251" t="str">
        <f t="shared" si="12"/>
        <v>31-45 (Middle-Aged)</v>
      </c>
      <c r="AA251" t="str" cm="1">
        <f t="array" ref="AA251">INDEX(F251:F1750, MATCH(MAX(IF(H251:H1750="0", COUNTIF(F251:F1750, F251:F1750), 0)), IF(H251:H1750="0", COUNTIF(F251:F1750, F251:F1750), 0), 0))</f>
        <v>Education</v>
      </c>
      <c r="AB251" t="str" cm="1">
        <f t="array" ref="AB251">INDEX(Q251:Q1249, MATCH(MAX(COUNTIFS(Q251:Q1249, Q251:Q1249, AC251:AC1249, "High")), COUNTIFS(Q251:Q1249, Q251:Q1249, AC251:AC1249, "High"), 0))</f>
        <v>East</v>
      </c>
      <c r="AC251" t="str">
        <v>High Risk</v>
      </c>
      <c r="AH251">
        <f t="shared" si="13"/>
        <v>652.44324324324327</v>
      </c>
      <c r="AJ251">
        <f t="shared" si="14"/>
        <v>0.11715481171548117</v>
      </c>
      <c r="AK251">
        <f t="shared" si="15"/>
        <v>4.7427439596969587E-2</v>
      </c>
      <c r="AM251">
        <v>0.68673008517147438</v>
      </c>
      <c r="AN251" s="8">
        <f>IF(L251="Male", 1, 0)</f>
        <v>1</v>
      </c>
    </row>
    <row r="252" spans="1:40" ht="15" x14ac:dyDescent="0.3">
      <c r="A252">
        <v>251</v>
      </c>
      <c r="B252">
        <v>24</v>
      </c>
      <c r="C252">
        <v>45691</v>
      </c>
      <c r="D252">
        <v>633</v>
      </c>
      <c r="E252">
        <v>181402</v>
      </c>
      <c r="F252" t="s">
        <v>40</v>
      </c>
      <c r="G252">
        <v>6306</v>
      </c>
      <c r="H252">
        <v>0</v>
      </c>
      <c r="I252">
        <v>1</v>
      </c>
      <c r="J252" t="s">
        <v>20</v>
      </c>
      <c r="K252" t="s">
        <v>29</v>
      </c>
      <c r="L252" t="s">
        <v>22</v>
      </c>
      <c r="M252" t="s">
        <v>23</v>
      </c>
      <c r="N252">
        <v>2</v>
      </c>
      <c r="O252">
        <v>1</v>
      </c>
      <c r="P252">
        <v>104344</v>
      </c>
      <c r="Q252" t="s">
        <v>24</v>
      </c>
      <c r="R252">
        <v>15</v>
      </c>
      <c r="S252" t="s">
        <v>43</v>
      </c>
      <c r="W252" t="str">
        <f>IF(B252&lt;30,"&lt;30",IF(B252&lt;=40,"30-40",IF(B252&lt;=50,"41-50",IF(B252&lt;=60,"51-60","&gt;60"))))</f>
        <v>&lt;30</v>
      </c>
      <c r="X252" t="str">
        <f t="shared" si="12"/>
        <v>18-30 (Young Adult)</v>
      </c>
      <c r="AA252" t="str" cm="1">
        <f t="array" ref="AA252">INDEX(F252:F1751, MATCH(MAX(IF(H252:H1751="0", COUNTIF(F252:F1751, F252:F1751), 0)), IF(H252:H1751="0", COUNTIF(F252:F1751, F252:F1751), 0), 0))</f>
        <v>Car</v>
      </c>
      <c r="AB252" t="str" cm="1">
        <f t="array" ref="AB252">INDEX(Q252:Q1250, MATCH(MAX(COUNTIFS(Q252:Q1250, Q252:Q1250, AC252:AC1250, "High")), COUNTIFS(Q252:Q1250, Q252:Q1250, AC252:AC1250, "High"), 0))</f>
        <v>East</v>
      </c>
      <c r="AC252" t="str">
        <v>High Risk</v>
      </c>
      <c r="AH252">
        <f t="shared" si="13"/>
        <v>647.51989389920425</v>
      </c>
      <c r="AJ252">
        <f t="shared" si="14"/>
        <v>0.13100436681222707</v>
      </c>
      <c r="AK252">
        <f t="shared" si="15"/>
        <v>4.758849827218458E-2</v>
      </c>
      <c r="AM252">
        <v>0.51283907931536976</v>
      </c>
      <c r="AN252" s="8">
        <f>IF(L252="Male", 1, 0)</f>
        <v>0</v>
      </c>
    </row>
    <row r="253" spans="1:40" ht="15" x14ac:dyDescent="0.3">
      <c r="A253">
        <v>252</v>
      </c>
      <c r="B253">
        <v>32</v>
      </c>
      <c r="C253">
        <v>21979</v>
      </c>
      <c r="D253">
        <v>649</v>
      </c>
      <c r="E253">
        <v>234544</v>
      </c>
      <c r="F253" t="s">
        <v>28</v>
      </c>
      <c r="G253">
        <v>4780</v>
      </c>
      <c r="H253">
        <v>0</v>
      </c>
      <c r="I253">
        <v>0</v>
      </c>
      <c r="J253" t="s">
        <v>20</v>
      </c>
      <c r="K253" t="s">
        <v>21</v>
      </c>
      <c r="L253" t="s">
        <v>30</v>
      </c>
      <c r="M253" t="s">
        <v>41</v>
      </c>
      <c r="N253">
        <v>0</v>
      </c>
      <c r="O253">
        <v>4</v>
      </c>
      <c r="P253">
        <v>90785</v>
      </c>
      <c r="Q253" t="s">
        <v>26</v>
      </c>
      <c r="R253">
        <v>7</v>
      </c>
      <c r="S253" t="s">
        <v>25</v>
      </c>
      <c r="W253" t="str">
        <f>IF(B253&lt;30,"&lt;30",IF(B253&lt;=40,"30-40",IF(B253&lt;=50,"41-50",IF(B253&lt;=60,"51-60","&gt;60"))))</f>
        <v>30-40</v>
      </c>
      <c r="X253" t="str">
        <f t="shared" si="12"/>
        <v>31-45 (Middle-Aged)</v>
      </c>
      <c r="AA253" t="str" cm="1">
        <f t="array" ref="AA253">INDEX(F253:F1752, MATCH(MAX(IF(H253:H1752="0", COUNTIF(F253:F1752, F253:F1752), 0)), IF(H253:H1752="0", COUNTIF(F253:F1752, F253:F1752), 0), 0))</f>
        <v>Education</v>
      </c>
      <c r="AB253" t="str" cm="1">
        <f t="array" ref="AB253">INDEX(Q253:Q1251, MATCH(MAX(COUNTIFS(Q253:Q1251, Q253:Q1251, AC253:AC1251, "High")), COUNTIFS(Q253:Q1251, Q253:Q1251, AC253:AC1251, "High"), 0))</f>
        <v>West</v>
      </c>
      <c r="AC253" t="str">
        <v>High Risk</v>
      </c>
      <c r="AH253">
        <f t="shared" si="13"/>
        <v>648.68905472636811</v>
      </c>
      <c r="AJ253">
        <f t="shared" si="14"/>
        <v>0.15873015873015872</v>
      </c>
      <c r="AK253">
        <f t="shared" si="15"/>
        <v>4.7185182480098391E-2</v>
      </c>
      <c r="AM253">
        <v>0.29821782536679853</v>
      </c>
      <c r="AN253" s="8">
        <f>IF(L253="Male", 1, 0)</f>
        <v>1</v>
      </c>
    </row>
    <row r="254" spans="1:40" ht="15" x14ac:dyDescent="0.3">
      <c r="A254">
        <v>253</v>
      </c>
      <c r="B254">
        <v>53</v>
      </c>
      <c r="C254">
        <v>62711</v>
      </c>
      <c r="D254">
        <v>714</v>
      </c>
      <c r="E254">
        <v>208798</v>
      </c>
      <c r="F254" t="s">
        <v>19</v>
      </c>
      <c r="G254">
        <v>5763</v>
      </c>
      <c r="H254">
        <v>0</v>
      </c>
      <c r="I254">
        <v>1</v>
      </c>
      <c r="J254" t="s">
        <v>20</v>
      </c>
      <c r="K254" t="s">
        <v>21</v>
      </c>
      <c r="L254" t="s">
        <v>30</v>
      </c>
      <c r="M254" t="s">
        <v>37</v>
      </c>
      <c r="N254">
        <v>3</v>
      </c>
      <c r="O254">
        <v>4</v>
      </c>
      <c r="P254">
        <v>143862</v>
      </c>
      <c r="Q254" t="s">
        <v>32</v>
      </c>
      <c r="R254">
        <v>3</v>
      </c>
      <c r="S254" t="s">
        <v>34</v>
      </c>
      <c r="W254" t="str">
        <f>IF(B254&lt;30,"&lt;30",IF(B254&lt;=40,"30-40",IF(B254&lt;=50,"41-50",IF(B254&lt;=60,"51-60","&gt;60"))))</f>
        <v>51-60</v>
      </c>
      <c r="X254" t="str">
        <f t="shared" si="12"/>
        <v>46-60 (Older Adult)</v>
      </c>
      <c r="AA254" t="str" cm="1">
        <f t="array" ref="AA254">INDEX(F254:F1753, MATCH(MAX(IF(H254:H1753="0", COUNTIF(F254:F1753, F254:F1753), 0)), IF(H254:H1753="0", COUNTIF(F254:F1753, F254:F1753), 0), 0))</f>
        <v>Home</v>
      </c>
      <c r="AB254" t="str" cm="1">
        <f t="array" ref="AB254">INDEX(Q254:Q1252, MATCH(MAX(COUNTIFS(Q254:Q1252, Q254:Q1252, AC254:AC1252, "High")), COUNTIFS(Q254:Q1252, Q254:Q1252, AC254:AC1252, "High"), 0))</f>
        <v>South</v>
      </c>
      <c r="AC254" t="str">
        <v>High Risk</v>
      </c>
      <c r="AH254">
        <f t="shared" si="13"/>
        <v>652.44324324324327</v>
      </c>
      <c r="AJ254">
        <f t="shared" si="14"/>
        <v>0.13414634146341464</v>
      </c>
      <c r="AK254">
        <f t="shared" si="15"/>
        <v>4.7675290247931275E-2</v>
      </c>
      <c r="AM254">
        <v>0.66688992876732167</v>
      </c>
      <c r="AN254" s="8">
        <f>IF(L254="Male", 1, 0)</f>
        <v>1</v>
      </c>
    </row>
    <row r="255" spans="1:40" ht="15" x14ac:dyDescent="0.3">
      <c r="A255">
        <v>254</v>
      </c>
      <c r="B255">
        <v>42</v>
      </c>
      <c r="C255">
        <v>43427</v>
      </c>
      <c r="D255">
        <v>637</v>
      </c>
      <c r="E255">
        <v>124667</v>
      </c>
      <c r="F255" t="s">
        <v>44</v>
      </c>
      <c r="G255">
        <v>2209</v>
      </c>
      <c r="H255">
        <v>0</v>
      </c>
      <c r="I255">
        <v>0</v>
      </c>
      <c r="J255" t="s">
        <v>36</v>
      </c>
      <c r="K255" t="s">
        <v>29</v>
      </c>
      <c r="L255" t="s">
        <v>30</v>
      </c>
      <c r="M255" t="s">
        <v>31</v>
      </c>
      <c r="N255">
        <v>2</v>
      </c>
      <c r="O255">
        <v>1</v>
      </c>
      <c r="P255">
        <v>105231</v>
      </c>
      <c r="Q255" t="s">
        <v>38</v>
      </c>
      <c r="R255">
        <v>11</v>
      </c>
      <c r="S255" t="s">
        <v>45</v>
      </c>
      <c r="W255" t="str">
        <f>IF(B255&lt;30,"&lt;30",IF(B255&lt;=40,"30-40",IF(B255&lt;=50,"41-50",IF(B255&lt;=60,"51-60","&gt;60"))))</f>
        <v>41-50</v>
      </c>
      <c r="X255" t="str">
        <f t="shared" si="12"/>
        <v>31-45 (Middle-Aged)</v>
      </c>
      <c r="AA255" t="str" cm="1">
        <f t="array" ref="AA255">INDEX(F255:F1754, MATCH(MAX(IF(H255:H1754="0", COUNTIF(F255:F1754, F255:F1754), 0)), IF(H255:H1754="0", COUNTIF(F255:F1754, F255:F1754), 0), 0))</f>
        <v>Personal</v>
      </c>
      <c r="AB255" t="str" cm="1">
        <f t="array" ref="AB255">INDEX(Q255:Q1253, MATCH(MAX(COUNTIFS(Q255:Q1253, Q255:Q1253, AC255:AC1253, "High")), COUNTIFS(Q255:Q1253, Q255:Q1253, AC255:AC1253, "High"), 0))</f>
        <v>North</v>
      </c>
      <c r="AC255" t="str">
        <v>High Risk</v>
      </c>
      <c r="AH255">
        <f t="shared" si="13"/>
        <v>647.78062678062679</v>
      </c>
      <c r="AJ255">
        <f t="shared" si="14"/>
        <v>0.13100436681222707</v>
      </c>
      <c r="AK255">
        <f t="shared" si="15"/>
        <v>4.8167007110251632E-2</v>
      </c>
      <c r="AM255">
        <v>0.49234723894173765</v>
      </c>
      <c r="AN255" s="8">
        <f>IF(L255="Male", 1, 0)</f>
        <v>1</v>
      </c>
    </row>
    <row r="256" spans="1:40" ht="15" x14ac:dyDescent="0.3">
      <c r="A256">
        <v>255</v>
      </c>
      <c r="B256">
        <v>38</v>
      </c>
      <c r="C256">
        <v>58667</v>
      </c>
      <c r="D256">
        <v>653</v>
      </c>
      <c r="E256">
        <v>163256</v>
      </c>
      <c r="F256" t="s">
        <v>28</v>
      </c>
      <c r="G256">
        <v>5814</v>
      </c>
      <c r="H256">
        <v>0</v>
      </c>
      <c r="I256">
        <v>1</v>
      </c>
      <c r="J256" t="s">
        <v>36</v>
      </c>
      <c r="K256" t="s">
        <v>33</v>
      </c>
      <c r="L256" t="s">
        <v>22</v>
      </c>
      <c r="M256" t="s">
        <v>23</v>
      </c>
      <c r="N256">
        <v>4</v>
      </c>
      <c r="O256">
        <v>1</v>
      </c>
      <c r="P256">
        <v>79928</v>
      </c>
      <c r="Q256" t="s">
        <v>38</v>
      </c>
      <c r="R256">
        <v>9</v>
      </c>
      <c r="S256" t="s">
        <v>27</v>
      </c>
      <c r="W256" t="str">
        <f>IF(B256&lt;30,"&lt;30",IF(B256&lt;=40,"30-40",IF(B256&lt;=50,"41-50",IF(B256&lt;=60,"51-60","&gt;60"))))</f>
        <v>30-40</v>
      </c>
      <c r="X256" t="str">
        <f t="shared" si="12"/>
        <v>31-45 (Middle-Aged)</v>
      </c>
      <c r="AA256" t="str" cm="1">
        <f t="array" ref="AA256">INDEX(F256:F1755, MATCH(MAX(IF(H256:H1755="0", COUNTIF(F256:F1755, F256:F1755), 0)), IF(H256:H1755="0", COUNTIF(F256:F1755, F256:F1755), 0), 0))</f>
        <v>Education</v>
      </c>
      <c r="AB256" t="str" cm="1">
        <f t="array" ref="AB256">INDEX(Q256:Q1254, MATCH(MAX(COUNTIFS(Q256:Q1254, Q256:Q1254, AC256:AC1254, "High")), COUNTIFS(Q256:Q1254, Q256:Q1254, AC256:AC1254, "High"), 0))</f>
        <v>North</v>
      </c>
      <c r="AC256" t="str">
        <v>High Risk</v>
      </c>
      <c r="AH256">
        <f t="shared" si="13"/>
        <v>647.51989389920425</v>
      </c>
      <c r="AJ256">
        <f t="shared" si="14"/>
        <v>0.17796610169491525</v>
      </c>
      <c r="AK256">
        <f t="shared" si="15"/>
        <v>4.7762499012279427E-2</v>
      </c>
      <c r="AM256">
        <v>0.63028701248155827</v>
      </c>
      <c r="AN256" s="8">
        <f>IF(L256="Male", 1, 0)</f>
        <v>0</v>
      </c>
    </row>
    <row r="257" spans="1:40" ht="15" x14ac:dyDescent="0.3">
      <c r="A257">
        <v>256</v>
      </c>
      <c r="B257">
        <v>53</v>
      </c>
      <c r="C257">
        <v>66251</v>
      </c>
      <c r="D257">
        <v>725</v>
      </c>
      <c r="E257">
        <v>157848</v>
      </c>
      <c r="F257" t="s">
        <v>28</v>
      </c>
      <c r="G257">
        <v>4499</v>
      </c>
      <c r="H257">
        <v>1</v>
      </c>
      <c r="I257">
        <v>0</v>
      </c>
      <c r="J257" t="s">
        <v>20</v>
      </c>
      <c r="K257" t="s">
        <v>21</v>
      </c>
      <c r="L257" t="s">
        <v>22</v>
      </c>
      <c r="M257" t="s">
        <v>41</v>
      </c>
      <c r="N257">
        <v>3</v>
      </c>
      <c r="O257">
        <v>2</v>
      </c>
      <c r="P257">
        <v>125575</v>
      </c>
      <c r="Q257" t="s">
        <v>26</v>
      </c>
      <c r="R257">
        <v>10</v>
      </c>
      <c r="S257" t="s">
        <v>25</v>
      </c>
      <c r="W257" t="str">
        <f>IF(B257&lt;30,"&lt;30",IF(B257&lt;=40,"30-40",IF(B257&lt;=50,"41-50",IF(B257&lt;=60,"51-60","&gt;60"))))</f>
        <v>51-60</v>
      </c>
      <c r="X257" t="str">
        <f t="shared" si="12"/>
        <v>46-60 (Older Adult)</v>
      </c>
      <c r="AA257" t="str" cm="1">
        <f t="array" ref="AA257">INDEX(F257:F1756, MATCH(MAX(IF(H257:H1756="0", COUNTIF(F257:F1756, F257:F1756), 0)), IF(H257:H1756="0", COUNTIF(F257:F1756, F257:F1756), 0), 0))</f>
        <v>Education</v>
      </c>
      <c r="AB257" t="str" cm="1">
        <f t="array" ref="AB257">INDEX(Q257:Q1255, MATCH(MAX(COUNTIFS(Q257:Q1255, Q257:Q1255, AC257:AC1255, "High")), COUNTIFS(Q257:Q1255, Q257:Q1255, AC257:AC1255, "High"), 0))</f>
        <v>West</v>
      </c>
      <c r="AC257" t="str">
        <v>High Risk</v>
      </c>
      <c r="AH257">
        <f t="shared" si="13"/>
        <v>648.68905472636811</v>
      </c>
      <c r="AJ257">
        <f t="shared" si="14"/>
        <v>0.13414634146341464</v>
      </c>
      <c r="AK257">
        <f t="shared" si="15"/>
        <v>4.7356727032989342E-2</v>
      </c>
      <c r="AM257">
        <v>0.69893105726672877</v>
      </c>
      <c r="AN257" s="8">
        <f>IF(L257="Male", 1, 0)</f>
        <v>0</v>
      </c>
    </row>
    <row r="258" spans="1:40" ht="15" x14ac:dyDescent="0.3">
      <c r="A258">
        <v>257</v>
      </c>
      <c r="B258">
        <v>47</v>
      </c>
      <c r="C258">
        <v>52844</v>
      </c>
      <c r="D258">
        <v>638</v>
      </c>
      <c r="E258">
        <v>176829</v>
      </c>
      <c r="F258" t="s">
        <v>35</v>
      </c>
      <c r="G258">
        <v>7712</v>
      </c>
      <c r="H258">
        <v>0</v>
      </c>
      <c r="I258">
        <v>1</v>
      </c>
      <c r="J258" t="s">
        <v>20</v>
      </c>
      <c r="K258" t="s">
        <v>33</v>
      </c>
      <c r="L258" t="s">
        <v>30</v>
      </c>
      <c r="M258" t="s">
        <v>41</v>
      </c>
      <c r="N258">
        <v>1</v>
      </c>
      <c r="O258">
        <v>3</v>
      </c>
      <c r="P258">
        <v>116898</v>
      </c>
      <c r="Q258" t="s">
        <v>38</v>
      </c>
      <c r="R258">
        <v>4</v>
      </c>
      <c r="S258" t="s">
        <v>27</v>
      </c>
      <c r="W258" t="str">
        <f>IF(B258&lt;30,"&lt;30",IF(B258&lt;=40,"30-40",IF(B258&lt;=50,"41-50",IF(B258&lt;=60,"51-60","&gt;60"))))</f>
        <v>41-50</v>
      </c>
      <c r="X258" t="str">
        <f t="shared" si="12"/>
        <v>46-60 (Older Adult)</v>
      </c>
      <c r="AA258" t="str" cm="1">
        <f t="array" ref="AA258">INDEX(F258:F1757, MATCH(MAX(IF(H258:H1757="0", COUNTIF(F258:F1757, F258:F1757), 0)), IF(H258:H1757="0", COUNTIF(F258:F1757, F258:F1757), 0), 0))</f>
        <v>Medical</v>
      </c>
      <c r="AB258" t="str" cm="1">
        <f t="array" ref="AB258">INDEX(Q258:Q1256, MATCH(MAX(COUNTIFS(Q258:Q1256, Q258:Q1256, AC258:AC1256, "High")), COUNTIFS(Q258:Q1256, Q258:Q1256, AC258:AC1256, "High"), 0))</f>
        <v>North</v>
      </c>
      <c r="AC258" t="str">
        <v>High Risk</v>
      </c>
      <c r="AH258">
        <f t="shared" si="13"/>
        <v>648.68905472636811</v>
      </c>
      <c r="AJ258">
        <f t="shared" si="14"/>
        <v>0.15436241610738255</v>
      </c>
      <c r="AK258">
        <f t="shared" si="15"/>
        <v>4.8318020218210606E-2</v>
      </c>
      <c r="AM258">
        <v>0.57758207144990636</v>
      </c>
      <c r="AN258" s="8">
        <f>IF(L258="Male", 1, 0)</f>
        <v>1</v>
      </c>
    </row>
    <row r="259" spans="1:40" ht="15" x14ac:dyDescent="0.3">
      <c r="A259">
        <v>258</v>
      </c>
      <c r="B259">
        <v>62</v>
      </c>
      <c r="C259">
        <v>19467</v>
      </c>
      <c r="D259">
        <v>568</v>
      </c>
      <c r="E259">
        <v>205598</v>
      </c>
      <c r="F259" t="s">
        <v>44</v>
      </c>
      <c r="G259">
        <v>6150</v>
      </c>
      <c r="H259">
        <v>0</v>
      </c>
      <c r="I259">
        <v>0</v>
      </c>
      <c r="J259" t="s">
        <v>20</v>
      </c>
      <c r="K259" t="s">
        <v>33</v>
      </c>
      <c r="L259" t="s">
        <v>22</v>
      </c>
      <c r="M259" t="s">
        <v>37</v>
      </c>
      <c r="N259">
        <v>0</v>
      </c>
      <c r="O259">
        <v>3</v>
      </c>
      <c r="P259">
        <v>75351</v>
      </c>
      <c r="Q259" t="s">
        <v>38</v>
      </c>
      <c r="R259">
        <v>18</v>
      </c>
      <c r="S259" t="s">
        <v>34</v>
      </c>
      <c r="W259" t="str">
        <f>IF(B259&lt;30,"&lt;30",IF(B259&lt;=40,"30-40",IF(B259&lt;=50,"41-50",IF(B259&lt;=60,"51-60","&gt;60"))))</f>
        <v>&gt;60</v>
      </c>
      <c r="X259" t="str">
        <f t="shared" ref="X259:X322" si="16">IF(B259&lt;=30, "18-30 (Young Adult)", IF(B259&lt;=45, "31-45 (Middle-Aged)", "46-60 (Older Adult)"))</f>
        <v>46-60 (Older Adult)</v>
      </c>
      <c r="AA259" t="str" cm="1">
        <f t="array" ref="AA259">INDEX(F259:F1758, MATCH(MAX(IF(H259:H1758="0", COUNTIF(F259:F1758, F259:F1758), 0)), IF(H259:H1758="0", COUNTIF(F259:F1758, F259:F1758), 0), 0))</f>
        <v>Personal</v>
      </c>
      <c r="AB259" t="str" cm="1">
        <f t="array" ref="AB259">INDEX(Q259:Q1257, MATCH(MAX(COUNTIFS(Q259:Q1257, Q259:Q1257, AC259:AC1257, "High")), COUNTIFS(Q259:Q1257, Q259:Q1257, AC259:AC1257, "High"), 0))</f>
        <v>North</v>
      </c>
      <c r="AC259" t="str">
        <v>Low Risk</v>
      </c>
      <c r="AH259">
        <f t="shared" ref="AH259:AH322" si="17">AVERAGEIF(M:M,M259,D:D)</f>
        <v>652.44324324324327</v>
      </c>
      <c r="AJ259">
        <f t="shared" ref="AJ259:AJ322" si="18">AVERAGEIFS(H:H,N:N,N259)</f>
        <v>0.15873015873015872</v>
      </c>
      <c r="AK259">
        <f t="shared" ref="AK259:AK322" si="19">CORREL(O259:O1758, H259:H1758)</f>
        <v>4.8479947260466033E-2</v>
      </c>
      <c r="AM259">
        <v>0.27548129576495933</v>
      </c>
      <c r="AN259" s="8">
        <f>IF(L259="Male", 1, 0)</f>
        <v>0</v>
      </c>
    </row>
    <row r="260" spans="1:40" ht="15" x14ac:dyDescent="0.3">
      <c r="A260">
        <v>259</v>
      </c>
      <c r="B260">
        <v>39</v>
      </c>
      <c r="C260">
        <v>20544</v>
      </c>
      <c r="D260">
        <v>718</v>
      </c>
      <c r="E260">
        <v>215314</v>
      </c>
      <c r="F260" t="s">
        <v>44</v>
      </c>
      <c r="G260">
        <v>3027</v>
      </c>
      <c r="H260">
        <v>1</v>
      </c>
      <c r="I260">
        <v>1</v>
      </c>
      <c r="J260" t="s">
        <v>20</v>
      </c>
      <c r="K260" t="s">
        <v>29</v>
      </c>
      <c r="L260" t="s">
        <v>30</v>
      </c>
      <c r="M260" t="s">
        <v>31</v>
      </c>
      <c r="N260">
        <v>2</v>
      </c>
      <c r="O260">
        <v>3</v>
      </c>
      <c r="P260">
        <v>89545</v>
      </c>
      <c r="Q260" t="s">
        <v>24</v>
      </c>
      <c r="R260">
        <v>14</v>
      </c>
      <c r="S260" t="s">
        <v>45</v>
      </c>
      <c r="W260" t="str">
        <f>IF(B260&lt;30,"&lt;30",IF(B260&lt;=40,"30-40",IF(B260&lt;=50,"41-50",IF(B260&lt;=60,"51-60","&gt;60"))))</f>
        <v>30-40</v>
      </c>
      <c r="X260" t="str">
        <f t="shared" si="16"/>
        <v>31-45 (Middle-Aged)</v>
      </c>
      <c r="AA260" t="str" cm="1">
        <f t="array" ref="AA260">INDEX(F260:F1759, MATCH(MAX(IF(H260:H1759="0", COUNTIF(F260:F1759, F260:F1759), 0)), IF(H260:H1759="0", COUNTIF(F260:F1759, F260:F1759), 0), 0))</f>
        <v>Personal</v>
      </c>
      <c r="AB260" t="str" cm="1">
        <f t="array" ref="AB260">INDEX(Q260:Q1258, MATCH(MAX(COUNTIFS(Q260:Q1258, Q260:Q1258, AC260:AC1258, "High")), COUNTIFS(Q260:Q1258, Q260:Q1258, AC260:AC1258, "High"), 0))</f>
        <v>East</v>
      </c>
      <c r="AC260" t="str">
        <v>High Risk</v>
      </c>
      <c r="AH260">
        <f t="shared" si="17"/>
        <v>647.78062678062679</v>
      </c>
      <c r="AJ260">
        <f t="shared" si="18"/>
        <v>0.13100436681222707</v>
      </c>
      <c r="AK260">
        <f t="shared" si="19"/>
        <v>4.8642185566421123E-2</v>
      </c>
      <c r="AM260">
        <v>0.28522940180842299</v>
      </c>
      <c r="AN260" s="8">
        <f>IF(L260="Male", 1, 0)</f>
        <v>1</v>
      </c>
    </row>
    <row r="261" spans="1:40" ht="15" x14ac:dyDescent="0.3">
      <c r="A261">
        <v>260</v>
      </c>
      <c r="B261">
        <v>34</v>
      </c>
      <c r="C261">
        <v>39913</v>
      </c>
      <c r="D261">
        <v>700</v>
      </c>
      <c r="E261">
        <v>81603</v>
      </c>
      <c r="F261" t="s">
        <v>28</v>
      </c>
      <c r="G261">
        <v>4288</v>
      </c>
      <c r="H261">
        <v>1</v>
      </c>
      <c r="I261">
        <v>0</v>
      </c>
      <c r="J261" t="s">
        <v>20</v>
      </c>
      <c r="K261" t="s">
        <v>29</v>
      </c>
      <c r="L261" t="s">
        <v>30</v>
      </c>
      <c r="M261" t="s">
        <v>37</v>
      </c>
      <c r="N261">
        <v>2</v>
      </c>
      <c r="O261">
        <v>2</v>
      </c>
      <c r="P261">
        <v>90056</v>
      </c>
      <c r="Q261" t="s">
        <v>32</v>
      </c>
      <c r="R261">
        <v>9</v>
      </c>
      <c r="S261" t="s">
        <v>42</v>
      </c>
      <c r="W261" t="str">
        <f>IF(B261&lt;30,"&lt;30",IF(B261&lt;=40,"30-40",IF(B261&lt;=50,"41-50",IF(B261&lt;=60,"51-60","&gt;60"))))</f>
        <v>30-40</v>
      </c>
      <c r="X261" t="str">
        <f t="shared" si="16"/>
        <v>31-45 (Middle-Aged)</v>
      </c>
      <c r="AA261" t="str" cm="1">
        <f t="array" ref="AA261">INDEX(F261:F1760, MATCH(MAX(IF(H261:H1760="0", COUNTIF(F261:F1760, F261:F1760), 0)), IF(H261:H1760="0", COUNTIF(F261:F1760, F261:F1760), 0), 0))</f>
        <v>Education</v>
      </c>
      <c r="AB261" t="str" cm="1">
        <f t="array" ref="AB261">INDEX(Q261:Q1259, MATCH(MAX(COUNTIFS(Q261:Q1259, Q261:Q1259, AC261:AC1259, "High")), COUNTIFS(Q261:Q1259, Q261:Q1259, AC261:AC1259, "High"), 0))</f>
        <v>South</v>
      </c>
      <c r="AC261" t="str">
        <v>High Risk</v>
      </c>
      <c r="AH261">
        <f t="shared" si="17"/>
        <v>652.44324324324327</v>
      </c>
      <c r="AJ261">
        <f t="shared" si="18"/>
        <v>0.13100436681222707</v>
      </c>
      <c r="AK261">
        <f t="shared" si="19"/>
        <v>4.7851292159189422E-2</v>
      </c>
      <c r="AM261">
        <v>0.46054144076464254</v>
      </c>
      <c r="AN261" s="8">
        <f>IF(L261="Male", 1, 0)</f>
        <v>1</v>
      </c>
    </row>
    <row r="262" spans="1:40" ht="15" x14ac:dyDescent="0.3">
      <c r="A262">
        <v>261</v>
      </c>
      <c r="B262">
        <v>45</v>
      </c>
      <c r="C262">
        <v>49147</v>
      </c>
      <c r="D262">
        <v>539</v>
      </c>
      <c r="E262">
        <v>251252</v>
      </c>
      <c r="F262" t="s">
        <v>19</v>
      </c>
      <c r="G262">
        <v>5060</v>
      </c>
      <c r="H262">
        <v>0</v>
      </c>
      <c r="I262">
        <v>1</v>
      </c>
      <c r="J262" t="s">
        <v>20</v>
      </c>
      <c r="K262" t="s">
        <v>21</v>
      </c>
      <c r="L262" t="s">
        <v>30</v>
      </c>
      <c r="M262" t="s">
        <v>23</v>
      </c>
      <c r="N262">
        <v>0</v>
      </c>
      <c r="O262">
        <v>2</v>
      </c>
      <c r="P262">
        <v>136823</v>
      </c>
      <c r="Q262" t="s">
        <v>26</v>
      </c>
      <c r="R262">
        <v>16</v>
      </c>
      <c r="S262" t="s">
        <v>42</v>
      </c>
      <c r="W262" t="str">
        <f>IF(B262&lt;30,"&lt;30",IF(B262&lt;=40,"30-40",IF(B262&lt;=50,"41-50",IF(B262&lt;=60,"51-60","&gt;60"))))</f>
        <v>41-50</v>
      </c>
      <c r="X262" t="str">
        <f t="shared" si="16"/>
        <v>31-45 (Middle-Aged)</v>
      </c>
      <c r="AA262" t="str" cm="1">
        <f t="array" ref="AA262">INDEX(F262:F1761, MATCH(MAX(IF(H262:H1761="0", COUNTIF(F262:F1761, F262:F1761), 0)), IF(H262:H1761="0", COUNTIF(F262:F1761, F262:F1761), 0), 0))</f>
        <v>Home</v>
      </c>
      <c r="AB262" t="str" cm="1">
        <f t="array" ref="AB262">INDEX(Q262:Q1260, MATCH(MAX(COUNTIFS(Q262:Q1260, Q262:Q1260, AC262:AC1260, "High")), COUNTIFS(Q262:Q1260, Q262:Q1260, AC262:AC1260, "High"), 0))</f>
        <v>West</v>
      </c>
      <c r="AC262" t="str">
        <v>Low Risk</v>
      </c>
      <c r="AH262">
        <f t="shared" si="17"/>
        <v>647.51989389920425</v>
      </c>
      <c r="AJ262">
        <f t="shared" si="18"/>
        <v>0.15873015873015872</v>
      </c>
      <c r="AK262">
        <f t="shared" si="19"/>
        <v>4.8819237946838637E-2</v>
      </c>
      <c r="AM262">
        <v>0.54411990985038428</v>
      </c>
      <c r="AN262" s="8">
        <f>IF(L262="Male", 1, 0)</f>
        <v>1</v>
      </c>
    </row>
    <row r="263" spans="1:40" ht="15" x14ac:dyDescent="0.3">
      <c r="A263">
        <v>262</v>
      </c>
      <c r="B263">
        <v>54</v>
      </c>
      <c r="C263">
        <v>68002</v>
      </c>
      <c r="D263">
        <v>643</v>
      </c>
      <c r="E263">
        <v>195456</v>
      </c>
      <c r="F263" t="s">
        <v>35</v>
      </c>
      <c r="G263">
        <v>4957</v>
      </c>
      <c r="H263">
        <v>0</v>
      </c>
      <c r="I263">
        <v>1</v>
      </c>
      <c r="J263" t="s">
        <v>20</v>
      </c>
      <c r="K263" t="s">
        <v>29</v>
      </c>
      <c r="L263" t="s">
        <v>30</v>
      </c>
      <c r="M263" t="s">
        <v>31</v>
      </c>
      <c r="N263">
        <v>3</v>
      </c>
      <c r="O263">
        <v>2</v>
      </c>
      <c r="P263">
        <v>106097</v>
      </c>
      <c r="Q263" t="s">
        <v>32</v>
      </c>
      <c r="R263">
        <v>2</v>
      </c>
      <c r="S263" t="s">
        <v>27</v>
      </c>
      <c r="W263" t="str">
        <f>IF(B263&lt;30,"&lt;30",IF(B263&lt;=40,"30-40",IF(B263&lt;=50,"41-50",IF(B263&lt;=60,"51-60","&gt;60"))))</f>
        <v>51-60</v>
      </c>
      <c r="X263" t="str">
        <f t="shared" si="16"/>
        <v>46-60 (Older Adult)</v>
      </c>
      <c r="AA263" t="str" cm="1">
        <f t="array" ref="AA263">INDEX(F263:F1762, MATCH(MAX(IF(H263:H1762="0", COUNTIF(F263:F1762, F263:F1762), 0)), IF(H263:H1762="0", COUNTIF(F263:F1762, F263:F1762), 0), 0))</f>
        <v>Medical</v>
      </c>
      <c r="AB263" t="str" cm="1">
        <f t="array" ref="AB263">INDEX(Q263:Q1261, MATCH(MAX(COUNTIFS(Q263:Q1261, Q263:Q1261, AC263:AC1261, "High")), COUNTIFS(Q263:Q1261, Q263:Q1261, AC263:AC1261, "High"), 0))</f>
        <v>South</v>
      </c>
      <c r="AC263" t="str">
        <v>High Risk</v>
      </c>
      <c r="AH263">
        <f t="shared" si="17"/>
        <v>647.78062678062679</v>
      </c>
      <c r="AJ263">
        <f t="shared" si="18"/>
        <v>0.13414634146341464</v>
      </c>
      <c r="AK263">
        <f t="shared" si="19"/>
        <v>4.8682578096068532E-2</v>
      </c>
      <c r="AM263">
        <v>0.71477964935781979</v>
      </c>
      <c r="AN263" s="8">
        <f>IF(L263="Male", 1, 0)</f>
        <v>1</v>
      </c>
    </row>
    <row r="264" spans="1:40" ht="15" x14ac:dyDescent="0.3">
      <c r="A264">
        <v>263</v>
      </c>
      <c r="B264">
        <v>44</v>
      </c>
      <c r="C264">
        <v>54370</v>
      </c>
      <c r="D264">
        <v>648</v>
      </c>
      <c r="E264">
        <v>143980</v>
      </c>
      <c r="F264" t="s">
        <v>19</v>
      </c>
      <c r="G264">
        <v>4912</v>
      </c>
      <c r="H264">
        <v>0</v>
      </c>
      <c r="I264">
        <v>1</v>
      </c>
      <c r="J264" t="s">
        <v>36</v>
      </c>
      <c r="K264" t="s">
        <v>21</v>
      </c>
      <c r="L264" t="s">
        <v>22</v>
      </c>
      <c r="M264" t="s">
        <v>31</v>
      </c>
      <c r="N264">
        <v>1</v>
      </c>
      <c r="O264">
        <v>1</v>
      </c>
      <c r="P264">
        <v>121803</v>
      </c>
      <c r="Q264" t="s">
        <v>38</v>
      </c>
      <c r="R264">
        <v>7</v>
      </c>
      <c r="S264" t="s">
        <v>27</v>
      </c>
      <c r="W264" t="str">
        <f>IF(B264&lt;30,"&lt;30",IF(B264&lt;=40,"30-40",IF(B264&lt;=50,"41-50",IF(B264&lt;=60,"51-60","&gt;60"))))</f>
        <v>41-50</v>
      </c>
      <c r="X264" t="str">
        <f t="shared" si="16"/>
        <v>31-45 (Middle-Aged)</v>
      </c>
      <c r="AA264" t="str" cm="1">
        <f t="array" ref="AA264">INDEX(F264:F1763, MATCH(MAX(IF(H264:H1763="0", COUNTIF(F264:F1763, F264:F1763), 0)), IF(H264:H1763="0", COUNTIF(F264:F1763, F264:F1763), 0), 0))</f>
        <v>Home</v>
      </c>
      <c r="AB264" t="str" cm="1">
        <f t="array" ref="AB264">INDEX(Q264:Q1262, MATCH(MAX(COUNTIFS(Q264:Q1262, Q264:Q1262, AC264:AC1262, "High")), COUNTIFS(Q264:Q1262, Q264:Q1262, AC264:AC1262, "High"), 0))</f>
        <v>North</v>
      </c>
      <c r="AC264" t="str">
        <v>High Risk</v>
      </c>
      <c r="AH264">
        <f t="shared" si="17"/>
        <v>647.78062678062679</v>
      </c>
      <c r="AJ264">
        <f t="shared" si="18"/>
        <v>0.15436241610738255</v>
      </c>
      <c r="AK264">
        <f t="shared" si="19"/>
        <v>4.8545658043698071E-2</v>
      </c>
      <c r="AM264">
        <v>0.59139415113637395</v>
      </c>
      <c r="AN264" s="8">
        <f>IF(L264="Male", 1, 0)</f>
        <v>0</v>
      </c>
    </row>
    <row r="265" spans="1:40" ht="15" x14ac:dyDescent="0.3">
      <c r="A265">
        <v>264</v>
      </c>
      <c r="B265">
        <v>58</v>
      </c>
      <c r="C265">
        <v>89259</v>
      </c>
      <c r="D265">
        <v>718</v>
      </c>
      <c r="E265">
        <v>247616</v>
      </c>
      <c r="F265" t="s">
        <v>28</v>
      </c>
      <c r="G265">
        <v>5984</v>
      </c>
      <c r="H265">
        <v>0</v>
      </c>
      <c r="I265">
        <v>1</v>
      </c>
      <c r="J265" t="s">
        <v>20</v>
      </c>
      <c r="K265" t="s">
        <v>21</v>
      </c>
      <c r="L265" t="s">
        <v>30</v>
      </c>
      <c r="M265" t="s">
        <v>31</v>
      </c>
      <c r="N265">
        <v>4</v>
      </c>
      <c r="O265">
        <v>2</v>
      </c>
      <c r="P265">
        <v>85201</v>
      </c>
      <c r="Q265" t="s">
        <v>38</v>
      </c>
      <c r="R265">
        <v>5</v>
      </c>
      <c r="S265" t="s">
        <v>42</v>
      </c>
      <c r="W265" t="str">
        <f>IF(B265&lt;30,"&lt;30",IF(B265&lt;=40,"30-40",IF(B265&lt;=50,"41-50",IF(B265&lt;=60,"51-60","&gt;60"))))</f>
        <v>51-60</v>
      </c>
      <c r="X265" t="str">
        <f t="shared" si="16"/>
        <v>46-60 (Older Adult)</v>
      </c>
      <c r="AA265" t="str" cm="1">
        <f t="array" ref="AA265">INDEX(F265:F1764, MATCH(MAX(IF(H265:H1764="0", COUNTIF(F265:F1764, F265:F1764), 0)), IF(H265:H1764="0", COUNTIF(F265:F1764, F265:F1764), 0), 0))</f>
        <v>Education</v>
      </c>
      <c r="AB265" t="str" cm="1">
        <f t="array" ref="AB265">INDEX(Q265:Q1263, MATCH(MAX(COUNTIFS(Q265:Q1263, Q265:Q1263, AC265:AC1263, "High")), COUNTIFS(Q265:Q1263, Q265:Q1263, AC265:AC1263, "High"), 0))</f>
        <v>North</v>
      </c>
      <c r="AC265" t="str">
        <v>High Risk</v>
      </c>
      <c r="AH265">
        <f t="shared" si="17"/>
        <v>647.78062678062679</v>
      </c>
      <c r="AJ265">
        <f t="shared" si="18"/>
        <v>0.17796610169491525</v>
      </c>
      <c r="AK265">
        <f t="shared" si="19"/>
        <v>4.8140834849469669E-2</v>
      </c>
      <c r="AM265">
        <v>0.9071802901803897</v>
      </c>
      <c r="AN265" s="8">
        <f>IF(L265="Male", 1, 0)</f>
        <v>1</v>
      </c>
    </row>
    <row r="266" spans="1:40" ht="15" x14ac:dyDescent="0.3">
      <c r="A266">
        <v>265</v>
      </c>
      <c r="B266">
        <v>43</v>
      </c>
      <c r="C266">
        <v>27628</v>
      </c>
      <c r="D266">
        <v>649</v>
      </c>
      <c r="E266">
        <v>94720</v>
      </c>
      <c r="F266" t="s">
        <v>44</v>
      </c>
      <c r="G266">
        <v>4459</v>
      </c>
      <c r="H266">
        <v>0</v>
      </c>
      <c r="I266">
        <v>0</v>
      </c>
      <c r="J266" t="s">
        <v>20</v>
      </c>
      <c r="K266" t="s">
        <v>21</v>
      </c>
      <c r="L266" t="s">
        <v>22</v>
      </c>
      <c r="M266" t="s">
        <v>37</v>
      </c>
      <c r="N266">
        <v>3</v>
      </c>
      <c r="O266">
        <v>4</v>
      </c>
      <c r="P266">
        <v>110044</v>
      </c>
      <c r="Q266" t="s">
        <v>38</v>
      </c>
      <c r="R266">
        <v>17</v>
      </c>
      <c r="S266" t="s">
        <v>43</v>
      </c>
      <c r="W266" t="str">
        <f>IF(B266&lt;30,"&lt;30",IF(B266&lt;=40,"30-40",IF(B266&lt;=50,"41-50",IF(B266&lt;=60,"51-60","&gt;60"))))</f>
        <v>41-50</v>
      </c>
      <c r="X266" t="str">
        <f t="shared" si="16"/>
        <v>31-45 (Middle-Aged)</v>
      </c>
      <c r="AA266" t="str" cm="1">
        <f t="array" ref="AA266">INDEX(F266:F1765, MATCH(MAX(IF(H266:H1765="0", COUNTIF(F266:F1765, F266:F1765), 0)), IF(H266:H1765="0", COUNTIF(F266:F1765, F266:F1765), 0), 0))</f>
        <v>Personal</v>
      </c>
      <c r="AB266" t="str" cm="1">
        <f t="array" ref="AB266">INDEX(Q266:Q1264, MATCH(MAX(COUNTIFS(Q266:Q1264, Q266:Q1264, AC266:AC1264, "High")), COUNTIFS(Q266:Q1264, Q266:Q1264, AC266:AC1264, "High"), 0))</f>
        <v>North</v>
      </c>
      <c r="AC266" t="str">
        <v>High Risk</v>
      </c>
      <c r="AH266">
        <f t="shared" si="17"/>
        <v>652.44324324324327</v>
      </c>
      <c r="AJ266">
        <f t="shared" si="18"/>
        <v>0.13414634146341464</v>
      </c>
      <c r="AK266">
        <f t="shared" si="19"/>
        <v>4.8003036023203528E-2</v>
      </c>
      <c r="AM266">
        <v>0.34934786347220842</v>
      </c>
      <c r="AN266" s="8">
        <f>IF(L266="Male", 1, 0)</f>
        <v>0</v>
      </c>
    </row>
    <row r="267" spans="1:40" ht="15" x14ac:dyDescent="0.3">
      <c r="A267">
        <v>266</v>
      </c>
      <c r="B267">
        <v>25</v>
      </c>
      <c r="C267">
        <v>51819</v>
      </c>
      <c r="D267">
        <v>658</v>
      </c>
      <c r="E267">
        <v>121213</v>
      </c>
      <c r="F267" t="s">
        <v>44</v>
      </c>
      <c r="G267">
        <v>4927</v>
      </c>
      <c r="H267">
        <v>0</v>
      </c>
      <c r="I267">
        <v>1</v>
      </c>
      <c r="J267" t="s">
        <v>20</v>
      </c>
      <c r="K267" t="s">
        <v>33</v>
      </c>
      <c r="L267" t="s">
        <v>22</v>
      </c>
      <c r="M267" t="s">
        <v>41</v>
      </c>
      <c r="N267">
        <v>0</v>
      </c>
      <c r="O267">
        <v>1</v>
      </c>
      <c r="P267">
        <v>139100</v>
      </c>
      <c r="Q267" t="s">
        <v>32</v>
      </c>
      <c r="R267">
        <v>11</v>
      </c>
      <c r="S267" t="s">
        <v>27</v>
      </c>
      <c r="W267" t="str">
        <f>IF(B267&lt;30,"&lt;30",IF(B267&lt;=40,"30-40",IF(B267&lt;=50,"41-50",IF(B267&lt;=60,"51-60","&gt;60"))))</f>
        <v>&lt;30</v>
      </c>
      <c r="X267" t="str">
        <f t="shared" si="16"/>
        <v>18-30 (Young Adult)</v>
      </c>
      <c r="AA267" t="str" cm="1">
        <f t="array" ref="AA267">INDEX(F267:F1766, MATCH(MAX(IF(H267:H1766="0", COUNTIF(F267:F1766, F267:F1766), 0)), IF(H267:H1766="0", COUNTIF(F267:F1766, F267:F1766), 0), 0))</f>
        <v>Personal</v>
      </c>
      <c r="AB267" t="str" cm="1">
        <f t="array" ref="AB267">INDEX(Q267:Q1265, MATCH(MAX(COUNTIFS(Q267:Q1265, Q267:Q1265, AC267:AC1265, "High")), COUNTIFS(Q267:Q1265, Q267:Q1265, AC267:AC1265, "High"), 0))</f>
        <v>South</v>
      </c>
      <c r="AC267" t="str">
        <v>High Risk</v>
      </c>
      <c r="AH267">
        <f t="shared" si="17"/>
        <v>648.68905472636811</v>
      </c>
      <c r="AJ267">
        <f t="shared" si="18"/>
        <v>0.15873015873015872</v>
      </c>
      <c r="AK267">
        <f t="shared" si="19"/>
        <v>4.8496172069004029E-2</v>
      </c>
      <c r="AM267">
        <v>0.56830462605106669</v>
      </c>
      <c r="AN267" s="8">
        <f>IF(L267="Male", 1, 0)</f>
        <v>0</v>
      </c>
    </row>
    <row r="268" spans="1:40" ht="15" x14ac:dyDescent="0.3">
      <c r="A268">
        <v>267</v>
      </c>
      <c r="B268">
        <v>64</v>
      </c>
      <c r="C268">
        <v>43317</v>
      </c>
      <c r="D268">
        <v>659</v>
      </c>
      <c r="E268">
        <v>306457</v>
      </c>
      <c r="F268" t="s">
        <v>19</v>
      </c>
      <c r="G268">
        <v>6526</v>
      </c>
      <c r="H268">
        <v>1</v>
      </c>
      <c r="I268">
        <v>0</v>
      </c>
      <c r="J268" t="s">
        <v>20</v>
      </c>
      <c r="K268" t="s">
        <v>33</v>
      </c>
      <c r="L268" t="s">
        <v>30</v>
      </c>
      <c r="M268" t="s">
        <v>37</v>
      </c>
      <c r="N268">
        <v>3</v>
      </c>
      <c r="O268">
        <v>1</v>
      </c>
      <c r="P268">
        <v>89167</v>
      </c>
      <c r="Q268" t="s">
        <v>26</v>
      </c>
      <c r="R268">
        <v>4</v>
      </c>
      <c r="S268" t="s">
        <v>42</v>
      </c>
      <c r="W268" t="str">
        <f>IF(B268&lt;30,"&lt;30",IF(B268&lt;=40,"30-40",IF(B268&lt;=50,"41-50",IF(B268&lt;=60,"51-60","&gt;60"))))</f>
        <v>&gt;60</v>
      </c>
      <c r="X268" t="str">
        <f t="shared" si="16"/>
        <v>46-60 (Older Adult)</v>
      </c>
      <c r="AA268" t="str" cm="1">
        <f t="array" ref="AA268">INDEX(F268:F1767, MATCH(MAX(IF(H268:H1767="0", COUNTIF(F268:F1767, F268:F1767), 0)), IF(H268:H1767="0", COUNTIF(F268:F1767, F268:F1767), 0), 0))</f>
        <v>Home</v>
      </c>
      <c r="AB268" t="str" cm="1">
        <f t="array" ref="AB268">INDEX(Q268:Q1266, MATCH(MAX(COUNTIFS(Q268:Q1266, Q268:Q1266, AC268:AC1266, "High")), COUNTIFS(Q268:Q1266, Q268:Q1266, AC268:AC1266, "High"), 0))</f>
        <v>West</v>
      </c>
      <c r="AC268" t="str">
        <v>High Risk</v>
      </c>
      <c r="AH268">
        <f t="shared" si="17"/>
        <v>652.44324324324327</v>
      </c>
      <c r="AJ268">
        <f t="shared" si="18"/>
        <v>0.13414634146341464</v>
      </c>
      <c r="AK268">
        <f t="shared" si="19"/>
        <v>4.8089487536810069E-2</v>
      </c>
      <c r="AM268">
        <v>0.49135161065503291</v>
      </c>
      <c r="AN268" s="8">
        <f>IF(L268="Male", 1, 0)</f>
        <v>1</v>
      </c>
    </row>
    <row r="269" spans="1:40" ht="15" x14ac:dyDescent="0.3">
      <c r="A269">
        <v>268</v>
      </c>
      <c r="B269">
        <v>56</v>
      </c>
      <c r="C269">
        <v>53519</v>
      </c>
      <c r="D269">
        <v>626</v>
      </c>
      <c r="E269">
        <v>207315</v>
      </c>
      <c r="F269" t="s">
        <v>40</v>
      </c>
      <c r="G269">
        <v>6542</v>
      </c>
      <c r="H269">
        <v>1</v>
      </c>
      <c r="I269">
        <v>1</v>
      </c>
      <c r="J269" t="s">
        <v>20</v>
      </c>
      <c r="K269" t="s">
        <v>29</v>
      </c>
      <c r="L269" t="s">
        <v>30</v>
      </c>
      <c r="M269" t="s">
        <v>41</v>
      </c>
      <c r="N269">
        <v>3</v>
      </c>
      <c r="O269">
        <v>3</v>
      </c>
      <c r="P269">
        <v>103454</v>
      </c>
      <c r="Q269" t="s">
        <v>26</v>
      </c>
      <c r="R269">
        <v>17</v>
      </c>
      <c r="S269" t="s">
        <v>43</v>
      </c>
      <c r="W269" t="str">
        <f>IF(B269&lt;30,"&lt;30",IF(B269&lt;=40,"30-40",IF(B269&lt;=50,"41-50",IF(B269&lt;=60,"51-60","&gt;60"))))</f>
        <v>51-60</v>
      </c>
      <c r="X269" t="str">
        <f t="shared" si="16"/>
        <v>46-60 (Older Adult)</v>
      </c>
      <c r="AA269" t="str" cm="1">
        <f t="array" ref="AA269">INDEX(F269:F1768, MATCH(MAX(IF(H269:H1768="0", COUNTIF(F269:F1768, F269:F1768), 0)), IF(H269:H1768="0", COUNTIF(F269:F1768, F269:F1768), 0), 0))</f>
        <v>Car</v>
      </c>
      <c r="AB269" t="str" cm="1">
        <f t="array" ref="AB269">INDEX(Q269:Q1267, MATCH(MAX(COUNTIFS(Q269:Q1267, Q269:Q1267, AC269:AC1267, "High")), COUNTIFS(Q269:Q1267, Q269:Q1267, AC269:AC1267, "High"), 0))</f>
        <v>West</v>
      </c>
      <c r="AC269" t="str">
        <v>High Risk</v>
      </c>
      <c r="AH269">
        <f t="shared" si="17"/>
        <v>648.68905472636811</v>
      </c>
      <c r="AJ269">
        <f t="shared" si="18"/>
        <v>0.13414634146341464</v>
      </c>
      <c r="AK269">
        <f t="shared" si="19"/>
        <v>5.0874585201000862E-2</v>
      </c>
      <c r="AM269">
        <v>0.58369160866377634</v>
      </c>
      <c r="AN269" s="8">
        <f>IF(L269="Male", 1, 0)</f>
        <v>1</v>
      </c>
    </row>
    <row r="270" spans="1:40" ht="15" x14ac:dyDescent="0.3">
      <c r="A270">
        <v>269</v>
      </c>
      <c r="B270">
        <v>44</v>
      </c>
      <c r="C270">
        <v>76275</v>
      </c>
      <c r="D270">
        <v>714</v>
      </c>
      <c r="E270">
        <v>163137</v>
      </c>
      <c r="F270" t="s">
        <v>28</v>
      </c>
      <c r="G270">
        <v>5977</v>
      </c>
      <c r="H270">
        <v>1</v>
      </c>
      <c r="I270">
        <v>0</v>
      </c>
      <c r="J270" t="s">
        <v>20</v>
      </c>
      <c r="K270" t="s">
        <v>29</v>
      </c>
      <c r="L270" t="s">
        <v>30</v>
      </c>
      <c r="M270" t="s">
        <v>37</v>
      </c>
      <c r="N270">
        <v>0</v>
      </c>
      <c r="O270">
        <v>3</v>
      </c>
      <c r="P270">
        <v>59100</v>
      </c>
      <c r="Q270" t="s">
        <v>24</v>
      </c>
      <c r="R270">
        <v>5</v>
      </c>
      <c r="S270" t="s">
        <v>27</v>
      </c>
      <c r="W270" t="str">
        <f>IF(B270&lt;30,"&lt;30",IF(B270&lt;=40,"30-40",IF(B270&lt;=50,"41-50",IF(B270&lt;=60,"51-60","&gt;60"))))</f>
        <v>41-50</v>
      </c>
      <c r="X270" t="str">
        <f t="shared" si="16"/>
        <v>31-45 (Middle-Aged)</v>
      </c>
      <c r="AA270" t="str" cm="1">
        <f t="array" ref="AA270">INDEX(F270:F1769, MATCH(MAX(IF(H270:H1769="0", COUNTIF(F270:F1769, F270:F1769), 0)), IF(H270:H1769="0", COUNTIF(F270:F1769, F270:F1769), 0), 0))</f>
        <v>Education</v>
      </c>
      <c r="AB270" t="str" cm="1">
        <f t="array" ref="AB270">INDEX(Q270:Q1268, MATCH(MAX(COUNTIFS(Q270:Q1268, Q270:Q1268, AC270:AC1268, "High")), COUNTIFS(Q270:Q1268, Q270:Q1268, AC270:AC1268, "High"), 0))</f>
        <v>East</v>
      </c>
      <c r="AC270" t="str">
        <v>High Risk</v>
      </c>
      <c r="AH270">
        <f t="shared" si="17"/>
        <v>652.44324324324327</v>
      </c>
      <c r="AJ270">
        <f t="shared" si="18"/>
        <v>0.15873015873015872</v>
      </c>
      <c r="AK270">
        <f t="shared" si="19"/>
        <v>5.0086194360692136E-2</v>
      </c>
      <c r="AM270">
        <v>0.78965994768425907</v>
      </c>
      <c r="AN270" s="8">
        <f>IF(L270="Male", 1, 0)</f>
        <v>1</v>
      </c>
    </row>
    <row r="271" spans="1:40" ht="15" x14ac:dyDescent="0.3">
      <c r="A271">
        <v>270</v>
      </c>
      <c r="B271">
        <v>56</v>
      </c>
      <c r="C271">
        <v>77223</v>
      </c>
      <c r="D271">
        <v>610</v>
      </c>
      <c r="E271">
        <v>205424</v>
      </c>
      <c r="F271" t="s">
        <v>44</v>
      </c>
      <c r="G271">
        <v>4650</v>
      </c>
      <c r="H271">
        <v>0</v>
      </c>
      <c r="I271">
        <v>1</v>
      </c>
      <c r="J271" t="s">
        <v>20</v>
      </c>
      <c r="K271" t="s">
        <v>21</v>
      </c>
      <c r="L271" t="s">
        <v>30</v>
      </c>
      <c r="M271" t="s">
        <v>41</v>
      </c>
      <c r="N271">
        <v>0</v>
      </c>
      <c r="O271">
        <v>2</v>
      </c>
      <c r="P271">
        <v>77033</v>
      </c>
      <c r="Q271" t="s">
        <v>26</v>
      </c>
      <c r="R271">
        <v>4</v>
      </c>
      <c r="S271" t="s">
        <v>25</v>
      </c>
      <c r="W271" t="str">
        <f>IF(B271&lt;30,"&lt;30",IF(B271&lt;=40,"30-40",IF(B271&lt;=50,"41-50",IF(B271&lt;=60,"51-60","&gt;60"))))</f>
        <v>51-60</v>
      </c>
      <c r="X271" t="str">
        <f t="shared" si="16"/>
        <v>46-60 (Older Adult)</v>
      </c>
      <c r="AA271" t="str" cm="1">
        <f t="array" ref="AA271">INDEX(F271:F1770, MATCH(MAX(IF(H271:H1770="0", COUNTIF(F271:F1770, F271:F1770), 0)), IF(H271:H1770="0", COUNTIF(F271:F1770, F271:F1770), 0), 0))</f>
        <v>Personal</v>
      </c>
      <c r="AB271" t="str" cm="1">
        <f t="array" ref="AB271">INDEX(Q271:Q1269, MATCH(MAX(COUNTIFS(Q271:Q1269, Q271:Q1269, AC271:AC1269, "High")), COUNTIFS(Q271:Q1269, Q271:Q1269, AC271:AC1269, "High"), 0))</f>
        <v>West</v>
      </c>
      <c r="AC271" t="str">
        <v>High Risk</v>
      </c>
      <c r="AH271">
        <f t="shared" si="17"/>
        <v>648.68905472636811</v>
      </c>
      <c r="AJ271">
        <f t="shared" si="18"/>
        <v>0.15873015873015872</v>
      </c>
      <c r="AK271">
        <f t="shared" si="19"/>
        <v>4.9292828469698173E-2</v>
      </c>
      <c r="AM271">
        <v>0.79824045328240545</v>
      </c>
      <c r="AN271" s="8">
        <f>IF(L271="Male", 1, 0)</f>
        <v>1</v>
      </c>
    </row>
    <row r="272" spans="1:40" ht="15" x14ac:dyDescent="0.3">
      <c r="A272">
        <v>271</v>
      </c>
      <c r="B272">
        <v>25</v>
      </c>
      <c r="C272">
        <v>50816</v>
      </c>
      <c r="D272">
        <v>625</v>
      </c>
      <c r="E272">
        <v>190921</v>
      </c>
      <c r="F272" t="s">
        <v>40</v>
      </c>
      <c r="G272">
        <v>4292</v>
      </c>
      <c r="H272">
        <v>0</v>
      </c>
      <c r="I272">
        <v>1</v>
      </c>
      <c r="J272" t="s">
        <v>20</v>
      </c>
      <c r="K272" t="s">
        <v>21</v>
      </c>
      <c r="L272" t="s">
        <v>22</v>
      </c>
      <c r="M272" t="s">
        <v>41</v>
      </c>
      <c r="N272">
        <v>4</v>
      </c>
      <c r="O272">
        <v>4</v>
      </c>
      <c r="P272">
        <v>89966</v>
      </c>
      <c r="Q272" t="s">
        <v>24</v>
      </c>
      <c r="R272">
        <v>10</v>
      </c>
      <c r="S272" t="s">
        <v>27</v>
      </c>
      <c r="W272" t="str">
        <f>IF(B272&lt;30,"&lt;30",IF(B272&lt;=40,"30-40",IF(B272&lt;=50,"41-50",IF(B272&lt;=60,"51-60","&gt;60"))))</f>
        <v>&lt;30</v>
      </c>
      <c r="X272" t="str">
        <f t="shared" si="16"/>
        <v>18-30 (Young Adult)</v>
      </c>
      <c r="AA272" t="str" cm="1">
        <f t="array" ref="AA272">INDEX(F272:F1771, MATCH(MAX(IF(H272:H1771="0", COUNTIF(F272:F1771, F272:F1771), 0)), IF(H272:H1771="0", COUNTIF(F272:F1771, F272:F1771), 0), 0))</f>
        <v>Car</v>
      </c>
      <c r="AB272" t="str" cm="1">
        <f t="array" ref="AB272">INDEX(Q272:Q1270, MATCH(MAX(COUNTIFS(Q272:Q1270, Q272:Q1270, AC272:AC1270, "High")), COUNTIFS(Q272:Q1270, Q272:Q1270, AC272:AC1270, "High"), 0))</f>
        <v>East</v>
      </c>
      <c r="AC272" t="str">
        <v>High Risk</v>
      </c>
      <c r="AH272">
        <f t="shared" si="17"/>
        <v>648.68905472636811</v>
      </c>
      <c r="AJ272">
        <f t="shared" si="18"/>
        <v>0.17796610169491525</v>
      </c>
      <c r="AK272">
        <f t="shared" si="19"/>
        <v>4.9155287828268127E-2</v>
      </c>
      <c r="AM272">
        <v>0.55922630630956793</v>
      </c>
      <c r="AN272" s="8">
        <f>IF(L272="Male", 1, 0)</f>
        <v>0</v>
      </c>
    </row>
    <row r="273" spans="1:40" ht="15" x14ac:dyDescent="0.3">
      <c r="A273">
        <v>272</v>
      </c>
      <c r="B273">
        <v>59</v>
      </c>
      <c r="C273">
        <v>62922</v>
      </c>
      <c r="D273">
        <v>649</v>
      </c>
      <c r="E273">
        <v>201788</v>
      </c>
      <c r="F273" t="s">
        <v>44</v>
      </c>
      <c r="G273">
        <v>4958</v>
      </c>
      <c r="H273">
        <v>0</v>
      </c>
      <c r="I273">
        <v>1</v>
      </c>
      <c r="J273" t="s">
        <v>20</v>
      </c>
      <c r="K273" t="s">
        <v>33</v>
      </c>
      <c r="L273" t="s">
        <v>22</v>
      </c>
      <c r="M273" t="s">
        <v>31</v>
      </c>
      <c r="N273">
        <v>0</v>
      </c>
      <c r="O273">
        <v>1</v>
      </c>
      <c r="P273">
        <v>68174</v>
      </c>
      <c r="Q273" t="s">
        <v>38</v>
      </c>
      <c r="R273">
        <v>3</v>
      </c>
      <c r="S273" t="s">
        <v>42</v>
      </c>
      <c r="W273" t="str">
        <f>IF(B273&lt;30,"&lt;30",IF(B273&lt;=40,"30-40",IF(B273&lt;=50,"41-50",IF(B273&lt;=60,"51-60","&gt;60"))))</f>
        <v>51-60</v>
      </c>
      <c r="X273" t="str">
        <f t="shared" si="16"/>
        <v>46-60 (Older Adult)</v>
      </c>
      <c r="AA273" t="str" cm="1">
        <f t="array" ref="AA273">INDEX(F273:F1772, MATCH(MAX(IF(H273:H1772="0", COUNTIF(F273:F1772, F273:F1772), 0)), IF(H273:H1772="0", COUNTIF(F273:F1772, F273:F1772), 0), 0))</f>
        <v>Personal</v>
      </c>
      <c r="AB273" t="str" cm="1">
        <f t="array" ref="AB273">INDEX(Q273:Q1271, MATCH(MAX(COUNTIFS(Q273:Q1271, Q273:Q1271, AC273:AC1271, "High")), COUNTIFS(Q273:Q1271, Q273:Q1271, AC273:AC1271, "High"), 0))</f>
        <v>North</v>
      </c>
      <c r="AC273" t="str">
        <v>High Risk</v>
      </c>
      <c r="AH273">
        <f t="shared" si="17"/>
        <v>647.78062678062679</v>
      </c>
      <c r="AJ273">
        <f t="shared" si="18"/>
        <v>0.15873015873015872</v>
      </c>
      <c r="AK273">
        <f t="shared" si="19"/>
        <v>4.9648287965958333E-2</v>
      </c>
      <c r="AM273">
        <v>0.6687997248445462</v>
      </c>
      <c r="AN273" s="8">
        <f>IF(L273="Male", 1, 0)</f>
        <v>0</v>
      </c>
    </row>
    <row r="274" spans="1:40" ht="15" x14ac:dyDescent="0.3">
      <c r="A274">
        <v>273</v>
      </c>
      <c r="B274">
        <v>26</v>
      </c>
      <c r="C274">
        <v>53233</v>
      </c>
      <c r="D274">
        <v>583</v>
      </c>
      <c r="E274">
        <v>224456</v>
      </c>
      <c r="F274" t="s">
        <v>44</v>
      </c>
      <c r="G274">
        <v>5028</v>
      </c>
      <c r="H274">
        <v>0</v>
      </c>
      <c r="I274">
        <v>1</v>
      </c>
      <c r="J274" t="s">
        <v>20</v>
      </c>
      <c r="K274" t="s">
        <v>33</v>
      </c>
      <c r="L274" t="s">
        <v>22</v>
      </c>
      <c r="M274" t="s">
        <v>41</v>
      </c>
      <c r="N274">
        <v>0</v>
      </c>
      <c r="O274">
        <v>1</v>
      </c>
      <c r="P274">
        <v>139659</v>
      </c>
      <c r="Q274" t="s">
        <v>26</v>
      </c>
      <c r="R274">
        <v>6</v>
      </c>
      <c r="S274" t="s">
        <v>25</v>
      </c>
      <c r="W274" t="str">
        <f>IF(B274&lt;30,"&lt;30",IF(B274&lt;=40,"30-40",IF(B274&lt;=50,"41-50",IF(B274&lt;=60,"51-60","&gt;60"))))</f>
        <v>&lt;30</v>
      </c>
      <c r="X274" t="str">
        <f t="shared" si="16"/>
        <v>18-30 (Young Adult)</v>
      </c>
      <c r="AA274" t="str" cm="1">
        <f t="array" ref="AA274">INDEX(F274:F1773, MATCH(MAX(IF(H274:H1773="0", COUNTIF(F274:F1773, F274:F1773), 0)), IF(H274:H1773="0", COUNTIF(F274:F1773, F274:F1773), 0), 0))</f>
        <v>Personal</v>
      </c>
      <c r="AB274" t="str" cm="1">
        <f t="array" ref="AB274">INDEX(Q274:Q1272, MATCH(MAX(COUNTIFS(Q274:Q1272, Q274:Q1272, AC274:AC1272, "High")), COUNTIFS(Q274:Q1272, Q274:Q1272, AC274:AC1272, "High"), 0))</f>
        <v>West</v>
      </c>
      <c r="AC274" t="str">
        <v>Low Risk</v>
      </c>
      <c r="AH274">
        <f t="shared" si="17"/>
        <v>648.68905472636811</v>
      </c>
      <c r="AJ274">
        <f t="shared" si="18"/>
        <v>0.15873015873015872</v>
      </c>
      <c r="AK274">
        <f t="shared" si="19"/>
        <v>4.9243424247170119E-2</v>
      </c>
      <c r="AM274">
        <v>0.58110297511834397</v>
      </c>
      <c r="AN274" s="8">
        <f>IF(L274="Male", 1, 0)</f>
        <v>0</v>
      </c>
    </row>
    <row r="275" spans="1:40" ht="15" x14ac:dyDescent="0.3">
      <c r="A275">
        <v>274</v>
      </c>
      <c r="B275">
        <v>56</v>
      </c>
      <c r="C275">
        <v>33870</v>
      </c>
      <c r="D275">
        <v>738</v>
      </c>
      <c r="E275">
        <v>190098</v>
      </c>
      <c r="F275" t="s">
        <v>40</v>
      </c>
      <c r="G275">
        <v>4964</v>
      </c>
      <c r="H275">
        <v>0</v>
      </c>
      <c r="I275">
        <v>1</v>
      </c>
      <c r="J275" t="s">
        <v>20</v>
      </c>
      <c r="K275" t="s">
        <v>21</v>
      </c>
      <c r="L275" t="s">
        <v>22</v>
      </c>
      <c r="M275" t="s">
        <v>23</v>
      </c>
      <c r="N275">
        <v>0</v>
      </c>
      <c r="O275">
        <v>1</v>
      </c>
      <c r="P275">
        <v>74859</v>
      </c>
      <c r="Q275" t="s">
        <v>24</v>
      </c>
      <c r="R275">
        <v>8</v>
      </c>
      <c r="S275" t="s">
        <v>25</v>
      </c>
      <c r="W275" t="str">
        <f>IF(B275&lt;30,"&lt;30",IF(B275&lt;=40,"30-40",IF(B275&lt;=50,"41-50",IF(B275&lt;=60,"51-60","&gt;60"))))</f>
        <v>51-60</v>
      </c>
      <c r="X275" t="str">
        <f t="shared" si="16"/>
        <v>46-60 (Older Adult)</v>
      </c>
      <c r="AA275" t="str" cm="1">
        <f t="array" ref="AA275">INDEX(F275:F1774, MATCH(MAX(IF(H275:H1774="0", COUNTIF(F275:F1774, F275:F1774), 0)), IF(H275:H1774="0", COUNTIF(F275:F1774, F275:F1774), 0), 0))</f>
        <v>Car</v>
      </c>
      <c r="AB275" t="str" cm="1">
        <f t="array" ref="AB275">INDEX(Q275:Q1273, MATCH(MAX(COUNTIFS(Q275:Q1273, Q275:Q1273, AC275:AC1273, "High")), COUNTIFS(Q275:Q1273, Q275:Q1273, AC275:AC1273, "High"), 0))</f>
        <v>East</v>
      </c>
      <c r="AC275" t="str">
        <v>High Risk</v>
      </c>
      <c r="AH275">
        <f t="shared" si="17"/>
        <v>647.51989389920425</v>
      </c>
      <c r="AJ275">
        <f t="shared" si="18"/>
        <v>0.15873015873015872</v>
      </c>
      <c r="AK275">
        <f t="shared" si="19"/>
        <v>4.8837277828813246E-2</v>
      </c>
      <c r="AM275">
        <v>0.40584524315958109</v>
      </c>
      <c r="AN275" s="8">
        <f>IF(L275="Male", 1, 0)</f>
        <v>0</v>
      </c>
    </row>
    <row r="276" spans="1:40" ht="15" x14ac:dyDescent="0.3">
      <c r="A276">
        <v>275</v>
      </c>
      <c r="B276">
        <v>24</v>
      </c>
      <c r="C276">
        <v>50214</v>
      </c>
      <c r="D276">
        <v>649</v>
      </c>
      <c r="E276">
        <v>217734</v>
      </c>
      <c r="F276" t="s">
        <v>19</v>
      </c>
      <c r="G276">
        <v>5556</v>
      </c>
      <c r="H276">
        <v>0</v>
      </c>
      <c r="I276">
        <v>1</v>
      </c>
      <c r="J276" t="s">
        <v>20</v>
      </c>
      <c r="K276" t="s">
        <v>21</v>
      </c>
      <c r="L276" t="s">
        <v>30</v>
      </c>
      <c r="M276" t="s">
        <v>23</v>
      </c>
      <c r="N276">
        <v>2</v>
      </c>
      <c r="O276">
        <v>3</v>
      </c>
      <c r="P276">
        <v>123603</v>
      </c>
      <c r="Q276" t="s">
        <v>24</v>
      </c>
      <c r="R276">
        <v>5</v>
      </c>
      <c r="S276" t="s">
        <v>34</v>
      </c>
      <c r="W276" t="str">
        <f>IF(B276&lt;30,"&lt;30",IF(B276&lt;=40,"30-40",IF(B276&lt;=50,"41-50",IF(B276&lt;=60,"51-60","&gt;60"))))</f>
        <v>&lt;30</v>
      </c>
      <c r="X276" t="str">
        <f t="shared" si="16"/>
        <v>18-30 (Young Adult)</v>
      </c>
      <c r="AA276" t="str" cm="1">
        <f t="array" ref="AA276">INDEX(F276:F1775, MATCH(MAX(IF(H276:H1775="0", COUNTIF(F276:F1775, F276:F1775), 0)), IF(H276:H1775="0", COUNTIF(F276:F1775, F276:F1775), 0), 0))</f>
        <v>Home</v>
      </c>
      <c r="AB276" t="str" cm="1">
        <f t="array" ref="AB276">INDEX(Q276:Q1274, MATCH(MAX(COUNTIFS(Q276:Q1274, Q276:Q1274, AC276:AC1274, "High")), COUNTIFS(Q276:Q1274, Q276:Q1274, AC276:AC1274, "High"), 0))</f>
        <v>East</v>
      </c>
      <c r="AC276" t="str">
        <v>High Risk</v>
      </c>
      <c r="AH276">
        <f t="shared" si="17"/>
        <v>647.51989389920425</v>
      </c>
      <c r="AJ276">
        <f t="shared" si="18"/>
        <v>0.13100436681222707</v>
      </c>
      <c r="AK276">
        <f t="shared" si="19"/>
        <v>4.8429842076491779E-2</v>
      </c>
      <c r="AM276">
        <v>0.55377750423142025</v>
      </c>
      <c r="AN276" s="8">
        <f>IF(L276="Male", 1, 0)</f>
        <v>1</v>
      </c>
    </row>
    <row r="277" spans="1:40" ht="15" x14ac:dyDescent="0.3">
      <c r="A277">
        <v>276</v>
      </c>
      <c r="B277">
        <v>30</v>
      </c>
      <c r="C277">
        <v>42423</v>
      </c>
      <c r="D277">
        <v>691</v>
      </c>
      <c r="E277">
        <v>192098</v>
      </c>
      <c r="F277" t="s">
        <v>28</v>
      </c>
      <c r="G277">
        <v>5360</v>
      </c>
      <c r="H277">
        <v>1</v>
      </c>
      <c r="I277">
        <v>0</v>
      </c>
      <c r="J277" t="s">
        <v>20</v>
      </c>
      <c r="K277" t="s">
        <v>29</v>
      </c>
      <c r="L277" t="s">
        <v>30</v>
      </c>
      <c r="M277" t="s">
        <v>41</v>
      </c>
      <c r="N277">
        <v>0</v>
      </c>
      <c r="O277">
        <v>3</v>
      </c>
      <c r="P277">
        <v>105605</v>
      </c>
      <c r="Q277" t="s">
        <v>32</v>
      </c>
      <c r="R277">
        <v>8</v>
      </c>
      <c r="S277" t="s">
        <v>42</v>
      </c>
      <c r="W277" t="str">
        <f>IF(B277&lt;30,"&lt;30",IF(B277&lt;=40,"30-40",IF(B277&lt;=50,"41-50",IF(B277&lt;=60,"51-60","&gt;60"))))</f>
        <v>30-40</v>
      </c>
      <c r="X277" t="str">
        <f t="shared" si="16"/>
        <v>18-30 (Young Adult)</v>
      </c>
      <c r="AA277" t="str" cm="1">
        <f t="array" ref="AA277">INDEX(F277:F1776, MATCH(MAX(IF(H277:H1776="0", COUNTIF(F277:F1776, F277:F1776), 0)), IF(H277:H1776="0", COUNTIF(F277:F1776, F277:F1776), 0), 0))</f>
        <v>Education</v>
      </c>
      <c r="AB277" t="str" cm="1">
        <f t="array" ref="AB277">INDEX(Q277:Q1275, MATCH(MAX(COUNTIFS(Q277:Q1275, Q277:Q1275, AC277:AC1275, "High")), COUNTIFS(Q277:Q1275, Q277:Q1275, AC277:AC1275, "High"), 0))</f>
        <v>South</v>
      </c>
      <c r="AC277" t="str">
        <v>High Risk</v>
      </c>
      <c r="AH277">
        <f t="shared" si="17"/>
        <v>648.68905472636811</v>
      </c>
      <c r="AJ277">
        <f t="shared" si="18"/>
        <v>0.15873015873015872</v>
      </c>
      <c r="AK277">
        <f t="shared" si="19"/>
        <v>4.8591311805889208E-2</v>
      </c>
      <c r="AM277">
        <v>0.48325986803399618</v>
      </c>
      <c r="AN277" s="8">
        <f>IF(L277="Male", 1, 0)</f>
        <v>1</v>
      </c>
    </row>
    <row r="278" spans="1:40" ht="15" x14ac:dyDescent="0.3">
      <c r="A278">
        <v>277</v>
      </c>
      <c r="B278">
        <v>21</v>
      </c>
      <c r="C278">
        <v>49058</v>
      </c>
      <c r="D278">
        <v>602</v>
      </c>
      <c r="E278">
        <v>158956</v>
      </c>
      <c r="F278" t="s">
        <v>40</v>
      </c>
      <c r="G278">
        <v>5318</v>
      </c>
      <c r="H278">
        <v>1</v>
      </c>
      <c r="I278">
        <v>1</v>
      </c>
      <c r="J278" t="s">
        <v>20</v>
      </c>
      <c r="K278" t="s">
        <v>21</v>
      </c>
      <c r="L278" t="s">
        <v>22</v>
      </c>
      <c r="M278" t="s">
        <v>41</v>
      </c>
      <c r="N278">
        <v>0</v>
      </c>
      <c r="O278">
        <v>4</v>
      </c>
      <c r="P278">
        <v>100925</v>
      </c>
      <c r="Q278" t="s">
        <v>38</v>
      </c>
      <c r="R278">
        <v>10</v>
      </c>
      <c r="S278" t="s">
        <v>43</v>
      </c>
      <c r="W278" t="str">
        <f>IF(B278&lt;30,"&lt;30",IF(B278&lt;=40,"30-40",IF(B278&lt;=50,"41-50",IF(B278&lt;=60,"51-60","&gt;60"))))</f>
        <v>&lt;30</v>
      </c>
      <c r="X278" t="str">
        <f t="shared" si="16"/>
        <v>18-30 (Young Adult)</v>
      </c>
      <c r="AA278" t="str" cm="1">
        <f t="array" ref="AA278">INDEX(F278:F1777, MATCH(MAX(IF(H278:H1777="0", COUNTIF(F278:F1777, F278:F1777), 0)), IF(H278:H1777="0", COUNTIF(F278:F1777, F278:F1777), 0), 0))</f>
        <v>Car</v>
      </c>
      <c r="AB278" t="str" cm="1">
        <f t="array" ref="AB278">INDEX(Q278:Q1276, MATCH(MAX(COUNTIFS(Q278:Q1276, Q278:Q1276, AC278:AC1276, "High")), COUNTIFS(Q278:Q1276, Q278:Q1276, AC278:AC1276, "High"), 0))</f>
        <v>North</v>
      </c>
      <c r="AC278" t="str">
        <v>High Risk</v>
      </c>
      <c r="AH278">
        <f t="shared" si="17"/>
        <v>648.68905472636811</v>
      </c>
      <c r="AJ278">
        <f t="shared" si="18"/>
        <v>0.15873015873015872</v>
      </c>
      <c r="AK278">
        <f t="shared" si="19"/>
        <v>4.7792807012460005E-2</v>
      </c>
      <c r="AM278">
        <v>0.54331435605477763</v>
      </c>
      <c r="AN278" s="8">
        <f>IF(L278="Male", 1, 0)</f>
        <v>0</v>
      </c>
    </row>
    <row r="279" spans="1:40" ht="15" x14ac:dyDescent="0.3">
      <c r="A279">
        <v>278</v>
      </c>
      <c r="B279">
        <v>41</v>
      </c>
      <c r="C279">
        <v>37218</v>
      </c>
      <c r="D279">
        <v>685</v>
      </c>
      <c r="E279">
        <v>144696</v>
      </c>
      <c r="F279" t="s">
        <v>40</v>
      </c>
      <c r="G279">
        <v>4533</v>
      </c>
      <c r="H279">
        <v>0</v>
      </c>
      <c r="I279">
        <v>1</v>
      </c>
      <c r="J279" t="s">
        <v>20</v>
      </c>
      <c r="K279" t="s">
        <v>21</v>
      </c>
      <c r="L279" t="s">
        <v>22</v>
      </c>
      <c r="M279" t="s">
        <v>41</v>
      </c>
      <c r="N279">
        <v>0</v>
      </c>
      <c r="O279">
        <v>3</v>
      </c>
      <c r="P279">
        <v>144584</v>
      </c>
      <c r="Q279" t="s">
        <v>26</v>
      </c>
      <c r="R279">
        <v>19</v>
      </c>
      <c r="S279" t="s">
        <v>39</v>
      </c>
      <c r="W279" t="str">
        <f>IF(B279&lt;30,"&lt;30",IF(B279&lt;=40,"30-40",IF(B279&lt;=50,"41-50",IF(B279&lt;=60,"51-60","&gt;60"))))</f>
        <v>41-50</v>
      </c>
      <c r="X279" t="str">
        <f t="shared" si="16"/>
        <v>31-45 (Middle-Aged)</v>
      </c>
      <c r="AA279" t="str" cm="1">
        <f t="array" ref="AA279">INDEX(F279:F1778, MATCH(MAX(IF(H279:H1778="0", COUNTIF(F279:F1778, F279:F1778), 0)), IF(H279:H1778="0", COUNTIF(F279:F1778, F279:F1778), 0), 0))</f>
        <v>Car</v>
      </c>
      <c r="AB279" t="str" cm="1">
        <f t="array" ref="AB279">INDEX(Q279:Q1277, MATCH(MAX(COUNTIFS(Q279:Q1277, Q279:Q1277, AC279:AC1277, "High")), COUNTIFS(Q279:Q1277, Q279:Q1277, AC279:AC1277, "High"), 0))</f>
        <v>West</v>
      </c>
      <c r="AC279" t="str">
        <v>High Risk</v>
      </c>
      <c r="AH279">
        <f t="shared" si="17"/>
        <v>648.68905472636811</v>
      </c>
      <c r="AJ279">
        <f t="shared" si="18"/>
        <v>0.15873015873015872</v>
      </c>
      <c r="AK279">
        <f t="shared" si="19"/>
        <v>4.5215950030247795E-2</v>
      </c>
      <c r="AM279">
        <v>0.43614854774037637</v>
      </c>
      <c r="AN279" s="8">
        <f>IF(L279="Male", 1, 0)</f>
        <v>0</v>
      </c>
    </row>
    <row r="280" spans="1:40" ht="15" x14ac:dyDescent="0.3">
      <c r="A280">
        <v>279</v>
      </c>
      <c r="B280">
        <v>60</v>
      </c>
      <c r="C280">
        <v>52327</v>
      </c>
      <c r="D280">
        <v>689</v>
      </c>
      <c r="E280">
        <v>265953</v>
      </c>
      <c r="F280" t="s">
        <v>44</v>
      </c>
      <c r="G280">
        <v>3801</v>
      </c>
      <c r="H280">
        <v>0</v>
      </c>
      <c r="I280">
        <v>1</v>
      </c>
      <c r="J280" t="s">
        <v>20</v>
      </c>
      <c r="K280" t="s">
        <v>21</v>
      </c>
      <c r="L280" t="s">
        <v>22</v>
      </c>
      <c r="M280" t="s">
        <v>41</v>
      </c>
      <c r="N280">
        <v>4</v>
      </c>
      <c r="O280">
        <v>4</v>
      </c>
      <c r="P280">
        <v>32181</v>
      </c>
      <c r="Q280" t="s">
        <v>26</v>
      </c>
      <c r="R280">
        <v>4</v>
      </c>
      <c r="S280" t="s">
        <v>27</v>
      </c>
      <c r="W280" t="str">
        <f>IF(B280&lt;30,"&lt;30",IF(B280&lt;=40,"30-40",IF(B280&lt;=50,"41-50",IF(B280&lt;=60,"51-60","&gt;60"))))</f>
        <v>51-60</v>
      </c>
      <c r="X280" t="str">
        <f t="shared" si="16"/>
        <v>46-60 (Older Adult)</v>
      </c>
      <c r="AA280" t="str" cm="1">
        <f t="array" ref="AA280">INDEX(F280:F1779, MATCH(MAX(IF(H280:H1779="0", COUNTIF(F280:F1779, F280:F1779), 0)), IF(H280:H1779="0", COUNTIF(F280:F1779, F280:F1779), 0), 0))</f>
        <v>Personal</v>
      </c>
      <c r="AB280" t="str" cm="1">
        <f t="array" ref="AB280">INDEX(Q280:Q1278, MATCH(MAX(COUNTIFS(Q280:Q1278, Q280:Q1278, AC280:AC1278, "High")), COUNTIFS(Q280:Q1278, Q280:Q1278, AC280:AC1278, "High"), 0))</f>
        <v>West</v>
      </c>
      <c r="AC280" t="str">
        <v>High Risk</v>
      </c>
      <c r="AH280">
        <f t="shared" si="17"/>
        <v>648.68905472636811</v>
      </c>
      <c r="AJ280">
        <f t="shared" si="18"/>
        <v>0.17796610169491525</v>
      </c>
      <c r="AK280">
        <f t="shared" si="19"/>
        <v>4.5377083816600154E-2</v>
      </c>
      <c r="AM280">
        <v>0.57290261850239399</v>
      </c>
      <c r="AN280" s="8">
        <f>IF(L280="Male", 1, 0)</f>
        <v>0</v>
      </c>
    </row>
    <row r="281" spans="1:40" ht="15" x14ac:dyDescent="0.3">
      <c r="A281">
        <v>280</v>
      </c>
      <c r="B281">
        <v>59</v>
      </c>
      <c r="C281">
        <v>54584</v>
      </c>
      <c r="D281">
        <v>697</v>
      </c>
      <c r="E281">
        <v>232370</v>
      </c>
      <c r="F281" t="s">
        <v>40</v>
      </c>
      <c r="G281">
        <v>5694</v>
      </c>
      <c r="H281">
        <v>0</v>
      </c>
      <c r="I281">
        <v>0</v>
      </c>
      <c r="J281" t="s">
        <v>20</v>
      </c>
      <c r="K281" t="s">
        <v>33</v>
      </c>
      <c r="L281" t="s">
        <v>30</v>
      </c>
      <c r="M281" t="s">
        <v>31</v>
      </c>
      <c r="N281">
        <v>3</v>
      </c>
      <c r="O281">
        <v>3</v>
      </c>
      <c r="P281">
        <v>94113</v>
      </c>
      <c r="Q281" t="s">
        <v>26</v>
      </c>
      <c r="R281">
        <v>6</v>
      </c>
      <c r="S281" t="s">
        <v>42</v>
      </c>
      <c r="W281" t="str">
        <f>IF(B281&lt;30,"&lt;30",IF(B281&lt;=40,"30-40",IF(B281&lt;=50,"41-50",IF(B281&lt;=60,"51-60","&gt;60"))))</f>
        <v>51-60</v>
      </c>
      <c r="X281" t="str">
        <f t="shared" si="16"/>
        <v>46-60 (Older Adult)</v>
      </c>
      <c r="AA281" t="str" cm="1">
        <f t="array" ref="AA281">INDEX(F281:F1780, MATCH(MAX(IF(H281:H1780="0", COUNTIF(F281:F1780, F281:F1780), 0)), IF(H281:H1780="0", COUNTIF(F281:F1780, F281:F1780), 0), 0))</f>
        <v>Car</v>
      </c>
      <c r="AB281" t="str" cm="1">
        <f t="array" ref="AB281">INDEX(Q281:Q1279, MATCH(MAX(COUNTIFS(Q281:Q1279, Q281:Q1279, AC281:AC1279, "High")), COUNTIFS(Q281:Q1279, Q281:Q1279, AC281:AC1279, "High"), 0))</f>
        <v>West</v>
      </c>
      <c r="AC281" t="str">
        <v>High Risk</v>
      </c>
      <c r="AH281">
        <f t="shared" si="17"/>
        <v>647.78062678062679</v>
      </c>
      <c r="AJ281">
        <f t="shared" si="18"/>
        <v>0.13414634146341464</v>
      </c>
      <c r="AK281">
        <f t="shared" si="19"/>
        <v>4.5869267056947653E-2</v>
      </c>
      <c r="AM281">
        <v>0.59333110071232675</v>
      </c>
      <c r="AN281" s="8">
        <f>IF(L281="Male", 1, 0)</f>
        <v>1</v>
      </c>
    </row>
    <row r="282" spans="1:40" ht="15" x14ac:dyDescent="0.3">
      <c r="A282">
        <v>281</v>
      </c>
      <c r="B282">
        <v>57</v>
      </c>
      <c r="C282">
        <v>60563</v>
      </c>
      <c r="D282">
        <v>745</v>
      </c>
      <c r="E282">
        <v>251853</v>
      </c>
      <c r="F282" t="s">
        <v>28</v>
      </c>
      <c r="G282">
        <v>5060</v>
      </c>
      <c r="H282">
        <v>1</v>
      </c>
      <c r="I282">
        <v>0</v>
      </c>
      <c r="J282" t="s">
        <v>20</v>
      </c>
      <c r="K282" t="s">
        <v>33</v>
      </c>
      <c r="L282" t="s">
        <v>30</v>
      </c>
      <c r="M282" t="s">
        <v>23</v>
      </c>
      <c r="N282">
        <v>0</v>
      </c>
      <c r="O282">
        <v>4</v>
      </c>
      <c r="P282">
        <v>67588</v>
      </c>
      <c r="Q282" t="s">
        <v>24</v>
      </c>
      <c r="R282">
        <v>3</v>
      </c>
      <c r="S282" t="s">
        <v>39</v>
      </c>
      <c r="W282" t="str">
        <f>IF(B282&lt;30,"&lt;30",IF(B282&lt;=40,"30-40",IF(B282&lt;=50,"41-50",IF(B282&lt;=60,"51-60","&gt;60"))))</f>
        <v>51-60</v>
      </c>
      <c r="X282" t="str">
        <f t="shared" si="16"/>
        <v>46-60 (Older Adult)</v>
      </c>
      <c r="AA282" t="str" cm="1">
        <f t="array" ref="AA282">INDEX(F282:F1781, MATCH(MAX(IF(H282:H1781="0", COUNTIF(F282:F1781, F282:F1781), 0)), IF(H282:H1781="0", COUNTIF(F282:F1781, F282:F1781), 0), 0))</f>
        <v>Education</v>
      </c>
      <c r="AB282" t="str" cm="1">
        <f t="array" ref="AB282">INDEX(Q282:Q1280, MATCH(MAX(COUNTIFS(Q282:Q1280, Q282:Q1280, AC282:AC1280, "High")), COUNTIFS(Q282:Q1280, Q282:Q1280, AC282:AC1280, "High"), 0))</f>
        <v>East</v>
      </c>
      <c r="AC282" t="str">
        <v>High Risk</v>
      </c>
      <c r="AH282">
        <f t="shared" si="17"/>
        <v>647.51989389920425</v>
      </c>
      <c r="AJ282">
        <f t="shared" si="18"/>
        <v>0.15873015873015872</v>
      </c>
      <c r="AK282">
        <f t="shared" si="19"/>
        <v>4.6031449909537184E-2</v>
      </c>
      <c r="AM282">
        <v>0.64744802367785093</v>
      </c>
      <c r="AN282" s="8">
        <f>IF(L282="Male", 1, 0)</f>
        <v>1</v>
      </c>
    </row>
    <row r="283" spans="1:40" ht="15" x14ac:dyDescent="0.3">
      <c r="A283">
        <v>282</v>
      </c>
      <c r="B283">
        <v>23</v>
      </c>
      <c r="C283">
        <v>54647</v>
      </c>
      <c r="D283">
        <v>622</v>
      </c>
      <c r="E283">
        <v>200188</v>
      </c>
      <c r="F283" t="s">
        <v>19</v>
      </c>
      <c r="G283">
        <v>5408</v>
      </c>
      <c r="H283">
        <v>0</v>
      </c>
      <c r="I283">
        <v>0</v>
      </c>
      <c r="J283" t="s">
        <v>20</v>
      </c>
      <c r="K283" t="s">
        <v>29</v>
      </c>
      <c r="L283" t="s">
        <v>22</v>
      </c>
      <c r="M283" t="s">
        <v>31</v>
      </c>
      <c r="N283">
        <v>0</v>
      </c>
      <c r="O283">
        <v>3</v>
      </c>
      <c r="P283">
        <v>41157</v>
      </c>
      <c r="Q283" t="s">
        <v>26</v>
      </c>
      <c r="R283">
        <v>4</v>
      </c>
      <c r="S283" t="s">
        <v>42</v>
      </c>
      <c r="W283" t="str">
        <f>IF(B283&lt;30,"&lt;30",IF(B283&lt;=40,"30-40",IF(B283&lt;=50,"41-50",IF(B283&lt;=60,"51-60","&gt;60"))))</f>
        <v>&lt;30</v>
      </c>
      <c r="X283" t="str">
        <f t="shared" si="16"/>
        <v>18-30 (Young Adult)</v>
      </c>
      <c r="AA283" t="str" cm="1">
        <f t="array" ref="AA283">INDEX(F283:F1782, MATCH(MAX(IF(H283:H1782="0", COUNTIF(F283:F1782, F283:F1782), 0)), IF(H283:H1782="0", COUNTIF(F283:F1782, F283:F1782), 0), 0))</f>
        <v>Home</v>
      </c>
      <c r="AB283" t="str" cm="1">
        <f t="array" ref="AB283">INDEX(Q283:Q1281, MATCH(MAX(COUNTIFS(Q283:Q1281, Q283:Q1281, AC283:AC1281, "High")), COUNTIFS(Q283:Q1281, Q283:Q1281, AC283:AC1281, "High"), 0))</f>
        <v>West</v>
      </c>
      <c r="AC283" t="str">
        <v>High Risk</v>
      </c>
      <c r="AH283">
        <f t="shared" si="17"/>
        <v>647.78062678062679</v>
      </c>
      <c r="AJ283">
        <f t="shared" si="18"/>
        <v>0.15873015873015872</v>
      </c>
      <c r="AK283">
        <f t="shared" si="19"/>
        <v>4.3430776957687836E-2</v>
      </c>
      <c r="AM283">
        <v>0.59390132418562136</v>
      </c>
      <c r="AN283" s="8">
        <f>IF(L283="Male", 1, 0)</f>
        <v>0</v>
      </c>
    </row>
    <row r="284" spans="1:40" ht="15" x14ac:dyDescent="0.3">
      <c r="A284">
        <v>283</v>
      </c>
      <c r="B284">
        <v>51</v>
      </c>
      <c r="C284">
        <v>74519</v>
      </c>
      <c r="D284">
        <v>640</v>
      </c>
      <c r="E284">
        <v>211283</v>
      </c>
      <c r="F284" t="s">
        <v>19</v>
      </c>
      <c r="G284">
        <v>5436</v>
      </c>
      <c r="H284">
        <v>1</v>
      </c>
      <c r="I284">
        <v>0</v>
      </c>
      <c r="J284" t="s">
        <v>20</v>
      </c>
      <c r="K284" t="s">
        <v>29</v>
      </c>
      <c r="L284" t="s">
        <v>30</v>
      </c>
      <c r="M284" t="s">
        <v>23</v>
      </c>
      <c r="N284">
        <v>4</v>
      </c>
      <c r="O284">
        <v>3</v>
      </c>
      <c r="P284">
        <v>64158</v>
      </c>
      <c r="Q284" t="s">
        <v>26</v>
      </c>
      <c r="R284">
        <v>4</v>
      </c>
      <c r="S284" t="s">
        <v>25</v>
      </c>
      <c r="W284" t="str">
        <f>IF(B284&lt;30,"&lt;30",IF(B284&lt;=40,"30-40",IF(B284&lt;=50,"41-50",IF(B284&lt;=60,"51-60","&gt;60"))))</f>
        <v>51-60</v>
      </c>
      <c r="X284" t="str">
        <f t="shared" si="16"/>
        <v>46-60 (Older Adult)</v>
      </c>
      <c r="AA284" t="str" cm="1">
        <f t="array" ref="AA284">INDEX(F284:F1783, MATCH(MAX(IF(H284:H1783="0", COUNTIF(F284:F1783, F284:F1783), 0)), IF(H284:H1783="0", COUNTIF(F284:F1783, F284:F1783), 0), 0))</f>
        <v>Home</v>
      </c>
      <c r="AB284" t="str" cm="1">
        <f t="array" ref="AB284">INDEX(Q284:Q1282, MATCH(MAX(COUNTIFS(Q284:Q1282, Q284:Q1282, AC284:AC1282, "High")), COUNTIFS(Q284:Q1282, Q284:Q1282, AC284:AC1282, "High"), 0))</f>
        <v>West</v>
      </c>
      <c r="AC284" t="str">
        <v>High Risk</v>
      </c>
      <c r="AH284">
        <f t="shared" si="17"/>
        <v>647.51989389920425</v>
      </c>
      <c r="AJ284">
        <f t="shared" si="18"/>
        <v>0.17796610169491525</v>
      </c>
      <c r="AK284">
        <f t="shared" si="19"/>
        <v>4.3592987635617787E-2</v>
      </c>
      <c r="AM284">
        <v>0.77376609976195432</v>
      </c>
      <c r="AN284" s="8">
        <f>IF(L284="Male", 1, 0)</f>
        <v>1</v>
      </c>
    </row>
    <row r="285" spans="1:40" ht="15" x14ac:dyDescent="0.3">
      <c r="A285">
        <v>284</v>
      </c>
      <c r="B285">
        <v>47</v>
      </c>
      <c r="C285">
        <v>82883</v>
      </c>
      <c r="D285">
        <v>607</v>
      </c>
      <c r="E285">
        <v>191081</v>
      </c>
      <c r="F285" t="s">
        <v>19</v>
      </c>
      <c r="G285">
        <v>2973</v>
      </c>
      <c r="H285">
        <v>0</v>
      </c>
      <c r="I285">
        <v>0</v>
      </c>
      <c r="J285" t="s">
        <v>20</v>
      </c>
      <c r="K285" t="s">
        <v>29</v>
      </c>
      <c r="L285" t="s">
        <v>22</v>
      </c>
      <c r="M285" t="s">
        <v>41</v>
      </c>
      <c r="N285">
        <v>3</v>
      </c>
      <c r="O285">
        <v>2</v>
      </c>
      <c r="P285">
        <v>100517</v>
      </c>
      <c r="Q285" t="s">
        <v>26</v>
      </c>
      <c r="R285">
        <v>5</v>
      </c>
      <c r="S285" t="s">
        <v>42</v>
      </c>
      <c r="W285" t="str">
        <f>IF(B285&lt;30,"&lt;30",IF(B285&lt;=40,"30-40",IF(B285&lt;=50,"41-50",IF(B285&lt;=60,"51-60","&gt;60"))))</f>
        <v>41-50</v>
      </c>
      <c r="X285" t="str">
        <f t="shared" si="16"/>
        <v>46-60 (Older Adult)</v>
      </c>
      <c r="AA285" t="str" cm="1">
        <f t="array" ref="AA285">INDEX(F285:F1784, MATCH(MAX(IF(H285:H1784="0", COUNTIF(F285:F1784, F285:F1784), 0)), IF(H285:H1784="0", COUNTIF(F285:F1784, F285:F1784), 0), 0))</f>
        <v>Home</v>
      </c>
      <c r="AB285" t="str" cm="1">
        <f t="array" ref="AB285">INDEX(Q285:Q1283, MATCH(MAX(COUNTIFS(Q285:Q1283, Q285:Q1283, AC285:AC1283, "High")), COUNTIFS(Q285:Q1283, Q285:Q1283, AC285:AC1283, "High"), 0))</f>
        <v>West</v>
      </c>
      <c r="AC285" t="str">
        <v>High Risk</v>
      </c>
      <c r="AH285">
        <f t="shared" si="17"/>
        <v>648.68905472636811</v>
      </c>
      <c r="AJ285">
        <f t="shared" si="18"/>
        <v>0.13414634146341464</v>
      </c>
      <c r="AK285">
        <f t="shared" si="19"/>
        <v>4.2762811694314985E-2</v>
      </c>
      <c r="AM285">
        <v>0.8494700542164858</v>
      </c>
      <c r="AN285" s="8">
        <f>IF(L285="Male", 1, 0)</f>
        <v>0</v>
      </c>
    </row>
    <row r="286" spans="1:40" ht="15" x14ac:dyDescent="0.3">
      <c r="A286">
        <v>285</v>
      </c>
      <c r="B286">
        <v>37</v>
      </c>
      <c r="C286">
        <v>43932</v>
      </c>
      <c r="D286">
        <v>645</v>
      </c>
      <c r="E286">
        <v>257874</v>
      </c>
      <c r="F286" t="s">
        <v>28</v>
      </c>
      <c r="G286">
        <v>6721</v>
      </c>
      <c r="H286">
        <v>1</v>
      </c>
      <c r="I286">
        <v>1</v>
      </c>
      <c r="J286" t="s">
        <v>20</v>
      </c>
      <c r="K286" t="s">
        <v>21</v>
      </c>
      <c r="L286" t="s">
        <v>22</v>
      </c>
      <c r="M286" t="s">
        <v>23</v>
      </c>
      <c r="N286">
        <v>4</v>
      </c>
      <c r="O286">
        <v>2</v>
      </c>
      <c r="P286">
        <v>78239</v>
      </c>
      <c r="Q286" t="s">
        <v>38</v>
      </c>
      <c r="R286">
        <v>15</v>
      </c>
      <c r="S286" t="s">
        <v>42</v>
      </c>
      <c r="W286" t="str">
        <f>IF(B286&lt;30,"&lt;30",IF(B286&lt;=40,"30-40",IF(B286&lt;=50,"41-50",IF(B286&lt;=60,"51-60","&gt;60"))))</f>
        <v>30-40</v>
      </c>
      <c r="X286" t="str">
        <f t="shared" si="16"/>
        <v>31-45 (Middle-Aged)</v>
      </c>
      <c r="AA286" t="str" cm="1">
        <f t="array" ref="AA286">INDEX(F286:F1785, MATCH(MAX(IF(H286:H1785="0", COUNTIF(F286:F1785, F286:F1785), 0)), IF(H286:H1785="0", COUNTIF(F286:F1785, F286:F1785), 0), 0))</f>
        <v>Education</v>
      </c>
      <c r="AB286" t="str" cm="1">
        <f t="array" ref="AB286">INDEX(Q286:Q1284, MATCH(MAX(COUNTIFS(Q286:Q1284, Q286:Q1284, AC286:AC1284, "High")), COUNTIFS(Q286:Q1284, Q286:Q1284, AC286:AC1284, "High"), 0))</f>
        <v>North</v>
      </c>
      <c r="AC286" t="str">
        <v>High Risk</v>
      </c>
      <c r="AH286">
        <f t="shared" si="17"/>
        <v>647.51989389920425</v>
      </c>
      <c r="AJ286">
        <f t="shared" si="18"/>
        <v>0.17796610169491525</v>
      </c>
      <c r="AK286">
        <f t="shared" si="19"/>
        <v>4.2624649103229037E-2</v>
      </c>
      <c r="AM286">
        <v>0.49691807789433667</v>
      </c>
      <c r="AN286" s="8">
        <f>IF(L286="Male", 1, 0)</f>
        <v>0</v>
      </c>
    </row>
    <row r="287" spans="1:40" ht="15" x14ac:dyDescent="0.3">
      <c r="A287">
        <v>286</v>
      </c>
      <c r="B287">
        <v>43</v>
      </c>
      <c r="C287">
        <v>64551</v>
      </c>
      <c r="D287">
        <v>683</v>
      </c>
      <c r="E287">
        <v>182757</v>
      </c>
      <c r="F287" t="s">
        <v>44</v>
      </c>
      <c r="G287">
        <v>4434</v>
      </c>
      <c r="H287">
        <v>0</v>
      </c>
      <c r="I287">
        <v>1</v>
      </c>
      <c r="J287" t="s">
        <v>20</v>
      </c>
      <c r="K287" t="s">
        <v>21</v>
      </c>
      <c r="L287" t="s">
        <v>30</v>
      </c>
      <c r="M287" t="s">
        <v>23</v>
      </c>
      <c r="N287">
        <v>5</v>
      </c>
      <c r="O287">
        <v>2</v>
      </c>
      <c r="P287">
        <v>126898</v>
      </c>
      <c r="Q287" t="s">
        <v>38</v>
      </c>
      <c r="R287">
        <v>16</v>
      </c>
      <c r="S287" t="s">
        <v>43</v>
      </c>
      <c r="W287" t="str">
        <f>IF(B287&lt;30,"&lt;30",IF(B287&lt;=40,"30-40",IF(B287&lt;=50,"41-50",IF(B287&lt;=60,"51-60","&gt;60"))))</f>
        <v>41-50</v>
      </c>
      <c r="X287" t="str">
        <f t="shared" si="16"/>
        <v>31-45 (Middle-Aged)</v>
      </c>
      <c r="AA287" t="str" cm="1">
        <f t="array" ref="AA287">INDEX(F287:F1786, MATCH(MAX(IF(H287:H1786="0", COUNTIF(F287:F1786, F287:F1786), 0)), IF(H287:H1786="0", COUNTIF(F287:F1786, F287:F1786), 0), 0))</f>
        <v>Personal</v>
      </c>
      <c r="AB287" t="str" cm="1">
        <f t="array" ref="AB287">INDEX(Q287:Q1285, MATCH(MAX(COUNTIFS(Q287:Q1285, Q287:Q1285, AC287:AC1285, "High")), COUNTIFS(Q287:Q1285, Q287:Q1285, AC287:AC1285, "High"), 0))</f>
        <v>North</v>
      </c>
      <c r="AC287" t="str">
        <v>High Risk</v>
      </c>
      <c r="AH287">
        <f t="shared" si="17"/>
        <v>647.51989389920425</v>
      </c>
      <c r="AJ287">
        <f t="shared" si="18"/>
        <v>0.11715481171548117</v>
      </c>
      <c r="AK287">
        <f t="shared" si="19"/>
        <v>4.3614683286173496E-2</v>
      </c>
      <c r="AM287">
        <v>0.68354407465401912</v>
      </c>
      <c r="AN287" s="8">
        <f>IF(L287="Male", 1, 0)</f>
        <v>1</v>
      </c>
    </row>
    <row r="288" spans="1:40" ht="15" x14ac:dyDescent="0.3">
      <c r="A288">
        <v>287</v>
      </c>
      <c r="B288">
        <v>33</v>
      </c>
      <c r="C288">
        <v>81719</v>
      </c>
      <c r="D288">
        <v>680</v>
      </c>
      <c r="E288">
        <v>150798</v>
      </c>
      <c r="F288" t="s">
        <v>28</v>
      </c>
      <c r="G288">
        <v>6373</v>
      </c>
      <c r="H288">
        <v>1</v>
      </c>
      <c r="I288">
        <v>1</v>
      </c>
      <c r="J288" t="s">
        <v>20</v>
      </c>
      <c r="K288" t="s">
        <v>33</v>
      </c>
      <c r="L288" t="s">
        <v>30</v>
      </c>
      <c r="M288" t="s">
        <v>37</v>
      </c>
      <c r="N288">
        <v>1</v>
      </c>
      <c r="O288">
        <v>4</v>
      </c>
      <c r="P288">
        <v>93584</v>
      </c>
      <c r="Q288" t="s">
        <v>24</v>
      </c>
      <c r="R288">
        <v>6</v>
      </c>
      <c r="S288" t="s">
        <v>42</v>
      </c>
      <c r="W288" t="str">
        <f>IF(B288&lt;30,"&lt;30",IF(B288&lt;=40,"30-40",IF(B288&lt;=50,"41-50",IF(B288&lt;=60,"51-60","&gt;60"))))</f>
        <v>30-40</v>
      </c>
      <c r="X288" t="str">
        <f t="shared" si="16"/>
        <v>31-45 (Middle-Aged)</v>
      </c>
      <c r="AA288" t="str" cm="1">
        <f t="array" ref="AA288">INDEX(F288:F1787, MATCH(MAX(IF(H288:H1787="0", COUNTIF(F288:F1787, F288:F1787), 0)), IF(H288:H1787="0", COUNTIF(F288:F1787, F288:F1787), 0), 0))</f>
        <v>Education</v>
      </c>
      <c r="AB288" t="str" cm="1">
        <f t="array" ref="AB288">INDEX(Q288:Q1286, MATCH(MAX(COUNTIFS(Q288:Q1286, Q288:Q1286, AC288:AC1286, "High")), COUNTIFS(Q288:Q1286, Q288:Q1286, AC288:AC1286, "High"), 0))</f>
        <v>East</v>
      </c>
      <c r="AC288" t="str">
        <v>High Risk</v>
      </c>
      <c r="AH288">
        <f t="shared" si="17"/>
        <v>652.44324324324327</v>
      </c>
      <c r="AJ288">
        <f t="shared" si="18"/>
        <v>0.15436241610738255</v>
      </c>
      <c r="AK288">
        <f t="shared" si="19"/>
        <v>4.3476619681452645E-2</v>
      </c>
      <c r="AM288">
        <v>0.83893449670990106</v>
      </c>
      <c r="AN288" s="8">
        <f>IF(L288="Male", 1, 0)</f>
        <v>1</v>
      </c>
    </row>
    <row r="289" spans="1:40" ht="15" x14ac:dyDescent="0.3">
      <c r="A289">
        <v>288</v>
      </c>
      <c r="B289">
        <v>47</v>
      </c>
      <c r="C289">
        <v>64941</v>
      </c>
      <c r="D289">
        <v>732</v>
      </c>
      <c r="E289">
        <v>226063</v>
      </c>
      <c r="F289" t="s">
        <v>40</v>
      </c>
      <c r="G289">
        <v>5424</v>
      </c>
      <c r="H289">
        <v>0</v>
      </c>
      <c r="I289">
        <v>0</v>
      </c>
      <c r="J289" t="s">
        <v>20</v>
      </c>
      <c r="K289" t="s">
        <v>21</v>
      </c>
      <c r="L289" t="s">
        <v>22</v>
      </c>
      <c r="M289" t="s">
        <v>37</v>
      </c>
      <c r="N289">
        <v>1</v>
      </c>
      <c r="O289">
        <v>4</v>
      </c>
      <c r="P289">
        <v>90257</v>
      </c>
      <c r="Q289" t="s">
        <v>32</v>
      </c>
      <c r="R289">
        <v>18</v>
      </c>
      <c r="S289" t="s">
        <v>42</v>
      </c>
      <c r="W289" t="str">
        <f>IF(B289&lt;30,"&lt;30",IF(B289&lt;=40,"30-40",IF(B289&lt;=50,"41-50",IF(B289&lt;=60,"51-60","&gt;60"))))</f>
        <v>41-50</v>
      </c>
      <c r="X289" t="str">
        <f t="shared" si="16"/>
        <v>46-60 (Older Adult)</v>
      </c>
      <c r="AA289" t="str" cm="1">
        <f t="array" ref="AA289">INDEX(F289:F1788, MATCH(MAX(IF(H289:H1788="0", COUNTIF(F289:F1788, F289:F1788), 0)), IF(H289:H1788="0", COUNTIF(F289:F1788, F289:F1788), 0), 0))</f>
        <v>Car</v>
      </c>
      <c r="AB289" t="str" cm="1">
        <f t="array" ref="AB289">INDEX(Q289:Q1287, MATCH(MAX(COUNTIFS(Q289:Q1287, Q289:Q1287, AC289:AC1287, "High")), COUNTIFS(Q289:Q1287, Q289:Q1287, AC289:AC1287, "High"), 0))</f>
        <v>South</v>
      </c>
      <c r="AC289" t="str">
        <v>High Risk</v>
      </c>
      <c r="AH289">
        <f t="shared" si="17"/>
        <v>652.44324324324327</v>
      </c>
      <c r="AJ289">
        <f t="shared" si="18"/>
        <v>0.15436241610738255</v>
      </c>
      <c r="AK289">
        <f t="shared" si="19"/>
        <v>4.0837972740011677E-2</v>
      </c>
      <c r="AM289">
        <v>0.68707402948869967</v>
      </c>
      <c r="AN289" s="8">
        <f>IF(L289="Male", 1, 0)</f>
        <v>0</v>
      </c>
    </row>
    <row r="290" spans="1:40" ht="15" x14ac:dyDescent="0.3">
      <c r="A290">
        <v>289</v>
      </c>
      <c r="B290">
        <v>40</v>
      </c>
      <c r="C290">
        <v>60759</v>
      </c>
      <c r="D290">
        <v>674</v>
      </c>
      <c r="E290">
        <v>192393</v>
      </c>
      <c r="F290" t="s">
        <v>35</v>
      </c>
      <c r="G290">
        <v>3921</v>
      </c>
      <c r="H290">
        <v>0</v>
      </c>
      <c r="I290">
        <v>0</v>
      </c>
      <c r="J290" t="s">
        <v>20</v>
      </c>
      <c r="K290" t="s">
        <v>21</v>
      </c>
      <c r="L290" t="s">
        <v>30</v>
      </c>
      <c r="M290" t="s">
        <v>41</v>
      </c>
      <c r="N290">
        <v>1</v>
      </c>
      <c r="O290">
        <v>4</v>
      </c>
      <c r="P290">
        <v>90391</v>
      </c>
      <c r="Q290" t="s">
        <v>26</v>
      </c>
      <c r="R290">
        <v>12</v>
      </c>
      <c r="S290" t="s">
        <v>34</v>
      </c>
      <c r="W290" t="str">
        <f>IF(B290&lt;30,"&lt;30",IF(B290&lt;=40,"30-40",IF(B290&lt;=50,"41-50",IF(B290&lt;=60,"51-60","&gt;60"))))</f>
        <v>30-40</v>
      </c>
      <c r="X290" t="str">
        <f t="shared" si="16"/>
        <v>31-45 (Middle-Aged)</v>
      </c>
      <c r="AA290" t="str" cm="1">
        <f t="array" ref="AA290">INDEX(F290:F1789, MATCH(MAX(IF(H290:H1789="0", COUNTIF(F290:F1789, F290:F1789), 0)), IF(H290:H1789="0", COUNTIF(F290:F1789, F290:F1789), 0), 0))</f>
        <v>Medical</v>
      </c>
      <c r="AB290" t="str" cm="1">
        <f t="array" ref="AB290">INDEX(Q290:Q1288, MATCH(MAX(COUNTIFS(Q290:Q1288, Q290:Q1288, AC290:AC1288, "High")), COUNTIFS(Q290:Q1288, Q290:Q1288, AC290:AC1288, "High"), 0))</f>
        <v>West</v>
      </c>
      <c r="AC290" t="str">
        <v>High Risk</v>
      </c>
      <c r="AH290">
        <f t="shared" si="17"/>
        <v>648.68905472636811</v>
      </c>
      <c r="AJ290">
        <f t="shared" si="18"/>
        <v>0.15436241610738255</v>
      </c>
      <c r="AK290">
        <f t="shared" si="19"/>
        <v>4.1326597342457055E-2</v>
      </c>
      <c r="AM290">
        <v>0.64922205226143392</v>
      </c>
      <c r="AN290" s="8">
        <f>IF(L290="Male", 1, 0)</f>
        <v>1</v>
      </c>
    </row>
    <row r="291" spans="1:40" ht="15" x14ac:dyDescent="0.3">
      <c r="A291">
        <v>290</v>
      </c>
      <c r="B291">
        <v>33</v>
      </c>
      <c r="C291">
        <v>22672</v>
      </c>
      <c r="D291">
        <v>650</v>
      </c>
      <c r="E291">
        <v>212495</v>
      </c>
      <c r="F291" t="s">
        <v>35</v>
      </c>
      <c r="G291">
        <v>4292</v>
      </c>
      <c r="H291">
        <v>0</v>
      </c>
      <c r="I291">
        <v>0</v>
      </c>
      <c r="J291" t="s">
        <v>36</v>
      </c>
      <c r="K291" t="s">
        <v>33</v>
      </c>
      <c r="L291" t="s">
        <v>30</v>
      </c>
      <c r="M291" t="s">
        <v>31</v>
      </c>
      <c r="N291">
        <v>0</v>
      </c>
      <c r="O291">
        <v>4</v>
      </c>
      <c r="P291">
        <v>97045</v>
      </c>
      <c r="Q291" t="s">
        <v>26</v>
      </c>
      <c r="R291">
        <v>7</v>
      </c>
      <c r="S291" t="s">
        <v>27</v>
      </c>
      <c r="W291" t="str">
        <f>IF(B291&lt;30,"&lt;30",IF(B291&lt;=40,"30-40",IF(B291&lt;=50,"41-50",IF(B291&lt;=60,"51-60","&gt;60"))))</f>
        <v>30-40</v>
      </c>
      <c r="X291" t="str">
        <f t="shared" si="16"/>
        <v>31-45 (Middle-Aged)</v>
      </c>
      <c r="AA291" t="str" cm="1">
        <f t="array" ref="AA291">INDEX(F291:F1790, MATCH(MAX(IF(H291:H1790="0", COUNTIF(F291:F1790, F291:F1790), 0)), IF(H291:H1790="0", COUNTIF(F291:F1790, F291:F1790), 0), 0))</f>
        <v>Medical</v>
      </c>
      <c r="AB291" t="str" cm="1">
        <f t="array" ref="AB291">INDEX(Q291:Q1289, MATCH(MAX(COUNTIFS(Q291:Q1289, Q291:Q1289, AC291:AC1289, "High")), COUNTIFS(Q291:Q1289, Q291:Q1289, AC291:AC1289, "High"), 0))</f>
        <v>West</v>
      </c>
      <c r="AC291" t="str">
        <v>High Risk</v>
      </c>
      <c r="AH291">
        <f t="shared" si="17"/>
        <v>647.78062678062679</v>
      </c>
      <c r="AJ291">
        <f t="shared" si="18"/>
        <v>0.15873015873015872</v>
      </c>
      <c r="AK291">
        <f t="shared" si="19"/>
        <v>4.1816868244550838E-2</v>
      </c>
      <c r="AM291">
        <v>0.30449028357303837</v>
      </c>
      <c r="AN291" s="8">
        <f>IF(L291="Male", 1, 0)</f>
        <v>1</v>
      </c>
    </row>
    <row r="292" spans="1:40" ht="15" x14ac:dyDescent="0.3">
      <c r="A292">
        <v>291</v>
      </c>
      <c r="B292">
        <v>64</v>
      </c>
      <c r="C292">
        <v>41628</v>
      </c>
      <c r="D292">
        <v>595</v>
      </c>
      <c r="E292">
        <v>235556</v>
      </c>
      <c r="F292" t="s">
        <v>35</v>
      </c>
      <c r="G292">
        <v>4310</v>
      </c>
      <c r="H292">
        <v>1</v>
      </c>
      <c r="I292">
        <v>0</v>
      </c>
      <c r="J292" t="s">
        <v>20</v>
      </c>
      <c r="K292" t="s">
        <v>29</v>
      </c>
      <c r="L292" t="s">
        <v>30</v>
      </c>
      <c r="M292" t="s">
        <v>37</v>
      </c>
      <c r="N292">
        <v>4</v>
      </c>
      <c r="O292">
        <v>2</v>
      </c>
      <c r="P292">
        <v>87445</v>
      </c>
      <c r="Q292" t="s">
        <v>24</v>
      </c>
      <c r="R292">
        <v>12</v>
      </c>
      <c r="S292" t="s">
        <v>34</v>
      </c>
      <c r="W292" t="str">
        <f>IF(B292&lt;30,"&lt;30",IF(B292&lt;=40,"30-40",IF(B292&lt;=50,"41-50",IF(B292&lt;=60,"51-60","&gt;60"))))</f>
        <v>&gt;60</v>
      </c>
      <c r="X292" t="str">
        <f t="shared" si="16"/>
        <v>46-60 (Older Adult)</v>
      </c>
      <c r="AA292" t="str" cm="1">
        <f t="array" ref="AA292">INDEX(F292:F1791, MATCH(MAX(IF(H292:H1791="0", COUNTIF(F292:F1791, F292:F1791), 0)), IF(H292:H1791="0", COUNTIF(F292:F1791, F292:F1791), 0), 0))</f>
        <v>Medical</v>
      </c>
      <c r="AB292" t="str" cm="1">
        <f t="array" ref="AB292">INDEX(Q292:Q1290, MATCH(MAX(COUNTIFS(Q292:Q1290, Q292:Q1290, AC292:AC1290, "High")), COUNTIFS(Q292:Q1290, Q292:Q1290, AC292:AC1290, "High"), 0))</f>
        <v>East</v>
      </c>
      <c r="AC292" t="str">
        <v>Low Risk</v>
      </c>
      <c r="AH292">
        <f t="shared" si="17"/>
        <v>652.44324324324327</v>
      </c>
      <c r="AJ292">
        <f t="shared" si="18"/>
        <v>0.17796610169491525</v>
      </c>
      <c r="AK292">
        <f t="shared" si="19"/>
        <v>4.2308794508775088E-2</v>
      </c>
      <c r="AM292">
        <v>0.47606419087099372</v>
      </c>
      <c r="AN292" s="8">
        <f>IF(L292="Male", 1, 0)</f>
        <v>1</v>
      </c>
    </row>
    <row r="293" spans="1:40" ht="15" x14ac:dyDescent="0.3">
      <c r="A293">
        <v>292</v>
      </c>
      <c r="B293">
        <v>44</v>
      </c>
      <c r="C293">
        <v>43818</v>
      </c>
      <c r="D293">
        <v>693</v>
      </c>
      <c r="E293">
        <v>171043</v>
      </c>
      <c r="F293" t="s">
        <v>19</v>
      </c>
      <c r="G293">
        <v>4368</v>
      </c>
      <c r="H293">
        <v>0</v>
      </c>
      <c r="I293">
        <v>1</v>
      </c>
      <c r="J293" t="s">
        <v>20</v>
      </c>
      <c r="K293" t="s">
        <v>21</v>
      </c>
      <c r="L293" t="s">
        <v>30</v>
      </c>
      <c r="M293" t="s">
        <v>41</v>
      </c>
      <c r="N293">
        <v>0</v>
      </c>
      <c r="O293">
        <v>1</v>
      </c>
      <c r="P293">
        <v>74462</v>
      </c>
      <c r="Q293" t="s">
        <v>26</v>
      </c>
      <c r="R293">
        <v>14</v>
      </c>
      <c r="S293" t="s">
        <v>25</v>
      </c>
      <c r="W293" t="str">
        <f>IF(B293&lt;30,"&lt;30",IF(B293&lt;=40,"30-40",IF(B293&lt;=50,"41-50",IF(B293&lt;=60,"51-60","&gt;60"))))</f>
        <v>41-50</v>
      </c>
      <c r="X293" t="str">
        <f t="shared" si="16"/>
        <v>31-45 (Middle-Aged)</v>
      </c>
      <c r="AA293" t="str" cm="1">
        <f t="array" ref="AA293">INDEX(F293:F1792, MATCH(MAX(IF(H293:H1792="0", COUNTIF(F293:F1792, F293:F1792), 0)), IF(H293:H1792="0", COUNTIF(F293:F1792, F293:F1792), 0), 0))</f>
        <v>Home</v>
      </c>
      <c r="AB293" t="str" cm="1">
        <f t="array" ref="AB293">INDEX(Q293:Q1291, MATCH(MAX(COUNTIFS(Q293:Q1291, Q293:Q1291, AC293:AC1291, "High")), COUNTIFS(Q293:Q1291, Q293:Q1291, AC293:AC1291, "High"), 0))</f>
        <v>West</v>
      </c>
      <c r="AC293" t="str">
        <v>High Risk</v>
      </c>
      <c r="AH293">
        <f t="shared" si="17"/>
        <v>648.68905472636811</v>
      </c>
      <c r="AJ293">
        <f t="shared" si="18"/>
        <v>0.15873015873015872</v>
      </c>
      <c r="AK293">
        <f t="shared" si="19"/>
        <v>4.3300111861070523E-2</v>
      </c>
      <c r="AM293">
        <v>0.49588624494266087</v>
      </c>
      <c r="AN293" s="8">
        <f>IF(L293="Male", 1, 0)</f>
        <v>1</v>
      </c>
    </row>
    <row r="294" spans="1:40" ht="15" x14ac:dyDescent="0.3">
      <c r="A294">
        <v>293</v>
      </c>
      <c r="B294">
        <v>61</v>
      </c>
      <c r="C294">
        <v>70807</v>
      </c>
      <c r="D294">
        <v>642</v>
      </c>
      <c r="E294">
        <v>189053</v>
      </c>
      <c r="F294" t="s">
        <v>28</v>
      </c>
      <c r="G294">
        <v>3230</v>
      </c>
      <c r="H294">
        <v>0</v>
      </c>
      <c r="I294">
        <v>0</v>
      </c>
      <c r="J294" t="s">
        <v>20</v>
      </c>
      <c r="K294" t="s">
        <v>33</v>
      </c>
      <c r="L294" t="s">
        <v>30</v>
      </c>
      <c r="M294" t="s">
        <v>31</v>
      </c>
      <c r="N294">
        <v>1</v>
      </c>
      <c r="O294">
        <v>3</v>
      </c>
      <c r="P294">
        <v>129675</v>
      </c>
      <c r="Q294" t="s">
        <v>32</v>
      </c>
      <c r="R294">
        <v>13</v>
      </c>
      <c r="S294" t="s">
        <v>25</v>
      </c>
      <c r="W294" t="str">
        <f>IF(B294&lt;30,"&lt;30",IF(B294&lt;=40,"30-40",IF(B294&lt;=50,"41-50",IF(B294&lt;=60,"51-60","&gt;60"))))</f>
        <v>&gt;60</v>
      </c>
      <c r="X294" t="str">
        <f t="shared" si="16"/>
        <v>46-60 (Older Adult)</v>
      </c>
      <c r="AA294" t="str" cm="1">
        <f t="array" ref="AA294">INDEX(F294:F1793, MATCH(MAX(IF(H294:H1793="0", COUNTIF(F294:F1793, F294:F1793), 0)), IF(H294:H1793="0", COUNTIF(F294:F1793, F294:F1793), 0), 0))</f>
        <v>Education</v>
      </c>
      <c r="AB294" t="str" cm="1">
        <f t="array" ref="AB294">INDEX(Q294:Q1292, MATCH(MAX(COUNTIFS(Q294:Q1292, Q294:Q1292, AC294:AC1292, "High")), COUNTIFS(Q294:Q1292, Q294:Q1292, AC294:AC1292, "High"), 0))</f>
        <v>South</v>
      </c>
      <c r="AC294" t="str">
        <v>High Risk</v>
      </c>
      <c r="AH294">
        <f t="shared" si="17"/>
        <v>647.78062678062679</v>
      </c>
      <c r="AJ294">
        <f t="shared" si="18"/>
        <v>0.15436241610738255</v>
      </c>
      <c r="AK294">
        <f t="shared" si="19"/>
        <v>4.2891153048184943E-2</v>
      </c>
      <c r="AM294">
        <v>0.7401681706687907</v>
      </c>
      <c r="AN294" s="8">
        <f>IF(L294="Male", 1, 0)</f>
        <v>1</v>
      </c>
    </row>
    <row r="295" spans="1:40" ht="15" x14ac:dyDescent="0.3">
      <c r="A295">
        <v>294</v>
      </c>
      <c r="B295">
        <v>23</v>
      </c>
      <c r="C295">
        <v>39040</v>
      </c>
      <c r="D295">
        <v>694</v>
      </c>
      <c r="E295">
        <v>184479</v>
      </c>
      <c r="F295" t="s">
        <v>28</v>
      </c>
      <c r="G295">
        <v>4201</v>
      </c>
      <c r="H295">
        <v>0</v>
      </c>
      <c r="I295">
        <v>1</v>
      </c>
      <c r="J295" t="s">
        <v>20</v>
      </c>
      <c r="K295" t="s">
        <v>33</v>
      </c>
      <c r="L295" t="s">
        <v>30</v>
      </c>
      <c r="M295" t="s">
        <v>37</v>
      </c>
      <c r="N295">
        <v>3</v>
      </c>
      <c r="O295">
        <v>3</v>
      </c>
      <c r="P295">
        <v>81277</v>
      </c>
      <c r="Q295" t="s">
        <v>24</v>
      </c>
      <c r="R295">
        <v>11</v>
      </c>
      <c r="S295" t="s">
        <v>39</v>
      </c>
      <c r="W295" t="str">
        <f>IF(B295&lt;30,"&lt;30",IF(B295&lt;=40,"30-40",IF(B295&lt;=50,"41-50",IF(B295&lt;=60,"51-60","&gt;60"))))</f>
        <v>&lt;30</v>
      </c>
      <c r="X295" t="str">
        <f t="shared" si="16"/>
        <v>18-30 (Young Adult)</v>
      </c>
      <c r="AA295" t="str" cm="1">
        <f t="array" ref="AA295">INDEX(F295:F1794, MATCH(MAX(IF(H295:H1794="0", COUNTIF(F295:F1794, F295:F1794), 0)), IF(H295:H1794="0", COUNTIF(F295:F1794, F295:F1794), 0), 0))</f>
        <v>Education</v>
      </c>
      <c r="AB295" t="str" cm="1">
        <f t="array" ref="AB295">INDEX(Q295:Q1293, MATCH(MAX(COUNTIFS(Q295:Q1293, Q295:Q1293, AC295:AC1293, "High")), COUNTIFS(Q295:Q1293, Q295:Q1293, AC295:AC1293, "High"), 0))</f>
        <v>East</v>
      </c>
      <c r="AC295" t="str">
        <v>High Risk</v>
      </c>
      <c r="AH295">
        <f t="shared" si="17"/>
        <v>652.44324324324327</v>
      </c>
      <c r="AJ295">
        <f t="shared" si="18"/>
        <v>0.13414634146341464</v>
      </c>
      <c r="AK295">
        <f t="shared" si="19"/>
        <v>4.3054330574757542E-2</v>
      </c>
      <c r="AM295">
        <v>0.45263977263470401</v>
      </c>
      <c r="AN295" s="8">
        <f>IF(L295="Male", 1, 0)</f>
        <v>1</v>
      </c>
    </row>
    <row r="296" spans="1:40" ht="15" x14ac:dyDescent="0.3">
      <c r="A296">
        <v>295</v>
      </c>
      <c r="B296">
        <v>63</v>
      </c>
      <c r="C296">
        <v>48719</v>
      </c>
      <c r="D296">
        <v>628</v>
      </c>
      <c r="E296">
        <v>264339</v>
      </c>
      <c r="F296" t="s">
        <v>19</v>
      </c>
      <c r="G296">
        <v>5967</v>
      </c>
      <c r="H296">
        <v>0</v>
      </c>
      <c r="I296">
        <v>1</v>
      </c>
      <c r="J296" t="s">
        <v>20</v>
      </c>
      <c r="K296" t="s">
        <v>29</v>
      </c>
      <c r="L296" t="s">
        <v>22</v>
      </c>
      <c r="M296" t="s">
        <v>23</v>
      </c>
      <c r="N296">
        <v>3</v>
      </c>
      <c r="O296">
        <v>4</v>
      </c>
      <c r="P296">
        <v>88494</v>
      </c>
      <c r="Q296" t="s">
        <v>38</v>
      </c>
      <c r="R296">
        <v>11</v>
      </c>
      <c r="S296" t="s">
        <v>25</v>
      </c>
      <c r="W296" t="str">
        <f>IF(B296&lt;30,"&lt;30",IF(B296&lt;=40,"30-40",IF(B296&lt;=50,"41-50",IF(B296&lt;=60,"51-60","&gt;60"))))</f>
        <v>&gt;60</v>
      </c>
      <c r="X296" t="str">
        <f t="shared" si="16"/>
        <v>46-60 (Older Adult)</v>
      </c>
      <c r="AA296" t="str" cm="1">
        <f t="array" ref="AA296">INDEX(F296:F1795, MATCH(MAX(IF(H296:H1795="0", COUNTIF(F296:F1795, F296:F1795), 0)), IF(H296:H1795="0", COUNTIF(F296:F1795, F296:F1795), 0), 0))</f>
        <v>Home</v>
      </c>
      <c r="AB296" t="str" cm="1">
        <f t="array" ref="AB296">INDEX(Q296:Q1294, MATCH(MAX(COUNTIFS(Q296:Q1294, Q296:Q1294, AC296:AC1294, "High")), COUNTIFS(Q296:Q1294, Q296:Q1294, AC296:AC1294, "High"), 0))</f>
        <v>North</v>
      </c>
      <c r="AC296" t="str">
        <v>High Risk</v>
      </c>
      <c r="AH296">
        <f t="shared" si="17"/>
        <v>647.51989389920425</v>
      </c>
      <c r="AJ296">
        <f t="shared" si="18"/>
        <v>0.13414634146341464</v>
      </c>
      <c r="AK296">
        <f t="shared" si="19"/>
        <v>4.3217830477083309E-2</v>
      </c>
      <c r="AM296">
        <v>0.54024601069847855</v>
      </c>
      <c r="AN296" s="8">
        <f>IF(L296="Male", 1, 0)</f>
        <v>0</v>
      </c>
    </row>
    <row r="297" spans="1:40" ht="15" x14ac:dyDescent="0.3">
      <c r="A297">
        <v>296</v>
      </c>
      <c r="B297">
        <v>30</v>
      </c>
      <c r="C297">
        <v>62604</v>
      </c>
      <c r="D297">
        <v>710</v>
      </c>
      <c r="E297">
        <v>200715</v>
      </c>
      <c r="F297" t="s">
        <v>40</v>
      </c>
      <c r="G297">
        <v>6069</v>
      </c>
      <c r="H297">
        <v>0</v>
      </c>
      <c r="I297">
        <v>1</v>
      </c>
      <c r="J297" t="s">
        <v>20</v>
      </c>
      <c r="K297" t="s">
        <v>33</v>
      </c>
      <c r="L297" t="s">
        <v>22</v>
      </c>
      <c r="M297" t="s">
        <v>37</v>
      </c>
      <c r="N297">
        <v>5</v>
      </c>
      <c r="O297">
        <v>2</v>
      </c>
      <c r="P297">
        <v>112882</v>
      </c>
      <c r="Q297" t="s">
        <v>32</v>
      </c>
      <c r="R297">
        <v>2</v>
      </c>
      <c r="S297" t="s">
        <v>34</v>
      </c>
      <c r="W297" t="str">
        <f>IF(B297&lt;30,"&lt;30",IF(B297&lt;=40,"30-40",IF(B297&lt;=50,"41-50",IF(B297&lt;=60,"51-60","&gt;60"))))</f>
        <v>30-40</v>
      </c>
      <c r="X297" t="str">
        <f t="shared" si="16"/>
        <v>18-30 (Young Adult)</v>
      </c>
      <c r="AA297" t="str" cm="1">
        <f t="array" ref="AA297">INDEX(F297:F1796, MATCH(MAX(IF(H297:H1796="0", COUNTIF(F297:F1796, F297:F1796), 0)), IF(H297:H1796="0", COUNTIF(F297:F1796, F297:F1796), 0), 0))</f>
        <v>Car</v>
      </c>
      <c r="AB297" t="str" cm="1">
        <f t="array" ref="AB297">INDEX(Q297:Q1295, MATCH(MAX(COUNTIFS(Q297:Q1295, Q297:Q1295, AC297:AC1295, "High")), COUNTIFS(Q297:Q1295, Q297:Q1295, AC297:AC1295, "High"), 0))</f>
        <v>South</v>
      </c>
      <c r="AC297" t="str">
        <v>High Risk</v>
      </c>
      <c r="AH297">
        <f t="shared" si="17"/>
        <v>652.44324324324327</v>
      </c>
      <c r="AJ297">
        <f t="shared" si="18"/>
        <v>0.11715481171548117</v>
      </c>
      <c r="AK297">
        <f t="shared" si="19"/>
        <v>4.3712517214441374E-2</v>
      </c>
      <c r="AM297">
        <v>0.66592145397934521</v>
      </c>
      <c r="AN297" s="8">
        <f>IF(L297="Male", 1, 0)</f>
        <v>0</v>
      </c>
    </row>
    <row r="298" spans="1:40" ht="15" x14ac:dyDescent="0.3">
      <c r="A298">
        <v>297</v>
      </c>
      <c r="B298">
        <v>21</v>
      </c>
      <c r="C298">
        <v>38364</v>
      </c>
      <c r="D298">
        <v>669</v>
      </c>
      <c r="E298">
        <v>207818</v>
      </c>
      <c r="F298" t="s">
        <v>35</v>
      </c>
      <c r="G298">
        <v>4323</v>
      </c>
      <c r="H298">
        <v>0</v>
      </c>
      <c r="I298">
        <v>1</v>
      </c>
      <c r="J298" t="s">
        <v>20</v>
      </c>
      <c r="K298" t="s">
        <v>29</v>
      </c>
      <c r="L298" t="s">
        <v>22</v>
      </c>
      <c r="M298" t="s">
        <v>41</v>
      </c>
      <c r="N298">
        <v>4</v>
      </c>
      <c r="O298">
        <v>1</v>
      </c>
      <c r="P298">
        <v>109562</v>
      </c>
      <c r="Q298" t="s">
        <v>26</v>
      </c>
      <c r="R298">
        <v>14</v>
      </c>
      <c r="S298" t="s">
        <v>25</v>
      </c>
      <c r="W298" t="str">
        <f>IF(B298&lt;30,"&lt;30",IF(B298&lt;=40,"30-40",IF(B298&lt;=50,"41-50",IF(B298&lt;=60,"51-60","&gt;60"))))</f>
        <v>&lt;30</v>
      </c>
      <c r="X298" t="str">
        <f t="shared" si="16"/>
        <v>18-30 (Young Adult)</v>
      </c>
      <c r="AA298" t="str" cm="1">
        <f t="array" ref="AA298">INDEX(F298:F1797, MATCH(MAX(IF(H298:H1797="0", COUNTIF(F298:F1797, F298:F1797), 0)), IF(H298:H1797="0", COUNTIF(F298:F1797, F298:F1797), 0), 0))</f>
        <v>Medical</v>
      </c>
      <c r="AB298" t="str" cm="1">
        <f t="array" ref="AB298">INDEX(Q298:Q1296, MATCH(MAX(COUNTIFS(Q298:Q1296, Q298:Q1296, AC298:AC1296, "High")), COUNTIFS(Q298:Q1296, Q298:Q1296, AC298:AC1296, "High"), 0))</f>
        <v>West</v>
      </c>
      <c r="AC298" t="str">
        <v>High Risk</v>
      </c>
      <c r="AH298">
        <f t="shared" si="17"/>
        <v>648.68905472636811</v>
      </c>
      <c r="AJ298">
        <f t="shared" si="18"/>
        <v>0.17796610169491525</v>
      </c>
      <c r="AK298">
        <f t="shared" si="19"/>
        <v>4.3574969948216268E-2</v>
      </c>
      <c r="AM298">
        <v>0.4465211842545912</v>
      </c>
      <c r="AN298" s="8">
        <f>IF(L298="Male", 1, 0)</f>
        <v>0</v>
      </c>
    </row>
    <row r="299" spans="1:40" ht="15" x14ac:dyDescent="0.3">
      <c r="A299">
        <v>298</v>
      </c>
      <c r="B299">
        <v>33</v>
      </c>
      <c r="C299">
        <v>54186</v>
      </c>
      <c r="D299">
        <v>699</v>
      </c>
      <c r="E299">
        <v>142177</v>
      </c>
      <c r="F299" t="s">
        <v>35</v>
      </c>
      <c r="G299">
        <v>3127</v>
      </c>
      <c r="H299">
        <v>0</v>
      </c>
      <c r="I299">
        <v>1</v>
      </c>
      <c r="J299" t="s">
        <v>20</v>
      </c>
      <c r="K299" t="s">
        <v>29</v>
      </c>
      <c r="L299" t="s">
        <v>22</v>
      </c>
      <c r="M299" t="s">
        <v>37</v>
      </c>
      <c r="N299">
        <v>5</v>
      </c>
      <c r="O299">
        <v>2</v>
      </c>
      <c r="P299">
        <v>73196</v>
      </c>
      <c r="Q299" t="s">
        <v>32</v>
      </c>
      <c r="R299">
        <v>15</v>
      </c>
      <c r="S299" t="s">
        <v>39</v>
      </c>
      <c r="W299" t="str">
        <f>IF(B299&lt;30,"&lt;30",IF(B299&lt;=40,"30-40",IF(B299&lt;=50,"41-50",IF(B299&lt;=60,"51-60","&gt;60"))))</f>
        <v>30-40</v>
      </c>
      <c r="X299" t="str">
        <f t="shared" si="16"/>
        <v>31-45 (Middle-Aged)</v>
      </c>
      <c r="AA299" t="str" cm="1">
        <f t="array" ref="AA299">INDEX(F299:F1798, MATCH(MAX(IF(H299:H1798="0", COUNTIF(F299:F1798, F299:F1798), 0)), IF(H299:H1798="0", COUNTIF(F299:F1798, F299:F1798), 0), 0))</f>
        <v>Medical</v>
      </c>
      <c r="AB299" t="str" cm="1">
        <f t="array" ref="AB299">INDEX(Q299:Q1297, MATCH(MAX(COUNTIFS(Q299:Q1297, Q299:Q1297, AC299:AC1297, "High")), COUNTIFS(Q299:Q1297, Q299:Q1297, AC299:AC1297, "High"), 0))</f>
        <v>South</v>
      </c>
      <c r="AC299" t="str">
        <v>High Risk</v>
      </c>
      <c r="AH299">
        <f t="shared" si="17"/>
        <v>652.44324324324327</v>
      </c>
      <c r="AJ299">
        <f t="shared" si="18"/>
        <v>0.11715481171548117</v>
      </c>
      <c r="AK299">
        <f t="shared" si="19"/>
        <v>4.3163719148684582E-2</v>
      </c>
      <c r="AM299">
        <v>0.58972873654770419</v>
      </c>
      <c r="AN299" s="8">
        <f>IF(L299="Male", 1, 0)</f>
        <v>0</v>
      </c>
    </row>
    <row r="300" spans="1:40" ht="15" x14ac:dyDescent="0.3">
      <c r="A300">
        <v>299</v>
      </c>
      <c r="B300">
        <v>34</v>
      </c>
      <c r="C300">
        <v>52231</v>
      </c>
      <c r="D300">
        <v>669</v>
      </c>
      <c r="E300">
        <v>236539</v>
      </c>
      <c r="F300" t="s">
        <v>19</v>
      </c>
      <c r="G300">
        <v>5630</v>
      </c>
      <c r="H300">
        <v>0</v>
      </c>
      <c r="I300">
        <v>1</v>
      </c>
      <c r="J300" t="s">
        <v>20</v>
      </c>
      <c r="K300" t="s">
        <v>29</v>
      </c>
      <c r="L300" t="s">
        <v>30</v>
      </c>
      <c r="M300" t="s">
        <v>37</v>
      </c>
      <c r="N300">
        <v>3</v>
      </c>
      <c r="O300">
        <v>3</v>
      </c>
      <c r="P300">
        <v>122649</v>
      </c>
      <c r="Q300" t="s">
        <v>38</v>
      </c>
      <c r="R300">
        <v>1</v>
      </c>
      <c r="S300" t="s">
        <v>39</v>
      </c>
      <c r="W300" t="str">
        <f>IF(B300&lt;30,"&lt;30",IF(B300&lt;=40,"30-40",IF(B300&lt;=50,"41-50",IF(B300&lt;=60,"51-60","&gt;60"))))</f>
        <v>30-40</v>
      </c>
      <c r="X300" t="str">
        <f t="shared" si="16"/>
        <v>31-45 (Middle-Aged)</v>
      </c>
      <c r="AA300" t="str" cm="1">
        <f t="array" ref="AA300">INDEX(F300:F1799, MATCH(MAX(IF(H300:H1799="0", COUNTIF(F300:F1799, F300:F1799), 0)), IF(H300:H1799="0", COUNTIF(F300:F1799, F300:F1799), 0), 0))</f>
        <v>Home</v>
      </c>
      <c r="AB300" t="str" cm="1">
        <f t="array" ref="AB300">INDEX(Q300:Q1298, MATCH(MAX(COUNTIFS(Q300:Q1298, Q300:Q1298, AC300:AC1298, "High")), COUNTIFS(Q300:Q1298, Q300:Q1298, AC300:AC1298, "High"), 0))</f>
        <v>North</v>
      </c>
      <c r="AC300" t="str">
        <v>High Risk</v>
      </c>
      <c r="AH300">
        <f t="shared" si="17"/>
        <v>652.44324324324327</v>
      </c>
      <c r="AJ300">
        <f t="shared" si="18"/>
        <v>0.13414634146341464</v>
      </c>
      <c r="AK300">
        <f t="shared" si="19"/>
        <v>4.3025264548075849E-2</v>
      </c>
      <c r="AM300">
        <v>0.57203370654308805</v>
      </c>
      <c r="AN300" s="8">
        <f>IF(L300="Male", 1, 0)</f>
        <v>1</v>
      </c>
    </row>
    <row r="301" spans="1:40" ht="15" x14ac:dyDescent="0.3">
      <c r="A301">
        <v>300</v>
      </c>
      <c r="B301">
        <v>53</v>
      </c>
      <c r="C301">
        <v>63156</v>
      </c>
      <c r="D301">
        <v>603</v>
      </c>
      <c r="E301">
        <v>221405</v>
      </c>
      <c r="F301" t="s">
        <v>35</v>
      </c>
      <c r="G301">
        <v>3921</v>
      </c>
      <c r="H301">
        <v>1</v>
      </c>
      <c r="I301">
        <v>1</v>
      </c>
      <c r="J301" t="s">
        <v>36</v>
      </c>
      <c r="K301" t="s">
        <v>29</v>
      </c>
      <c r="L301" t="s">
        <v>22</v>
      </c>
      <c r="M301" t="s">
        <v>31</v>
      </c>
      <c r="N301">
        <v>1</v>
      </c>
      <c r="O301">
        <v>4</v>
      </c>
      <c r="P301">
        <v>116130</v>
      </c>
      <c r="Q301" t="s">
        <v>24</v>
      </c>
      <c r="R301">
        <v>12</v>
      </c>
      <c r="S301" t="s">
        <v>34</v>
      </c>
      <c r="W301" t="str">
        <f>IF(B301&lt;30,"&lt;30",IF(B301&lt;=40,"30-40",IF(B301&lt;=50,"41-50",IF(B301&lt;=60,"51-60","&gt;60"))))</f>
        <v>51-60</v>
      </c>
      <c r="X301" t="str">
        <f t="shared" si="16"/>
        <v>46-60 (Older Adult)</v>
      </c>
      <c r="AA301" t="str" cm="1">
        <f t="array" ref="AA301">INDEX(F301:F1800, MATCH(MAX(IF(H301:H1800="0", COUNTIF(F301:F1800, F301:F1800), 0)), IF(H301:H1800="0", COUNTIF(F301:F1800, F301:F1800), 0), 0))</f>
        <v>Medical</v>
      </c>
      <c r="AB301" t="str" cm="1">
        <f t="array" ref="AB301">INDEX(Q301:Q1299, MATCH(MAX(COUNTIFS(Q301:Q1299, Q301:Q1299, AC301:AC1299, "High")), COUNTIFS(Q301:Q1299, Q301:Q1299, AC301:AC1299, "High"), 0))</f>
        <v>East</v>
      </c>
      <c r="AC301" t="str">
        <v>High Risk</v>
      </c>
      <c r="AH301">
        <f t="shared" si="17"/>
        <v>647.78062678062679</v>
      </c>
      <c r="AJ301">
        <f t="shared" si="18"/>
        <v>0.15436241610738255</v>
      </c>
      <c r="AK301">
        <f t="shared" si="19"/>
        <v>4.3189677369036623E-2</v>
      </c>
      <c r="AM301">
        <v>0.67091769774535448</v>
      </c>
      <c r="AN301" s="8">
        <f>IF(L301="Male", 1, 0)</f>
        <v>0</v>
      </c>
    </row>
    <row r="302" spans="1:40" ht="15" x14ac:dyDescent="0.3">
      <c r="A302">
        <v>301</v>
      </c>
      <c r="B302">
        <v>22</v>
      </c>
      <c r="C302">
        <v>59882</v>
      </c>
      <c r="D302">
        <v>631</v>
      </c>
      <c r="E302">
        <v>158238</v>
      </c>
      <c r="F302" t="s">
        <v>44</v>
      </c>
      <c r="G302">
        <v>3999</v>
      </c>
      <c r="H302">
        <v>0</v>
      </c>
      <c r="I302">
        <v>1</v>
      </c>
      <c r="J302" t="s">
        <v>20</v>
      </c>
      <c r="K302" t="s">
        <v>29</v>
      </c>
      <c r="L302" t="s">
        <v>30</v>
      </c>
      <c r="M302" t="s">
        <v>31</v>
      </c>
      <c r="N302">
        <v>5</v>
      </c>
      <c r="O302">
        <v>4</v>
      </c>
      <c r="P302">
        <v>105339</v>
      </c>
      <c r="Q302" t="s">
        <v>32</v>
      </c>
      <c r="R302">
        <v>14</v>
      </c>
      <c r="S302" t="s">
        <v>43</v>
      </c>
      <c r="W302" t="str">
        <f>IF(B302&lt;30,"&lt;30",IF(B302&lt;=40,"30-40",IF(B302&lt;=50,"41-50",IF(B302&lt;=60,"51-60","&gt;60"))))</f>
        <v>&lt;30</v>
      </c>
      <c r="X302" t="str">
        <f t="shared" si="16"/>
        <v>18-30 (Young Adult)</v>
      </c>
      <c r="AA302" t="str" cm="1">
        <f t="array" ref="AA302">INDEX(F302:F1801, MATCH(MAX(IF(H302:H1801="0", COUNTIF(F302:F1801, F302:F1801), 0)), IF(H302:H1801="0", COUNTIF(F302:F1801, F302:F1801), 0), 0))</f>
        <v>Personal</v>
      </c>
      <c r="AB302" t="str" cm="1">
        <f t="array" ref="AB302">INDEX(Q302:Q1300, MATCH(MAX(COUNTIFS(Q302:Q1300, Q302:Q1300, AC302:AC1300, "High")), COUNTIFS(Q302:Q1300, Q302:Q1300, AC302:AC1300, "High"), 0))</f>
        <v>South</v>
      </c>
      <c r="AC302" t="str">
        <v>High Risk</v>
      </c>
      <c r="AH302">
        <f t="shared" si="17"/>
        <v>647.78062678062679</v>
      </c>
      <c r="AJ302">
        <f t="shared" si="18"/>
        <v>0.11715481171548117</v>
      </c>
      <c r="AK302">
        <f t="shared" si="19"/>
        <v>4.0511556333473447E-2</v>
      </c>
      <c r="AM302">
        <v>0.64128417946652427</v>
      </c>
      <c r="AN302" s="8">
        <f>IF(L302="Male", 1, 0)</f>
        <v>1</v>
      </c>
    </row>
    <row r="303" spans="1:40" ht="15" x14ac:dyDescent="0.3">
      <c r="A303">
        <v>302</v>
      </c>
      <c r="B303">
        <v>22</v>
      </c>
      <c r="C303">
        <v>59409</v>
      </c>
      <c r="D303">
        <v>585</v>
      </c>
      <c r="E303">
        <v>296149</v>
      </c>
      <c r="F303" t="s">
        <v>28</v>
      </c>
      <c r="G303">
        <v>4717</v>
      </c>
      <c r="H303">
        <v>1</v>
      </c>
      <c r="I303">
        <v>1</v>
      </c>
      <c r="J303" t="s">
        <v>20</v>
      </c>
      <c r="K303" t="s">
        <v>33</v>
      </c>
      <c r="L303" t="s">
        <v>22</v>
      </c>
      <c r="M303" t="s">
        <v>23</v>
      </c>
      <c r="N303">
        <v>5</v>
      </c>
      <c r="O303">
        <v>2</v>
      </c>
      <c r="P303">
        <v>87060</v>
      </c>
      <c r="Q303" t="s">
        <v>24</v>
      </c>
      <c r="R303">
        <v>18</v>
      </c>
      <c r="S303" t="s">
        <v>25</v>
      </c>
      <c r="W303" t="str">
        <f>IF(B303&lt;30,"&lt;30",IF(B303&lt;=40,"30-40",IF(B303&lt;=50,"41-50",IF(B303&lt;=60,"51-60","&gt;60"))))</f>
        <v>&lt;30</v>
      </c>
      <c r="X303" t="str">
        <f t="shared" si="16"/>
        <v>18-30 (Young Adult)</v>
      </c>
      <c r="AA303" t="str" cm="1">
        <f t="array" ref="AA303">INDEX(F303:F1802, MATCH(MAX(IF(H303:H1802="0", COUNTIF(F303:F1802, F303:F1802), 0)), IF(H303:H1802="0", COUNTIF(F303:F1802, F303:F1802), 0), 0))</f>
        <v>Education</v>
      </c>
      <c r="AB303" t="str" cm="1">
        <f t="array" ref="AB303">INDEX(Q303:Q1301, MATCH(MAX(COUNTIFS(Q303:Q1301, Q303:Q1301, AC303:AC1301, "High")), COUNTIFS(Q303:Q1301, Q303:Q1301, AC303:AC1301, "High"), 0))</f>
        <v>East</v>
      </c>
      <c r="AC303" t="str">
        <v>Low Risk</v>
      </c>
      <c r="AH303">
        <f t="shared" si="17"/>
        <v>647.51989389920425</v>
      </c>
      <c r="AJ303">
        <f t="shared" si="18"/>
        <v>0.11715481171548117</v>
      </c>
      <c r="AK303">
        <f t="shared" si="19"/>
        <v>4.1006513350236154E-2</v>
      </c>
      <c r="AM303">
        <v>0.63700297783369386</v>
      </c>
      <c r="AN303" s="8">
        <f>IF(L303="Male", 1, 0)</f>
        <v>0</v>
      </c>
    </row>
    <row r="304" spans="1:40" ht="15" x14ac:dyDescent="0.3">
      <c r="A304">
        <v>303</v>
      </c>
      <c r="B304">
        <v>59</v>
      </c>
      <c r="C304">
        <v>53011</v>
      </c>
      <c r="D304">
        <v>659</v>
      </c>
      <c r="E304">
        <v>216859</v>
      </c>
      <c r="F304" t="s">
        <v>35</v>
      </c>
      <c r="G304">
        <v>4623</v>
      </c>
      <c r="H304">
        <v>0</v>
      </c>
      <c r="I304">
        <v>0</v>
      </c>
      <c r="J304" t="s">
        <v>20</v>
      </c>
      <c r="K304" t="s">
        <v>21</v>
      </c>
      <c r="L304" t="s">
        <v>22</v>
      </c>
      <c r="M304" t="s">
        <v>41</v>
      </c>
      <c r="N304">
        <v>5</v>
      </c>
      <c r="O304">
        <v>4</v>
      </c>
      <c r="P304">
        <v>87798</v>
      </c>
      <c r="Q304" t="s">
        <v>24</v>
      </c>
      <c r="R304">
        <v>3</v>
      </c>
      <c r="S304" t="s">
        <v>27</v>
      </c>
      <c r="W304" t="str">
        <f>IF(B304&lt;30,"&lt;30",IF(B304&lt;=40,"30-40",IF(B304&lt;=50,"41-50",IF(B304&lt;=60,"51-60","&gt;60"))))</f>
        <v>51-60</v>
      </c>
      <c r="X304" t="str">
        <f t="shared" si="16"/>
        <v>46-60 (Older Adult)</v>
      </c>
      <c r="AA304" t="str" cm="1">
        <f t="array" ref="AA304">INDEX(F304:F1803, MATCH(MAX(IF(H304:H1803="0", COUNTIF(F304:F1803, F304:F1803), 0)), IF(H304:H1803="0", COUNTIF(F304:F1803, F304:F1803), 0), 0))</f>
        <v>Medical</v>
      </c>
      <c r="AB304" t="str" cm="1">
        <f t="array" ref="AB304">INDEX(Q304:Q1302, MATCH(MAX(COUNTIFS(Q304:Q1302, Q304:Q1302, AC304:AC1302, "High")), COUNTIFS(Q304:Q1302, Q304:Q1302, AC304:AC1302, "High"), 0))</f>
        <v>East</v>
      </c>
      <c r="AC304" t="str">
        <v>High Risk</v>
      </c>
      <c r="AH304">
        <f t="shared" si="17"/>
        <v>648.68905472636811</v>
      </c>
      <c r="AJ304">
        <f t="shared" si="18"/>
        <v>0.11715481171548117</v>
      </c>
      <c r="AK304">
        <f t="shared" si="19"/>
        <v>4.2002286079391334E-2</v>
      </c>
      <c r="AM304">
        <v>0.57909361621244893</v>
      </c>
      <c r="AN304" s="8">
        <f>IF(L304="Male", 1, 0)</f>
        <v>0</v>
      </c>
    </row>
    <row r="305" spans="1:40" ht="15" x14ac:dyDescent="0.3">
      <c r="A305">
        <v>304</v>
      </c>
      <c r="B305">
        <v>61</v>
      </c>
      <c r="C305">
        <v>24860</v>
      </c>
      <c r="D305">
        <v>576</v>
      </c>
      <c r="E305">
        <v>168819</v>
      </c>
      <c r="F305" t="s">
        <v>35</v>
      </c>
      <c r="G305">
        <v>4210</v>
      </c>
      <c r="H305">
        <v>0</v>
      </c>
      <c r="I305">
        <v>0</v>
      </c>
      <c r="J305" t="s">
        <v>20</v>
      </c>
      <c r="K305" t="s">
        <v>29</v>
      </c>
      <c r="L305" t="s">
        <v>30</v>
      </c>
      <c r="M305" t="s">
        <v>23</v>
      </c>
      <c r="N305">
        <v>4</v>
      </c>
      <c r="O305">
        <v>1</v>
      </c>
      <c r="P305">
        <v>93946</v>
      </c>
      <c r="Q305" t="s">
        <v>26</v>
      </c>
      <c r="R305">
        <v>12</v>
      </c>
      <c r="S305" t="s">
        <v>39</v>
      </c>
      <c r="W305" t="str">
        <f>IF(B305&lt;30,"&lt;30",IF(B305&lt;=40,"30-40",IF(B305&lt;=50,"41-50",IF(B305&lt;=60,"51-60","&gt;60"))))</f>
        <v>&gt;60</v>
      </c>
      <c r="X305" t="str">
        <f t="shared" si="16"/>
        <v>46-60 (Older Adult)</v>
      </c>
      <c r="AA305" t="str" cm="1">
        <f t="array" ref="AA305">INDEX(F305:F1804, MATCH(MAX(IF(H305:H1804="0", COUNTIF(F305:F1804, F305:F1804), 0)), IF(H305:H1804="0", COUNTIF(F305:F1804, F305:F1804), 0), 0))</f>
        <v>Medical</v>
      </c>
      <c r="AB305" t="str" cm="1">
        <f t="array" ref="AB305">INDEX(Q305:Q1303, MATCH(MAX(COUNTIFS(Q305:Q1303, Q305:Q1303, AC305:AC1303, "High")), COUNTIFS(Q305:Q1303, Q305:Q1303, AC305:AC1303, "High"), 0))</f>
        <v>West</v>
      </c>
      <c r="AC305" t="str">
        <v>Low Risk</v>
      </c>
      <c r="AH305">
        <f t="shared" si="17"/>
        <v>647.51989389920425</v>
      </c>
      <c r="AJ305">
        <f t="shared" si="18"/>
        <v>0.17796610169491525</v>
      </c>
      <c r="AK305">
        <f t="shared" si="19"/>
        <v>4.2498485479405802E-2</v>
      </c>
      <c r="AM305">
        <v>0.32429423531221996</v>
      </c>
      <c r="AN305" s="8">
        <f>IF(L305="Male", 1, 0)</f>
        <v>1</v>
      </c>
    </row>
    <row r="306" spans="1:40" ht="15" x14ac:dyDescent="0.3">
      <c r="A306">
        <v>305</v>
      </c>
      <c r="B306">
        <v>51</v>
      </c>
      <c r="C306">
        <v>52094</v>
      </c>
      <c r="D306">
        <v>664</v>
      </c>
      <c r="E306">
        <v>199857</v>
      </c>
      <c r="F306" t="s">
        <v>44</v>
      </c>
      <c r="G306">
        <v>4300</v>
      </c>
      <c r="H306">
        <v>0</v>
      </c>
      <c r="I306">
        <v>1</v>
      </c>
      <c r="J306" t="s">
        <v>36</v>
      </c>
      <c r="K306" t="s">
        <v>29</v>
      </c>
      <c r="L306" t="s">
        <v>30</v>
      </c>
      <c r="M306" t="s">
        <v>23</v>
      </c>
      <c r="N306">
        <v>4</v>
      </c>
      <c r="O306">
        <v>3</v>
      </c>
      <c r="P306">
        <v>63045</v>
      </c>
      <c r="Q306" t="s">
        <v>26</v>
      </c>
      <c r="R306">
        <v>5</v>
      </c>
      <c r="S306" t="s">
        <v>43</v>
      </c>
      <c r="W306" t="str">
        <f>IF(B306&lt;30,"&lt;30",IF(B306&lt;=40,"30-40",IF(B306&lt;=50,"41-50",IF(B306&lt;=60,"51-60","&gt;60"))))</f>
        <v>51-60</v>
      </c>
      <c r="X306" t="str">
        <f t="shared" si="16"/>
        <v>46-60 (Older Adult)</v>
      </c>
      <c r="AA306" t="str" cm="1">
        <f t="array" ref="AA306">INDEX(F306:F1805, MATCH(MAX(IF(H306:H1805="0", COUNTIF(F306:F1805, F306:F1805), 0)), IF(H306:H1805="0", COUNTIF(F306:F1805, F306:F1805), 0), 0))</f>
        <v>Personal</v>
      </c>
      <c r="AB306" t="str" cm="1">
        <f t="array" ref="AB306">INDEX(Q306:Q1304, MATCH(MAX(COUNTIFS(Q306:Q1304, Q306:Q1304, AC306:AC1304, "High")), COUNTIFS(Q306:Q1304, Q306:Q1304, AC306:AC1304, "High"), 0))</f>
        <v>West</v>
      </c>
      <c r="AC306" t="str">
        <v>High Risk</v>
      </c>
      <c r="AH306">
        <f t="shared" si="17"/>
        <v>647.51989389920425</v>
      </c>
      <c r="AJ306">
        <f t="shared" si="18"/>
        <v>0.17796610169491525</v>
      </c>
      <c r="AK306">
        <f t="shared" si="19"/>
        <v>4.208594398170807E-2</v>
      </c>
      <c r="AM306">
        <v>0.57079369676782854</v>
      </c>
      <c r="AN306" s="8">
        <f>IF(L306="Male", 1, 0)</f>
        <v>1</v>
      </c>
    </row>
    <row r="307" spans="1:40" ht="15" x14ac:dyDescent="0.3">
      <c r="A307">
        <v>306</v>
      </c>
      <c r="B307">
        <v>24</v>
      </c>
      <c r="C307">
        <v>50829</v>
      </c>
      <c r="D307">
        <v>469</v>
      </c>
      <c r="E307">
        <v>181571</v>
      </c>
      <c r="F307" t="s">
        <v>40</v>
      </c>
      <c r="G307">
        <v>4498</v>
      </c>
      <c r="H307">
        <v>0</v>
      </c>
      <c r="I307">
        <v>0</v>
      </c>
      <c r="J307" t="s">
        <v>20</v>
      </c>
      <c r="K307" t="s">
        <v>21</v>
      </c>
      <c r="L307" t="s">
        <v>22</v>
      </c>
      <c r="M307" t="s">
        <v>37</v>
      </c>
      <c r="N307">
        <v>1</v>
      </c>
      <c r="O307">
        <v>1</v>
      </c>
      <c r="P307">
        <v>98821</v>
      </c>
      <c r="Q307" t="s">
        <v>24</v>
      </c>
      <c r="R307">
        <v>3</v>
      </c>
      <c r="S307" t="s">
        <v>43</v>
      </c>
      <c r="W307" t="str">
        <f>IF(B307&lt;30,"&lt;30",IF(B307&lt;=40,"30-40",IF(B307&lt;=50,"41-50",IF(B307&lt;=60,"51-60","&gt;60"))))</f>
        <v>&lt;30</v>
      </c>
      <c r="X307" t="str">
        <f t="shared" si="16"/>
        <v>18-30 (Young Adult)</v>
      </c>
      <c r="AA307" t="str" cm="1">
        <f t="array" ref="AA307">INDEX(F307:F1806, MATCH(MAX(IF(H307:H1806="0", COUNTIF(F307:F1806, F307:F1806), 0)), IF(H307:H1806="0", COUNTIF(F307:F1806, F307:F1806), 0), 0))</f>
        <v>Car</v>
      </c>
      <c r="AB307" t="str" cm="1">
        <f t="array" ref="AB307">INDEX(Q307:Q1305, MATCH(MAX(COUNTIFS(Q307:Q1305, Q307:Q1305, AC307:AC1305, "High")), COUNTIFS(Q307:Q1305, Q307:Q1305, AC307:AC1305, "High"), 0))</f>
        <v>East</v>
      </c>
      <c r="AC307" t="str">
        <v>Low Risk</v>
      </c>
      <c r="AH307">
        <f t="shared" si="17"/>
        <v>652.44324324324327</v>
      </c>
      <c r="AJ307">
        <f t="shared" si="18"/>
        <v>0.15436241610738255</v>
      </c>
      <c r="AK307">
        <f t="shared" si="19"/>
        <v>4.2251328452831881E-2</v>
      </c>
      <c r="AM307">
        <v>0.55934397147072401</v>
      </c>
      <c r="AN307" s="8">
        <f>IF(L307="Male", 1, 0)</f>
        <v>0</v>
      </c>
    </row>
    <row r="308" spans="1:40" ht="15" x14ac:dyDescent="0.3">
      <c r="A308">
        <v>307</v>
      </c>
      <c r="B308">
        <v>54</v>
      </c>
      <c r="C308">
        <v>61498</v>
      </c>
      <c r="D308">
        <v>690</v>
      </c>
      <c r="E308">
        <v>277193</v>
      </c>
      <c r="F308" t="s">
        <v>40</v>
      </c>
      <c r="G308">
        <v>4286</v>
      </c>
      <c r="H308">
        <v>0</v>
      </c>
      <c r="I308">
        <v>1</v>
      </c>
      <c r="J308" t="s">
        <v>20</v>
      </c>
      <c r="K308" t="s">
        <v>21</v>
      </c>
      <c r="L308" t="s">
        <v>30</v>
      </c>
      <c r="M308" t="s">
        <v>23</v>
      </c>
      <c r="N308">
        <v>1</v>
      </c>
      <c r="O308">
        <v>2</v>
      </c>
      <c r="P308">
        <v>126763</v>
      </c>
      <c r="Q308" t="s">
        <v>38</v>
      </c>
      <c r="R308">
        <v>7</v>
      </c>
      <c r="S308" t="s">
        <v>25</v>
      </c>
      <c r="W308" t="str">
        <f>IF(B308&lt;30,"&lt;30",IF(B308&lt;=40,"30-40",IF(B308&lt;=50,"41-50",IF(B308&lt;=60,"51-60","&gt;60"))))</f>
        <v>51-60</v>
      </c>
      <c r="X308" t="str">
        <f t="shared" si="16"/>
        <v>46-60 (Older Adult)</v>
      </c>
      <c r="AA308" t="str" cm="1">
        <f t="array" ref="AA308">INDEX(F308:F1807, MATCH(MAX(IF(H308:H1807="0", COUNTIF(F308:F1807, F308:F1807), 0)), IF(H308:H1807="0", COUNTIF(F308:F1807, F308:F1807), 0), 0))</f>
        <v>Car</v>
      </c>
      <c r="AB308" t="str" cm="1">
        <f t="array" ref="AB308">INDEX(Q308:Q1306, MATCH(MAX(COUNTIFS(Q308:Q1306, Q308:Q1306, AC308:AC1306, "High")), COUNTIFS(Q308:Q1306, Q308:Q1306, AC308:AC1306, "High"), 0))</f>
        <v>North</v>
      </c>
      <c r="AC308" t="str">
        <v>High Risk</v>
      </c>
      <c r="AH308">
        <f t="shared" si="17"/>
        <v>647.51989389920425</v>
      </c>
      <c r="AJ308">
        <f t="shared" si="18"/>
        <v>0.15436241610738255</v>
      </c>
      <c r="AK308">
        <f t="shared" si="19"/>
        <v>4.1837261929334284E-2</v>
      </c>
      <c r="AM308">
        <v>0.65591086411484123</v>
      </c>
      <c r="AN308" s="8">
        <f>IF(L308="Male", 1, 0)</f>
        <v>1</v>
      </c>
    </row>
    <row r="309" spans="1:40" ht="15" x14ac:dyDescent="0.3">
      <c r="A309">
        <v>308</v>
      </c>
      <c r="B309">
        <v>39</v>
      </c>
      <c r="C309">
        <v>43656</v>
      </c>
      <c r="D309">
        <v>594</v>
      </c>
      <c r="E309">
        <v>246659</v>
      </c>
      <c r="F309" t="s">
        <v>44</v>
      </c>
      <c r="G309">
        <v>4348</v>
      </c>
      <c r="H309">
        <v>1</v>
      </c>
      <c r="I309">
        <v>1</v>
      </c>
      <c r="J309" t="s">
        <v>20</v>
      </c>
      <c r="K309" t="s">
        <v>29</v>
      </c>
      <c r="L309" t="s">
        <v>30</v>
      </c>
      <c r="M309" t="s">
        <v>31</v>
      </c>
      <c r="N309">
        <v>1</v>
      </c>
      <c r="O309">
        <v>3</v>
      </c>
      <c r="P309">
        <v>126291</v>
      </c>
      <c r="Q309" t="s">
        <v>24</v>
      </c>
      <c r="R309">
        <v>16</v>
      </c>
      <c r="S309" t="s">
        <v>25</v>
      </c>
      <c r="W309" t="str">
        <f>IF(B309&lt;30,"&lt;30",IF(B309&lt;=40,"30-40",IF(B309&lt;=50,"41-50",IF(B309&lt;=60,"51-60","&gt;60"))))</f>
        <v>30-40</v>
      </c>
      <c r="X309" t="str">
        <f t="shared" si="16"/>
        <v>31-45 (Middle-Aged)</v>
      </c>
      <c r="AA309" t="str" cm="1">
        <f t="array" ref="AA309">INDEX(F309:F1808, MATCH(MAX(IF(H309:H1808="0", COUNTIF(F309:F1808, F309:F1808), 0)), IF(H309:H1808="0", COUNTIF(F309:F1808, F309:F1808), 0), 0))</f>
        <v>Personal</v>
      </c>
      <c r="AB309" t="str" cm="1">
        <f t="array" ref="AB309">INDEX(Q309:Q1307, MATCH(MAX(COUNTIFS(Q309:Q1307, Q309:Q1307, AC309:AC1307, "High")), COUNTIFS(Q309:Q1307, Q309:Q1307, AC309:AC1307, "High"), 0))</f>
        <v>East</v>
      </c>
      <c r="AC309" t="str">
        <v>Low Risk</v>
      </c>
      <c r="AH309">
        <f t="shared" si="17"/>
        <v>647.78062678062679</v>
      </c>
      <c r="AJ309">
        <f t="shared" si="18"/>
        <v>0.15436241610738255</v>
      </c>
      <c r="AK309">
        <f t="shared" si="19"/>
        <v>4.1698282644051794E-2</v>
      </c>
      <c r="AM309">
        <v>0.49441995601133204</v>
      </c>
      <c r="AN309" s="8">
        <f>IF(L309="Male", 1, 0)</f>
        <v>1</v>
      </c>
    </row>
    <row r="310" spans="1:40" ht="15" x14ac:dyDescent="0.3">
      <c r="A310">
        <v>309</v>
      </c>
      <c r="B310">
        <v>57</v>
      </c>
      <c r="C310">
        <v>50626</v>
      </c>
      <c r="D310">
        <v>602</v>
      </c>
      <c r="E310">
        <v>222701</v>
      </c>
      <c r="F310" t="s">
        <v>40</v>
      </c>
      <c r="G310">
        <v>4694</v>
      </c>
      <c r="H310">
        <v>1</v>
      </c>
      <c r="I310">
        <v>0</v>
      </c>
      <c r="J310" t="s">
        <v>20</v>
      </c>
      <c r="K310" t="s">
        <v>21</v>
      </c>
      <c r="L310" t="s">
        <v>30</v>
      </c>
      <c r="M310" t="s">
        <v>23</v>
      </c>
      <c r="N310">
        <v>5</v>
      </c>
      <c r="O310">
        <v>1</v>
      </c>
      <c r="P310">
        <v>88574</v>
      </c>
      <c r="Q310" t="s">
        <v>38</v>
      </c>
      <c r="R310">
        <v>17</v>
      </c>
      <c r="S310" t="s">
        <v>27</v>
      </c>
      <c r="W310" t="str">
        <f>IF(B310&lt;30,"&lt;30",IF(B310&lt;=40,"30-40",IF(B310&lt;=50,"41-50",IF(B310&lt;=60,"51-60","&gt;60"))))</f>
        <v>51-60</v>
      </c>
      <c r="X310" t="str">
        <f t="shared" si="16"/>
        <v>46-60 (Older Adult)</v>
      </c>
      <c r="AA310" t="str" cm="1">
        <f t="array" ref="AA310">INDEX(F310:F1809, MATCH(MAX(IF(H310:H1809="0", COUNTIF(F310:F1809, F310:F1809), 0)), IF(H310:H1809="0", COUNTIF(F310:F1809, F310:F1809), 0), 0))</f>
        <v>Car</v>
      </c>
      <c r="AB310" t="str" cm="1">
        <f t="array" ref="AB310">INDEX(Q310:Q1308, MATCH(MAX(COUNTIFS(Q310:Q1308, Q310:Q1308, AC310:AC1308, "High")), COUNTIFS(Q310:Q1308, Q310:Q1308, AC310:AC1308, "High"), 0))</f>
        <v>North</v>
      </c>
      <c r="AC310" t="str">
        <v>High Risk</v>
      </c>
      <c r="AH310">
        <f t="shared" si="17"/>
        <v>647.51989389920425</v>
      </c>
      <c r="AJ310">
        <f t="shared" si="18"/>
        <v>0.11715481171548117</v>
      </c>
      <c r="AK310">
        <f t="shared" si="19"/>
        <v>4.0831698443395327E-2</v>
      </c>
      <c r="AM310">
        <v>0.55750658472344161</v>
      </c>
      <c r="AN310" s="8">
        <f>IF(L310="Male", 1, 0)</f>
        <v>1</v>
      </c>
    </row>
    <row r="311" spans="1:40" ht="15" x14ac:dyDescent="0.3">
      <c r="A311">
        <v>310</v>
      </c>
      <c r="B311">
        <v>29</v>
      </c>
      <c r="C311">
        <v>51100</v>
      </c>
      <c r="D311">
        <v>718</v>
      </c>
      <c r="E311">
        <v>285842</v>
      </c>
      <c r="F311" t="s">
        <v>19</v>
      </c>
      <c r="G311">
        <v>5353</v>
      </c>
      <c r="H311">
        <v>0</v>
      </c>
      <c r="I311">
        <v>1</v>
      </c>
      <c r="J311" t="s">
        <v>20</v>
      </c>
      <c r="K311" t="s">
        <v>29</v>
      </c>
      <c r="L311" t="s">
        <v>30</v>
      </c>
      <c r="M311" t="s">
        <v>41</v>
      </c>
      <c r="N311">
        <v>1</v>
      </c>
      <c r="O311">
        <v>1</v>
      </c>
      <c r="P311">
        <v>131922</v>
      </c>
      <c r="Q311" t="s">
        <v>32</v>
      </c>
      <c r="R311">
        <v>8</v>
      </c>
      <c r="S311" t="s">
        <v>43</v>
      </c>
      <c r="W311" t="str">
        <f>IF(B311&lt;30,"&lt;30",IF(B311&lt;=40,"30-40",IF(B311&lt;=50,"41-50",IF(B311&lt;=60,"51-60","&gt;60"))))</f>
        <v>&lt;30</v>
      </c>
      <c r="X311" t="str">
        <f t="shared" si="16"/>
        <v>18-30 (Young Adult)</v>
      </c>
      <c r="AA311" t="str" cm="1">
        <f t="array" ref="AA311">INDEX(F311:F1810, MATCH(MAX(IF(H311:H1810="0", COUNTIF(F311:F1810, F311:F1810), 0)), IF(H311:H1810="0", COUNTIF(F311:F1810, F311:F1810), 0), 0))</f>
        <v>Home</v>
      </c>
      <c r="AB311" t="str" cm="1">
        <f t="array" ref="AB311">INDEX(Q311:Q1309, MATCH(MAX(COUNTIFS(Q311:Q1309, Q311:Q1309, AC311:AC1309, "High")), COUNTIFS(Q311:Q1309, Q311:Q1309, AC311:AC1309, "High"), 0))</f>
        <v>South</v>
      </c>
      <c r="AC311" t="str">
        <v>High Risk</v>
      </c>
      <c r="AH311">
        <f t="shared" si="17"/>
        <v>648.68905472636811</v>
      </c>
      <c r="AJ311">
        <f t="shared" si="18"/>
        <v>0.15436241610738255</v>
      </c>
      <c r="AK311">
        <f t="shared" si="19"/>
        <v>4.3747642941152548E-2</v>
      </c>
      <c r="AM311">
        <v>0.56179683752251475</v>
      </c>
      <c r="AN311" s="8">
        <f>IF(L311="Male", 1, 0)</f>
        <v>1</v>
      </c>
    </row>
    <row r="312" spans="1:40" ht="15" x14ac:dyDescent="0.3">
      <c r="A312">
        <v>311</v>
      </c>
      <c r="B312">
        <v>44</v>
      </c>
      <c r="C312">
        <v>39311</v>
      </c>
      <c r="D312">
        <v>665</v>
      </c>
      <c r="E312">
        <v>148088</v>
      </c>
      <c r="F312" t="s">
        <v>44</v>
      </c>
      <c r="G312">
        <v>5249</v>
      </c>
      <c r="H312">
        <v>0</v>
      </c>
      <c r="I312">
        <v>1</v>
      </c>
      <c r="J312" t="s">
        <v>20</v>
      </c>
      <c r="K312" t="s">
        <v>33</v>
      </c>
      <c r="L312" t="s">
        <v>22</v>
      </c>
      <c r="M312" t="s">
        <v>23</v>
      </c>
      <c r="N312">
        <v>4</v>
      </c>
      <c r="O312">
        <v>1</v>
      </c>
      <c r="P312">
        <v>157177</v>
      </c>
      <c r="Q312" t="s">
        <v>24</v>
      </c>
      <c r="R312">
        <v>15</v>
      </c>
      <c r="S312" t="s">
        <v>34</v>
      </c>
      <c r="W312" t="str">
        <f>IF(B312&lt;30,"&lt;30",IF(B312&lt;=40,"30-40",IF(B312&lt;=50,"41-50",IF(B312&lt;=60,"51-60","&gt;60"))))</f>
        <v>41-50</v>
      </c>
      <c r="X312" t="str">
        <f t="shared" si="16"/>
        <v>31-45 (Middle-Aged)</v>
      </c>
      <c r="AA312" t="str" cm="1">
        <f t="array" ref="AA312">INDEX(F312:F1811, MATCH(MAX(IF(H312:H1811="0", COUNTIF(F312:F1811, F312:F1811), 0)), IF(H312:H1811="0", COUNTIF(F312:F1811, F312:F1811), 0), 0))</f>
        <v>Personal</v>
      </c>
      <c r="AB312" t="str" cm="1">
        <f t="array" ref="AB312">INDEX(Q312:Q1310, MATCH(MAX(COUNTIFS(Q312:Q1310, Q312:Q1310, AC312:AC1310, "High")), COUNTIFS(Q312:Q1310, Q312:Q1310, AC312:AC1310, "High"), 0))</f>
        <v>East</v>
      </c>
      <c r="AC312" t="str">
        <v>High Risk</v>
      </c>
      <c r="AH312">
        <f t="shared" si="17"/>
        <v>647.51989389920425</v>
      </c>
      <c r="AJ312">
        <f t="shared" si="18"/>
        <v>0.17796610169491525</v>
      </c>
      <c r="AK312">
        <f t="shared" si="19"/>
        <v>4.3335006798477467E-2</v>
      </c>
      <c r="AM312">
        <v>0.45509263868649474</v>
      </c>
      <c r="AN312" s="8">
        <f>IF(L312="Male", 1, 0)</f>
        <v>0</v>
      </c>
    </row>
    <row r="313" spans="1:40" ht="15" x14ac:dyDescent="0.3">
      <c r="A313">
        <v>312</v>
      </c>
      <c r="B313">
        <v>33</v>
      </c>
      <c r="C313">
        <v>32700</v>
      </c>
      <c r="D313">
        <v>692</v>
      </c>
      <c r="E313">
        <v>238794</v>
      </c>
      <c r="F313" t="s">
        <v>28</v>
      </c>
      <c r="G313">
        <v>4457</v>
      </c>
      <c r="H313">
        <v>0</v>
      </c>
      <c r="I313">
        <v>1</v>
      </c>
      <c r="J313" t="s">
        <v>20</v>
      </c>
      <c r="K313" t="s">
        <v>21</v>
      </c>
      <c r="L313" t="s">
        <v>30</v>
      </c>
      <c r="M313" t="s">
        <v>41</v>
      </c>
      <c r="N313">
        <v>3</v>
      </c>
      <c r="O313">
        <v>3</v>
      </c>
      <c r="P313">
        <v>90513</v>
      </c>
      <c r="Q313" t="s">
        <v>32</v>
      </c>
      <c r="R313">
        <v>15</v>
      </c>
      <c r="S313" t="s">
        <v>34</v>
      </c>
      <c r="W313" t="str">
        <f>IF(B313&lt;30,"&lt;30",IF(B313&lt;=40,"30-40",IF(B313&lt;=50,"41-50",IF(B313&lt;=60,"51-60","&gt;60"))))</f>
        <v>30-40</v>
      </c>
      <c r="X313" t="str">
        <f t="shared" si="16"/>
        <v>31-45 (Middle-Aged)</v>
      </c>
      <c r="AA313" t="str" cm="1">
        <f t="array" ref="AA313">INDEX(F313:F1812, MATCH(MAX(IF(H313:H1812="0", COUNTIF(F313:F1812, F313:F1812), 0)), IF(H313:H1812="0", COUNTIF(F313:F1812, F313:F1812), 0), 0))</f>
        <v>Education</v>
      </c>
      <c r="AB313" t="str" cm="1">
        <f t="array" ref="AB313">INDEX(Q313:Q1311, MATCH(MAX(COUNTIFS(Q313:Q1311, Q313:Q1311, AC313:AC1311, "High")), COUNTIFS(Q313:Q1311, Q313:Q1311, AC313:AC1311, "High"), 0))</f>
        <v>South</v>
      </c>
      <c r="AC313" t="str">
        <v>High Risk</v>
      </c>
      <c r="AH313">
        <f t="shared" si="17"/>
        <v>648.68905472636811</v>
      </c>
      <c r="AJ313">
        <f t="shared" si="18"/>
        <v>0.13414634146341464</v>
      </c>
      <c r="AK313">
        <f t="shared" si="19"/>
        <v>4.2921025436943094E-2</v>
      </c>
      <c r="AM313">
        <v>0.39525537865553978</v>
      </c>
      <c r="AN313" s="8">
        <f>IF(L313="Male", 1, 0)</f>
        <v>1</v>
      </c>
    </row>
    <row r="314" spans="1:40" ht="15" x14ac:dyDescent="0.3">
      <c r="A314">
        <v>313</v>
      </c>
      <c r="B314">
        <v>64</v>
      </c>
      <c r="C314">
        <v>55738</v>
      </c>
      <c r="D314">
        <v>599</v>
      </c>
      <c r="E314">
        <v>227362</v>
      </c>
      <c r="F314" t="s">
        <v>28</v>
      </c>
      <c r="G314">
        <v>4683</v>
      </c>
      <c r="H314">
        <v>1</v>
      </c>
      <c r="I314">
        <v>1</v>
      </c>
      <c r="J314" t="s">
        <v>20</v>
      </c>
      <c r="K314" t="s">
        <v>21</v>
      </c>
      <c r="L314" t="s">
        <v>22</v>
      </c>
      <c r="M314" t="s">
        <v>41</v>
      </c>
      <c r="N314">
        <v>1</v>
      </c>
      <c r="O314">
        <v>3</v>
      </c>
      <c r="P314">
        <v>120745</v>
      </c>
      <c r="Q314" t="s">
        <v>24</v>
      </c>
      <c r="R314">
        <v>8</v>
      </c>
      <c r="S314" t="s">
        <v>25</v>
      </c>
      <c r="W314" t="str">
        <f>IF(B314&lt;30,"&lt;30",IF(B314&lt;=40,"30-40",IF(B314&lt;=50,"41-50",IF(B314&lt;=60,"51-60","&gt;60"))))</f>
        <v>&gt;60</v>
      </c>
      <c r="X314" t="str">
        <f t="shared" si="16"/>
        <v>46-60 (Older Adult)</v>
      </c>
      <c r="AA314" t="str" cm="1">
        <f t="array" ref="AA314">INDEX(F314:F1813, MATCH(MAX(IF(H314:H1813="0", COUNTIF(F314:F1813, F314:F1813), 0)), IF(H314:H1813="0", COUNTIF(F314:F1813, F314:F1813), 0), 0))</f>
        <v>Education</v>
      </c>
      <c r="AB314" t="str" cm="1">
        <f t="array" ref="AB314">INDEX(Q314:Q1312, MATCH(MAX(COUNTIFS(Q314:Q1312, Q314:Q1312, AC314:AC1312, "High")), COUNTIFS(Q314:Q1312, Q314:Q1312, AC314:AC1312, "High"), 0))</f>
        <v>East</v>
      </c>
      <c r="AC314" t="str">
        <v>Low Risk</v>
      </c>
      <c r="AH314">
        <f t="shared" si="17"/>
        <v>648.68905472636811</v>
      </c>
      <c r="AJ314">
        <f t="shared" si="18"/>
        <v>0.15436241610738255</v>
      </c>
      <c r="AK314">
        <f t="shared" si="19"/>
        <v>4.3085543130386011E-2</v>
      </c>
      <c r="AM314">
        <v>0.60377614655648382</v>
      </c>
      <c r="AN314" s="8">
        <f>IF(L314="Male", 1, 0)</f>
        <v>0</v>
      </c>
    </row>
    <row r="315" spans="1:40" ht="15" x14ac:dyDescent="0.3">
      <c r="A315">
        <v>314</v>
      </c>
      <c r="B315">
        <v>50</v>
      </c>
      <c r="C315">
        <v>65116</v>
      </c>
      <c r="D315">
        <v>698</v>
      </c>
      <c r="E315">
        <v>188477</v>
      </c>
      <c r="F315" t="s">
        <v>28</v>
      </c>
      <c r="G315">
        <v>6344</v>
      </c>
      <c r="H315">
        <v>0</v>
      </c>
      <c r="I315">
        <v>1</v>
      </c>
      <c r="J315" t="s">
        <v>20</v>
      </c>
      <c r="K315" t="s">
        <v>33</v>
      </c>
      <c r="L315" t="s">
        <v>22</v>
      </c>
      <c r="M315" t="s">
        <v>23</v>
      </c>
      <c r="N315">
        <v>2</v>
      </c>
      <c r="O315">
        <v>4</v>
      </c>
      <c r="P315">
        <v>32115</v>
      </c>
      <c r="Q315" t="s">
        <v>32</v>
      </c>
      <c r="R315">
        <v>11</v>
      </c>
      <c r="S315" t="s">
        <v>42</v>
      </c>
      <c r="W315" t="str">
        <f>IF(B315&lt;30,"&lt;30",IF(B315&lt;=40,"30-40",IF(B315&lt;=50,"41-50",IF(B315&lt;=60,"51-60","&gt;60"))))</f>
        <v>41-50</v>
      </c>
      <c r="X315" t="str">
        <f t="shared" si="16"/>
        <v>46-60 (Older Adult)</v>
      </c>
      <c r="AA315" t="str" cm="1">
        <f t="array" ref="AA315">INDEX(F315:F1814, MATCH(MAX(IF(H315:H1814="0", COUNTIF(F315:F1814, F315:F1814), 0)), IF(H315:H1814="0", COUNTIF(F315:F1814, F315:F1814), 0), 0))</f>
        <v>Education</v>
      </c>
      <c r="AB315" t="str" cm="1">
        <f t="array" ref="AB315">INDEX(Q315:Q1313, MATCH(MAX(COUNTIFS(Q315:Q1313, Q315:Q1313, AC315:AC1313, "High")), COUNTIFS(Q315:Q1313, Q315:Q1313, AC315:AC1313, "High"), 0))</f>
        <v>South</v>
      </c>
      <c r="AC315" t="str">
        <v>High Risk</v>
      </c>
      <c r="AH315">
        <f t="shared" si="17"/>
        <v>647.51989389920425</v>
      </c>
      <c r="AJ315">
        <f t="shared" si="18"/>
        <v>0.13100436681222707</v>
      </c>
      <c r="AK315">
        <f t="shared" si="19"/>
        <v>4.2220594627006024E-2</v>
      </c>
      <c r="AM315">
        <v>0.68865798358118446</v>
      </c>
      <c r="AN315" s="8">
        <f>IF(L315="Male", 1, 0)</f>
        <v>0</v>
      </c>
    </row>
    <row r="316" spans="1:40" ht="15" x14ac:dyDescent="0.3">
      <c r="A316">
        <v>315</v>
      </c>
      <c r="B316">
        <v>39</v>
      </c>
      <c r="C316">
        <v>40626</v>
      </c>
      <c r="D316">
        <v>643</v>
      </c>
      <c r="E316">
        <v>188700</v>
      </c>
      <c r="F316" t="s">
        <v>35</v>
      </c>
      <c r="G316">
        <v>5986</v>
      </c>
      <c r="H316">
        <v>0</v>
      </c>
      <c r="I316">
        <v>1</v>
      </c>
      <c r="J316" t="s">
        <v>20</v>
      </c>
      <c r="K316" t="s">
        <v>21</v>
      </c>
      <c r="L316" t="s">
        <v>22</v>
      </c>
      <c r="M316" t="s">
        <v>23</v>
      </c>
      <c r="N316">
        <v>4</v>
      </c>
      <c r="O316">
        <v>2</v>
      </c>
      <c r="P316">
        <v>62255</v>
      </c>
      <c r="Q316" t="s">
        <v>38</v>
      </c>
      <c r="R316">
        <v>10</v>
      </c>
      <c r="S316" t="s">
        <v>42</v>
      </c>
      <c r="W316" t="str">
        <f>IF(B316&lt;30,"&lt;30",IF(B316&lt;=40,"30-40",IF(B316&lt;=50,"41-50",IF(B316&lt;=60,"51-60","&gt;60"))))</f>
        <v>30-40</v>
      </c>
      <c r="X316" t="str">
        <f t="shared" si="16"/>
        <v>31-45 (Middle-Aged)</v>
      </c>
      <c r="AA316" t="str" cm="1">
        <f t="array" ref="AA316">INDEX(F316:F1815, MATCH(MAX(IF(H316:H1815="0", COUNTIF(F316:F1815, F316:F1815), 0)), IF(H316:H1815="0", COUNTIF(F316:F1815, F316:F1815), 0), 0))</f>
        <v>Medical</v>
      </c>
      <c r="AB316" t="str" cm="1">
        <f t="array" ref="AB316">INDEX(Q316:Q1314, MATCH(MAX(COUNTIFS(Q316:Q1314, Q316:Q1314, AC316:AC1314, "High")), COUNTIFS(Q316:Q1314, Q316:Q1314, AC316:AC1314, "High"), 0))</f>
        <v>North</v>
      </c>
      <c r="AC316" t="str">
        <v>High Risk</v>
      </c>
      <c r="AH316">
        <f t="shared" si="17"/>
        <v>647.51989389920425</v>
      </c>
      <c r="AJ316">
        <f t="shared" si="18"/>
        <v>0.17796610169491525</v>
      </c>
      <c r="AK316">
        <f t="shared" si="19"/>
        <v>4.2718085161580321E-2</v>
      </c>
      <c r="AM316">
        <v>0.4669949222957378</v>
      </c>
      <c r="AN316" s="8">
        <f>IF(L316="Male", 1, 0)</f>
        <v>0</v>
      </c>
    </row>
    <row r="317" spans="1:40" ht="15" x14ac:dyDescent="0.3">
      <c r="A317">
        <v>316</v>
      </c>
      <c r="B317">
        <v>61</v>
      </c>
      <c r="C317">
        <v>46733</v>
      </c>
      <c r="D317">
        <v>655</v>
      </c>
      <c r="E317">
        <v>246158</v>
      </c>
      <c r="F317" t="s">
        <v>44</v>
      </c>
      <c r="G317">
        <v>5548</v>
      </c>
      <c r="H317">
        <v>0</v>
      </c>
      <c r="I317">
        <v>1</v>
      </c>
      <c r="J317" t="s">
        <v>20</v>
      </c>
      <c r="K317" t="s">
        <v>33</v>
      </c>
      <c r="L317" t="s">
        <v>22</v>
      </c>
      <c r="M317" t="s">
        <v>23</v>
      </c>
      <c r="N317">
        <v>0</v>
      </c>
      <c r="O317">
        <v>4</v>
      </c>
      <c r="P317">
        <v>102733</v>
      </c>
      <c r="Q317" t="s">
        <v>32</v>
      </c>
      <c r="R317">
        <v>18</v>
      </c>
      <c r="S317" t="s">
        <v>45</v>
      </c>
      <c r="W317" t="str">
        <f>IF(B317&lt;30,"&lt;30",IF(B317&lt;=40,"30-40",IF(B317&lt;=50,"41-50",IF(B317&lt;=60,"51-60","&gt;60"))))</f>
        <v>&gt;60</v>
      </c>
      <c r="X317" t="str">
        <f t="shared" si="16"/>
        <v>46-60 (Older Adult)</v>
      </c>
      <c r="AA317" t="str" cm="1">
        <f t="array" ref="AA317">INDEX(F317:F1816, MATCH(MAX(IF(H317:H1816="0", COUNTIF(F317:F1816, F317:F1816), 0)), IF(H317:H1816="0", COUNTIF(F317:F1816, F317:F1816), 0), 0))</f>
        <v>Personal</v>
      </c>
      <c r="AB317" t="str" cm="1">
        <f t="array" ref="AB317">INDEX(Q317:Q1315, MATCH(MAX(COUNTIFS(Q317:Q1315, Q317:Q1315, AC317:AC1315, "High")), COUNTIFS(Q317:Q1315, Q317:Q1315, AC317:AC1315, "High"), 0))</f>
        <v>South</v>
      </c>
      <c r="AC317" t="str">
        <v>High Risk</v>
      </c>
      <c r="AH317">
        <f t="shared" si="17"/>
        <v>647.51989389920425</v>
      </c>
      <c r="AJ317">
        <f t="shared" si="18"/>
        <v>0.15873015873015872</v>
      </c>
      <c r="AK317">
        <f t="shared" si="19"/>
        <v>4.2578776507357932E-2</v>
      </c>
      <c r="AM317">
        <v>0.52227039454033652</v>
      </c>
      <c r="AN317" s="8">
        <f>IF(L317="Male", 1, 0)</f>
        <v>0</v>
      </c>
    </row>
    <row r="318" spans="1:40" ht="15" x14ac:dyDescent="0.3">
      <c r="A318">
        <v>317</v>
      </c>
      <c r="B318">
        <v>30</v>
      </c>
      <c r="C318">
        <v>62443</v>
      </c>
      <c r="D318">
        <v>724</v>
      </c>
      <c r="E318">
        <v>242494</v>
      </c>
      <c r="F318" t="s">
        <v>44</v>
      </c>
      <c r="G318">
        <v>3228</v>
      </c>
      <c r="H318">
        <v>0</v>
      </c>
      <c r="I318">
        <v>0</v>
      </c>
      <c r="J318" t="s">
        <v>20</v>
      </c>
      <c r="K318" t="s">
        <v>29</v>
      </c>
      <c r="L318" t="s">
        <v>22</v>
      </c>
      <c r="M318" t="s">
        <v>41</v>
      </c>
      <c r="N318">
        <v>3</v>
      </c>
      <c r="O318">
        <v>2</v>
      </c>
      <c r="P318">
        <v>69798</v>
      </c>
      <c r="Q318" t="s">
        <v>32</v>
      </c>
      <c r="R318">
        <v>9</v>
      </c>
      <c r="S318" t="s">
        <v>45</v>
      </c>
      <c r="W318" t="str">
        <f>IF(B318&lt;30,"&lt;30",IF(B318&lt;=40,"30-40",IF(B318&lt;=50,"41-50",IF(B318&lt;=60,"51-60","&gt;60"))))</f>
        <v>30-40</v>
      </c>
      <c r="X318" t="str">
        <f t="shared" si="16"/>
        <v>18-30 (Young Adult)</v>
      </c>
      <c r="AA318" t="str" cm="1">
        <f t="array" ref="AA318">INDEX(F318:F1817, MATCH(MAX(IF(H318:H1817="0", COUNTIF(F318:F1817, F318:F1817), 0)), IF(H318:H1817="0", COUNTIF(F318:F1817, F318:F1817), 0), 0))</f>
        <v>Personal</v>
      </c>
      <c r="AB318" t="str" cm="1">
        <f t="array" ref="AB318">INDEX(Q318:Q1316, MATCH(MAX(COUNTIFS(Q318:Q1316, Q318:Q1316, AC318:AC1316, "High")), COUNTIFS(Q318:Q1316, Q318:Q1316, AC318:AC1316, "High"), 0))</f>
        <v>South</v>
      </c>
      <c r="AC318" t="str">
        <v>High Risk</v>
      </c>
      <c r="AH318">
        <f t="shared" si="17"/>
        <v>648.68905472636811</v>
      </c>
      <c r="AJ318">
        <f t="shared" si="18"/>
        <v>0.13414634146341464</v>
      </c>
      <c r="AK318">
        <f t="shared" si="19"/>
        <v>4.3078190833276582E-2</v>
      </c>
      <c r="AM318">
        <v>0.66446421621425922</v>
      </c>
      <c r="AN318" s="8">
        <f>IF(L318="Male", 1, 0)</f>
        <v>0</v>
      </c>
    </row>
    <row r="319" spans="1:40" ht="15" x14ac:dyDescent="0.3">
      <c r="A319">
        <v>318</v>
      </c>
      <c r="B319">
        <v>62</v>
      </c>
      <c r="C319">
        <v>63900</v>
      </c>
      <c r="D319">
        <v>591</v>
      </c>
      <c r="E319">
        <v>128886</v>
      </c>
      <c r="F319" t="s">
        <v>40</v>
      </c>
      <c r="G319">
        <v>5107</v>
      </c>
      <c r="H319">
        <v>0</v>
      </c>
      <c r="I319">
        <v>0</v>
      </c>
      <c r="J319" t="s">
        <v>20</v>
      </c>
      <c r="K319" t="s">
        <v>21</v>
      </c>
      <c r="L319" t="s">
        <v>22</v>
      </c>
      <c r="M319" t="s">
        <v>31</v>
      </c>
      <c r="N319">
        <v>4</v>
      </c>
      <c r="O319">
        <v>3</v>
      </c>
      <c r="P319">
        <v>161176</v>
      </c>
      <c r="Q319" t="s">
        <v>26</v>
      </c>
      <c r="R319">
        <v>16</v>
      </c>
      <c r="S319" t="s">
        <v>45</v>
      </c>
      <c r="W319" t="str">
        <f>IF(B319&lt;30,"&lt;30",IF(B319&lt;=40,"30-40",IF(B319&lt;=50,"41-50",IF(B319&lt;=60,"51-60","&gt;60"))))</f>
        <v>&gt;60</v>
      </c>
      <c r="X319" t="str">
        <f t="shared" si="16"/>
        <v>46-60 (Older Adult)</v>
      </c>
      <c r="AA319" t="str" cm="1">
        <f t="array" ref="AA319">INDEX(F319:F1818, MATCH(MAX(IF(H319:H1818="0", COUNTIF(F319:F1818, F319:F1818), 0)), IF(H319:H1818="0", COUNTIF(F319:F1818, F319:F1818), 0), 0))</f>
        <v>Car</v>
      </c>
      <c r="AB319" t="str" cm="1">
        <f t="array" ref="AB319">INDEX(Q319:Q1317, MATCH(MAX(COUNTIFS(Q319:Q1317, Q319:Q1317, AC319:AC1317, "High")), COUNTIFS(Q319:Q1317, Q319:Q1317, AC319:AC1317, "High"), 0))</f>
        <v>West</v>
      </c>
      <c r="AC319" t="str">
        <v>Low Risk</v>
      </c>
      <c r="AH319">
        <f t="shared" si="17"/>
        <v>647.78062678062679</v>
      </c>
      <c r="AJ319">
        <f t="shared" si="18"/>
        <v>0.17796610169491525</v>
      </c>
      <c r="AK319">
        <f t="shared" si="19"/>
        <v>4.293881471993282E-2</v>
      </c>
      <c r="AM319">
        <v>0.67765176542997563</v>
      </c>
      <c r="AN319" s="8">
        <f>IF(L319="Male", 1, 0)</f>
        <v>0</v>
      </c>
    </row>
    <row r="320" spans="1:40" ht="15" x14ac:dyDescent="0.3">
      <c r="A320">
        <v>319</v>
      </c>
      <c r="B320">
        <v>64</v>
      </c>
      <c r="C320">
        <v>53471</v>
      </c>
      <c r="D320">
        <v>695</v>
      </c>
      <c r="E320">
        <v>290821</v>
      </c>
      <c r="F320" t="s">
        <v>44</v>
      </c>
      <c r="G320">
        <v>4324</v>
      </c>
      <c r="H320">
        <v>1</v>
      </c>
      <c r="I320">
        <v>1</v>
      </c>
      <c r="J320" t="s">
        <v>20</v>
      </c>
      <c r="K320" t="s">
        <v>21</v>
      </c>
      <c r="L320" t="s">
        <v>22</v>
      </c>
      <c r="M320" t="s">
        <v>37</v>
      </c>
      <c r="N320">
        <v>1</v>
      </c>
      <c r="O320">
        <v>1</v>
      </c>
      <c r="P320">
        <v>117936</v>
      </c>
      <c r="Q320" t="s">
        <v>24</v>
      </c>
      <c r="R320">
        <v>1</v>
      </c>
      <c r="S320" t="s">
        <v>34</v>
      </c>
      <c r="W320" t="str">
        <f>IF(B320&lt;30,"&lt;30",IF(B320&lt;=40,"30-40",IF(B320&lt;=50,"41-50",IF(B320&lt;=60,"51-60","&gt;60"))))</f>
        <v>&gt;60</v>
      </c>
      <c r="X320" t="str">
        <f t="shared" si="16"/>
        <v>46-60 (Older Adult)</v>
      </c>
      <c r="AA320" t="str" cm="1">
        <f t="array" ref="AA320">INDEX(F320:F1819, MATCH(MAX(IF(H320:H1819="0", COUNTIF(F320:F1819, F320:F1819), 0)), IF(H320:H1819="0", COUNTIF(F320:F1819, F320:F1819), 0), 0))</f>
        <v>Personal</v>
      </c>
      <c r="AB320" t="str" cm="1">
        <f t="array" ref="AB320">INDEX(Q320:Q1318, MATCH(MAX(COUNTIFS(Q320:Q1318, Q320:Q1318, AC320:AC1318, "High")), COUNTIFS(Q320:Q1318, Q320:Q1318, AC320:AC1318, "High"), 0))</f>
        <v>East</v>
      </c>
      <c r="AC320" t="str">
        <v>High Risk</v>
      </c>
      <c r="AH320">
        <f t="shared" si="17"/>
        <v>652.44324324324327</v>
      </c>
      <c r="AJ320">
        <f t="shared" si="18"/>
        <v>0.15436241610738255</v>
      </c>
      <c r="AK320">
        <f t="shared" si="19"/>
        <v>4.3104814241351333E-2</v>
      </c>
      <c r="AM320">
        <v>0.58325715268412337</v>
      </c>
      <c r="AN320" s="8">
        <f>IF(L320="Male", 1, 0)</f>
        <v>0</v>
      </c>
    </row>
    <row r="321" spans="1:40" ht="15" x14ac:dyDescent="0.3">
      <c r="A321">
        <v>320</v>
      </c>
      <c r="B321">
        <v>34</v>
      </c>
      <c r="C321">
        <v>56213</v>
      </c>
      <c r="D321">
        <v>669</v>
      </c>
      <c r="E321">
        <v>257137</v>
      </c>
      <c r="F321" t="s">
        <v>44</v>
      </c>
      <c r="G321">
        <v>4043</v>
      </c>
      <c r="H321">
        <v>1</v>
      </c>
      <c r="I321">
        <v>0</v>
      </c>
      <c r="J321" t="s">
        <v>20</v>
      </c>
      <c r="K321" t="s">
        <v>33</v>
      </c>
      <c r="L321" t="s">
        <v>30</v>
      </c>
      <c r="M321" t="s">
        <v>23</v>
      </c>
      <c r="N321">
        <v>5</v>
      </c>
      <c r="O321">
        <v>4</v>
      </c>
      <c r="P321">
        <v>128974</v>
      </c>
      <c r="Q321" t="s">
        <v>24</v>
      </c>
      <c r="R321">
        <v>6</v>
      </c>
      <c r="S321" t="s">
        <v>25</v>
      </c>
      <c r="W321" t="str">
        <f>IF(B321&lt;30,"&lt;30",IF(B321&lt;=40,"30-40",IF(B321&lt;=50,"41-50",IF(B321&lt;=60,"51-60","&gt;60"))))</f>
        <v>30-40</v>
      </c>
      <c r="X321" t="str">
        <f t="shared" si="16"/>
        <v>31-45 (Middle-Aged)</v>
      </c>
      <c r="AA321" t="str" cm="1">
        <f t="array" ref="AA321">INDEX(F321:F1820, MATCH(MAX(IF(H321:H1820="0", COUNTIF(F321:F1820, F321:F1820), 0)), IF(H321:H1820="0", COUNTIF(F321:F1820, F321:F1820), 0), 0))</f>
        <v>Personal</v>
      </c>
      <c r="AB321" t="str" cm="1">
        <f t="array" ref="AB321">INDEX(Q321:Q1319, MATCH(MAX(COUNTIFS(Q321:Q1319, Q321:Q1319, AC321:AC1319, "High")), COUNTIFS(Q321:Q1319, Q321:Q1319, AC321:AC1319, "High"), 0))</f>
        <v>East</v>
      </c>
      <c r="AC321" t="str">
        <v>High Risk</v>
      </c>
      <c r="AH321">
        <f t="shared" si="17"/>
        <v>647.51989389920425</v>
      </c>
      <c r="AJ321">
        <f t="shared" si="18"/>
        <v>0.11715481171548117</v>
      </c>
      <c r="AK321">
        <f t="shared" si="19"/>
        <v>4.6061090464389443E-2</v>
      </c>
      <c r="AM321">
        <v>0.60807545052179979</v>
      </c>
      <c r="AN321" s="8">
        <f>IF(L321="Male", 1, 0)</f>
        <v>1</v>
      </c>
    </row>
    <row r="322" spans="1:40" ht="15" x14ac:dyDescent="0.3">
      <c r="A322">
        <v>321</v>
      </c>
      <c r="B322">
        <v>60</v>
      </c>
      <c r="C322">
        <v>57980</v>
      </c>
      <c r="D322">
        <v>639</v>
      </c>
      <c r="E322">
        <v>185923</v>
      </c>
      <c r="F322" t="s">
        <v>40</v>
      </c>
      <c r="G322">
        <v>4640</v>
      </c>
      <c r="H322">
        <v>1</v>
      </c>
      <c r="I322">
        <v>0</v>
      </c>
      <c r="J322" t="s">
        <v>20</v>
      </c>
      <c r="K322" t="s">
        <v>29</v>
      </c>
      <c r="L322" t="s">
        <v>22</v>
      </c>
      <c r="M322" t="s">
        <v>37</v>
      </c>
      <c r="N322">
        <v>2</v>
      </c>
      <c r="O322">
        <v>3</v>
      </c>
      <c r="P322">
        <v>99129</v>
      </c>
      <c r="Q322" t="s">
        <v>24</v>
      </c>
      <c r="R322">
        <v>2</v>
      </c>
      <c r="S322" t="s">
        <v>27</v>
      </c>
      <c r="W322" t="str">
        <f>IF(B322&lt;30,"&lt;30",IF(B322&lt;=40,"30-40",IF(B322&lt;=50,"41-50",IF(B322&lt;=60,"51-60","&gt;60"))))</f>
        <v>51-60</v>
      </c>
      <c r="X322" t="str">
        <f t="shared" si="16"/>
        <v>46-60 (Older Adult)</v>
      </c>
      <c r="AA322" t="str" cm="1">
        <f t="array" ref="AA322">INDEX(F322:F1821, MATCH(MAX(IF(H322:H1821="0", COUNTIF(F322:F1821, F322:F1821), 0)), IF(H322:H1821="0", COUNTIF(F322:F1821, F322:F1821), 0), 0))</f>
        <v>Car</v>
      </c>
      <c r="AB322" t="str" cm="1">
        <f t="array" ref="AB322">INDEX(Q322:Q1320, MATCH(MAX(COUNTIFS(Q322:Q1320, Q322:Q1320, AC322:AC1320, "High")), COUNTIFS(Q322:Q1320, Q322:Q1320, AC322:AC1320, "High"), 0))</f>
        <v>East</v>
      </c>
      <c r="AC322" t="str">
        <v>High Risk</v>
      </c>
      <c r="AH322">
        <f t="shared" si="17"/>
        <v>652.44324324324327</v>
      </c>
      <c r="AJ322">
        <f t="shared" si="18"/>
        <v>0.13100436681222707</v>
      </c>
      <c r="AK322">
        <f t="shared" si="19"/>
        <v>4.3316085723656146E-2</v>
      </c>
      <c r="AM322">
        <v>0.62406886127277494</v>
      </c>
      <c r="AN322" s="8">
        <f>IF(L322="Male", 1, 0)</f>
        <v>0</v>
      </c>
    </row>
    <row r="323" spans="1:40" ht="15" x14ac:dyDescent="0.3">
      <c r="A323">
        <v>322</v>
      </c>
      <c r="B323">
        <v>40</v>
      </c>
      <c r="C323">
        <v>60665</v>
      </c>
      <c r="D323">
        <v>595</v>
      </c>
      <c r="E323">
        <v>160437</v>
      </c>
      <c r="F323" t="s">
        <v>44</v>
      </c>
      <c r="G323">
        <v>6047</v>
      </c>
      <c r="H323">
        <v>0</v>
      </c>
      <c r="I323">
        <v>1</v>
      </c>
      <c r="J323" t="s">
        <v>20</v>
      </c>
      <c r="K323" t="s">
        <v>29</v>
      </c>
      <c r="L323" t="s">
        <v>30</v>
      </c>
      <c r="M323" t="s">
        <v>23</v>
      </c>
      <c r="N323">
        <v>0</v>
      </c>
      <c r="O323">
        <v>3</v>
      </c>
      <c r="P323">
        <v>69903</v>
      </c>
      <c r="Q323" t="s">
        <v>24</v>
      </c>
      <c r="R323">
        <v>13</v>
      </c>
      <c r="S323" t="s">
        <v>27</v>
      </c>
      <c r="W323" t="str">
        <f>IF(B323&lt;30,"&lt;30",IF(B323&lt;=40,"30-40",IF(B323&lt;=50,"41-50",IF(B323&lt;=60,"51-60","&gt;60"))))</f>
        <v>30-40</v>
      </c>
      <c r="X323" t="str">
        <f t="shared" ref="X323:X386" si="20">IF(B323&lt;=30, "18-30 (Young Adult)", IF(B323&lt;=45, "31-45 (Middle-Aged)", "46-60 (Older Adult)"))</f>
        <v>31-45 (Middle-Aged)</v>
      </c>
      <c r="AA323" t="str" cm="1">
        <f t="array" ref="AA323">INDEX(F323:F1822, MATCH(MAX(IF(H323:H1822="0", COUNTIF(F323:F1822, F323:F1822), 0)), IF(H323:H1822="0", COUNTIF(F323:F1822, F323:F1822), 0), 0))</f>
        <v>Personal</v>
      </c>
      <c r="AB323" t="str" cm="1">
        <f t="array" ref="AB323">INDEX(Q323:Q1321, MATCH(MAX(COUNTIFS(Q323:Q1321, Q323:Q1321, AC323:AC1321, "High")), COUNTIFS(Q323:Q1321, Q323:Q1321, AC323:AC1321, "High"), 0))</f>
        <v>East</v>
      </c>
      <c r="AC323" t="str">
        <v>Low Risk</v>
      </c>
      <c r="AH323">
        <f t="shared" ref="AH323:AH386" si="21">AVERAGEIF(M:M,M323,D:D)</f>
        <v>647.51989389920425</v>
      </c>
      <c r="AJ323">
        <f t="shared" ref="AJ323:AJ386" si="22">AVERAGEIFS(H:H,N:N,N323)</f>
        <v>0.15873015873015872</v>
      </c>
      <c r="AK323">
        <f t="shared" ref="AK323:AK386" si="23">CORREL(O323:O1822, H323:H1822)</f>
        <v>4.243557228562489E-2</v>
      </c>
      <c r="AM323">
        <v>0.64837124263461343</v>
      </c>
      <c r="AN323" s="8">
        <f>IF(L323="Male", 1, 0)</f>
        <v>1</v>
      </c>
    </row>
    <row r="324" spans="1:40" ht="15" x14ac:dyDescent="0.3">
      <c r="A324">
        <v>323</v>
      </c>
      <c r="B324">
        <v>24</v>
      </c>
      <c r="C324">
        <v>33928</v>
      </c>
      <c r="D324">
        <v>638</v>
      </c>
      <c r="E324">
        <v>255522</v>
      </c>
      <c r="F324" t="s">
        <v>44</v>
      </c>
      <c r="G324">
        <v>5888</v>
      </c>
      <c r="H324">
        <v>0</v>
      </c>
      <c r="I324">
        <v>1</v>
      </c>
      <c r="J324" t="s">
        <v>20</v>
      </c>
      <c r="K324" t="s">
        <v>33</v>
      </c>
      <c r="L324" t="s">
        <v>30</v>
      </c>
      <c r="M324" t="s">
        <v>41</v>
      </c>
      <c r="N324">
        <v>3</v>
      </c>
      <c r="O324">
        <v>3</v>
      </c>
      <c r="P324">
        <v>84435</v>
      </c>
      <c r="Q324" t="s">
        <v>26</v>
      </c>
      <c r="R324">
        <v>6</v>
      </c>
      <c r="S324" t="s">
        <v>39</v>
      </c>
      <c r="W324" t="str">
        <f>IF(B324&lt;30,"&lt;30",IF(B324&lt;=40,"30-40",IF(B324&lt;=50,"41-50",IF(B324&lt;=60,"51-60","&gt;60"))))</f>
        <v>&lt;30</v>
      </c>
      <c r="X324" t="str">
        <f t="shared" si="20"/>
        <v>18-30 (Young Adult)</v>
      </c>
      <c r="AA324" t="str" cm="1">
        <f t="array" ref="AA324">INDEX(F324:F1823, MATCH(MAX(IF(H324:H1823="0", COUNTIF(F324:F1823, F324:F1823), 0)), IF(H324:H1823="0", COUNTIF(F324:F1823, F324:F1823), 0), 0))</f>
        <v>Personal</v>
      </c>
      <c r="AB324" t="str" cm="1">
        <f t="array" ref="AB324">INDEX(Q324:Q1322, MATCH(MAX(COUNTIFS(Q324:Q1322, Q324:Q1322, AC324:AC1322, "High")), COUNTIFS(Q324:Q1322, Q324:Q1322, AC324:AC1322, "High"), 0))</f>
        <v>West</v>
      </c>
      <c r="AC324" t="str">
        <v>High Risk</v>
      </c>
      <c r="AH324">
        <f t="shared" si="21"/>
        <v>648.68905472636811</v>
      </c>
      <c r="AJ324">
        <f t="shared" si="22"/>
        <v>0.13414634146341464</v>
      </c>
      <c r="AK324">
        <f t="shared" si="23"/>
        <v>4.2600913552082273E-2</v>
      </c>
      <c r="AM324">
        <v>0.4063702108016618</v>
      </c>
      <c r="AN324" s="8">
        <f>IF(L324="Male", 1, 0)</f>
        <v>1</v>
      </c>
    </row>
    <row r="325" spans="1:40" ht="15" x14ac:dyDescent="0.3">
      <c r="A325">
        <v>324</v>
      </c>
      <c r="B325">
        <v>58</v>
      </c>
      <c r="C325">
        <v>78758</v>
      </c>
      <c r="D325">
        <v>609</v>
      </c>
      <c r="E325">
        <v>224820</v>
      </c>
      <c r="F325" t="s">
        <v>19</v>
      </c>
      <c r="G325">
        <v>4380</v>
      </c>
      <c r="H325">
        <v>0</v>
      </c>
      <c r="I325">
        <v>1</v>
      </c>
      <c r="J325" t="s">
        <v>20</v>
      </c>
      <c r="K325" t="s">
        <v>21</v>
      </c>
      <c r="L325" t="s">
        <v>22</v>
      </c>
      <c r="M325" t="s">
        <v>41</v>
      </c>
      <c r="N325">
        <v>1</v>
      </c>
      <c r="O325">
        <v>4</v>
      </c>
      <c r="P325">
        <v>107631</v>
      </c>
      <c r="Q325" t="s">
        <v>38</v>
      </c>
      <c r="R325">
        <v>9</v>
      </c>
      <c r="S325" t="s">
        <v>25</v>
      </c>
      <c r="W325" t="str">
        <f>IF(B325&lt;30,"&lt;30",IF(B325&lt;=40,"30-40",IF(B325&lt;=50,"41-50",IF(B325&lt;=60,"51-60","&gt;60"))))</f>
        <v>51-60</v>
      </c>
      <c r="X325" t="str">
        <f t="shared" si="20"/>
        <v>46-60 (Older Adult)</v>
      </c>
      <c r="AA325" t="str" cm="1">
        <f t="array" ref="AA325">INDEX(F325:F1824, MATCH(MAX(IF(H325:H1824="0", COUNTIF(F325:F1824, F325:F1824), 0)), IF(H325:H1824="0", COUNTIF(F325:F1824, F325:F1824), 0), 0))</f>
        <v>Home</v>
      </c>
      <c r="AB325" t="str" cm="1">
        <f t="array" ref="AB325">INDEX(Q325:Q1323, MATCH(MAX(COUNTIFS(Q325:Q1323, Q325:Q1323, AC325:AC1323, "High")), COUNTIFS(Q325:Q1323, Q325:Q1323, AC325:AC1323, "High"), 0))</f>
        <v>North</v>
      </c>
      <c r="AC325" t="str">
        <v>High Risk</v>
      </c>
      <c r="AH325">
        <f t="shared" si="21"/>
        <v>648.68905472636811</v>
      </c>
      <c r="AJ325">
        <f t="shared" si="22"/>
        <v>0.15436241610738255</v>
      </c>
      <c r="AK325">
        <f t="shared" si="23"/>
        <v>4.2766589090483968E-2</v>
      </c>
      <c r="AM325">
        <v>0.81213399346505799</v>
      </c>
      <c r="AN325" s="8">
        <f>IF(L325="Male", 1, 0)</f>
        <v>0</v>
      </c>
    </row>
    <row r="326" spans="1:40" ht="15" x14ac:dyDescent="0.3">
      <c r="A326">
        <v>325</v>
      </c>
      <c r="B326">
        <v>64</v>
      </c>
      <c r="C326">
        <v>54110</v>
      </c>
      <c r="D326">
        <v>709</v>
      </c>
      <c r="E326">
        <v>235820</v>
      </c>
      <c r="F326" t="s">
        <v>40</v>
      </c>
      <c r="G326">
        <v>5084</v>
      </c>
      <c r="H326">
        <v>0</v>
      </c>
      <c r="I326">
        <v>1</v>
      </c>
      <c r="J326" t="s">
        <v>20</v>
      </c>
      <c r="K326" t="s">
        <v>21</v>
      </c>
      <c r="L326" t="s">
        <v>22</v>
      </c>
      <c r="M326" t="s">
        <v>37</v>
      </c>
      <c r="N326">
        <v>4</v>
      </c>
      <c r="O326">
        <v>3</v>
      </c>
      <c r="P326">
        <v>80862</v>
      </c>
      <c r="Q326" t="s">
        <v>32</v>
      </c>
      <c r="R326">
        <v>14</v>
      </c>
      <c r="S326" t="s">
        <v>25</v>
      </c>
      <c r="W326" t="str">
        <f>IF(B326&lt;30,"&lt;30",IF(B326&lt;=40,"30-40",IF(B326&lt;=50,"41-50",IF(B326&lt;=60,"51-60","&gt;60"))))</f>
        <v>&gt;60</v>
      </c>
      <c r="X326" t="str">
        <f t="shared" si="20"/>
        <v>46-60 (Older Adult)</v>
      </c>
      <c r="AA326" t="str" cm="1">
        <f t="array" ref="AA326">INDEX(F326:F1825, MATCH(MAX(IF(H326:H1825="0", COUNTIF(F326:F1825, F326:F1825), 0)), IF(H326:H1825="0", COUNTIF(F326:F1825, F326:F1825), 0), 0))</f>
        <v>Car</v>
      </c>
      <c r="AB326" t="str" cm="1">
        <f t="array" ref="AB326">INDEX(Q326:Q1324, MATCH(MAX(COUNTIFS(Q326:Q1324, Q326:Q1324, AC326:AC1324, "High")), COUNTIFS(Q326:Q1324, Q326:Q1324, AC326:AC1324, "High"), 0))</f>
        <v>South</v>
      </c>
      <c r="AC326" t="str">
        <v>High Risk</v>
      </c>
      <c r="AH326">
        <f t="shared" si="21"/>
        <v>652.44324324324327</v>
      </c>
      <c r="AJ326">
        <f t="shared" si="22"/>
        <v>0.17796610169491525</v>
      </c>
      <c r="AK326">
        <f t="shared" si="23"/>
        <v>4.3266995362867364E-2</v>
      </c>
      <c r="AM326">
        <v>0.58904084791325362</v>
      </c>
      <c r="AN326" s="8">
        <f>IF(L326="Male", 1, 0)</f>
        <v>0</v>
      </c>
    </row>
    <row r="327" spans="1:40" ht="15" x14ac:dyDescent="0.3">
      <c r="A327">
        <v>326</v>
      </c>
      <c r="B327">
        <v>59</v>
      </c>
      <c r="C327">
        <v>60947</v>
      </c>
      <c r="D327">
        <v>654</v>
      </c>
      <c r="E327">
        <v>228542</v>
      </c>
      <c r="F327" t="s">
        <v>19</v>
      </c>
      <c r="G327">
        <v>4578</v>
      </c>
      <c r="H327">
        <v>0</v>
      </c>
      <c r="I327">
        <v>1</v>
      </c>
      <c r="J327" t="s">
        <v>20</v>
      </c>
      <c r="K327" t="s">
        <v>33</v>
      </c>
      <c r="L327" t="s">
        <v>22</v>
      </c>
      <c r="M327" t="s">
        <v>31</v>
      </c>
      <c r="N327">
        <v>4</v>
      </c>
      <c r="O327">
        <v>2</v>
      </c>
      <c r="P327">
        <v>120135</v>
      </c>
      <c r="Q327" t="s">
        <v>32</v>
      </c>
      <c r="R327">
        <v>7</v>
      </c>
      <c r="S327" t="s">
        <v>45</v>
      </c>
      <c r="W327" t="str">
        <f>IF(B327&lt;30,"&lt;30",IF(B327&lt;=40,"30-40",IF(B327&lt;=50,"41-50",IF(B327&lt;=60,"51-60","&gt;60"))))</f>
        <v>51-60</v>
      </c>
      <c r="X327" t="str">
        <f t="shared" si="20"/>
        <v>46-60 (Older Adult)</v>
      </c>
      <c r="AA327" t="str" cm="1">
        <f t="array" ref="AA327">INDEX(F327:F1826, MATCH(MAX(IF(H327:H1826="0", COUNTIF(F327:F1826, F327:F1826), 0)), IF(H327:H1826="0", COUNTIF(F327:F1826, F327:F1826), 0), 0))</f>
        <v>Home</v>
      </c>
      <c r="AB327" t="str" cm="1">
        <f t="array" ref="AB327">INDEX(Q327:Q1325, MATCH(MAX(COUNTIFS(Q327:Q1325, Q327:Q1325, AC327:AC1325, "High")), COUNTIFS(Q327:Q1325, Q327:Q1325, AC327:AC1325, "High"), 0))</f>
        <v>South</v>
      </c>
      <c r="AC327" t="str">
        <v>High Risk</v>
      </c>
      <c r="AH327">
        <f t="shared" si="21"/>
        <v>647.78062678062679</v>
      </c>
      <c r="AJ327">
        <f t="shared" si="22"/>
        <v>0.17796610169491525</v>
      </c>
      <c r="AK327">
        <f t="shared" si="23"/>
        <v>4.3433786543649232E-2</v>
      </c>
      <c r="AM327">
        <v>0.65092367151507469</v>
      </c>
      <c r="AN327" s="8">
        <f>IF(L327="Male", 1, 0)</f>
        <v>0</v>
      </c>
    </row>
    <row r="328" spans="1:40" ht="15" x14ac:dyDescent="0.3">
      <c r="A328">
        <v>327</v>
      </c>
      <c r="B328">
        <v>25</v>
      </c>
      <c r="C328">
        <v>38572</v>
      </c>
      <c r="D328">
        <v>616</v>
      </c>
      <c r="E328">
        <v>260727</v>
      </c>
      <c r="F328" t="s">
        <v>35</v>
      </c>
      <c r="G328">
        <v>4759</v>
      </c>
      <c r="H328">
        <v>0</v>
      </c>
      <c r="I328">
        <v>0</v>
      </c>
      <c r="J328" t="s">
        <v>20</v>
      </c>
      <c r="K328" t="s">
        <v>33</v>
      </c>
      <c r="L328" t="s">
        <v>30</v>
      </c>
      <c r="M328" t="s">
        <v>41</v>
      </c>
      <c r="N328">
        <v>3</v>
      </c>
      <c r="O328">
        <v>2</v>
      </c>
      <c r="P328">
        <v>121342</v>
      </c>
      <c r="Q328" t="s">
        <v>38</v>
      </c>
      <c r="R328">
        <v>5</v>
      </c>
      <c r="S328" t="s">
        <v>25</v>
      </c>
      <c r="W328" t="str">
        <f>IF(B328&lt;30,"&lt;30",IF(B328&lt;=40,"30-40",IF(B328&lt;=50,"41-50",IF(B328&lt;=60,"51-60","&gt;60"))))</f>
        <v>&lt;30</v>
      </c>
      <c r="X328" t="str">
        <f t="shared" si="20"/>
        <v>18-30 (Young Adult)</v>
      </c>
      <c r="AA328" t="str" cm="1">
        <f t="array" ref="AA328">INDEX(F328:F1827, MATCH(MAX(IF(H328:H1827="0", COUNTIF(F328:F1827, F328:F1827), 0)), IF(H328:H1827="0", COUNTIF(F328:F1827, F328:F1827), 0), 0))</f>
        <v>Medical</v>
      </c>
      <c r="AB328" t="str" cm="1">
        <f t="array" ref="AB328">INDEX(Q328:Q1326, MATCH(MAX(COUNTIFS(Q328:Q1326, Q328:Q1326, AC328:AC1326, "High")), COUNTIFS(Q328:Q1326, Q328:Q1326, AC328:AC1326, "High"), 0))</f>
        <v>North</v>
      </c>
      <c r="AC328" t="str">
        <v>High Risk</v>
      </c>
      <c r="AH328">
        <f t="shared" si="21"/>
        <v>648.68905472636811</v>
      </c>
      <c r="AJ328">
        <f t="shared" si="22"/>
        <v>0.13414634146341464</v>
      </c>
      <c r="AK328">
        <f t="shared" si="23"/>
        <v>4.3295320743708343E-2</v>
      </c>
      <c r="AM328">
        <v>0.44840382683308744</v>
      </c>
      <c r="AN328" s="8">
        <f>IF(L328="Male", 1, 0)</f>
        <v>1</v>
      </c>
    </row>
    <row r="329" spans="1:40" ht="15" x14ac:dyDescent="0.3">
      <c r="A329">
        <v>328</v>
      </c>
      <c r="B329">
        <v>62</v>
      </c>
      <c r="C329">
        <v>47211</v>
      </c>
      <c r="D329">
        <v>578</v>
      </c>
      <c r="E329">
        <v>242796</v>
      </c>
      <c r="F329" t="s">
        <v>40</v>
      </c>
      <c r="G329">
        <v>5997</v>
      </c>
      <c r="H329">
        <v>0</v>
      </c>
      <c r="I329">
        <v>1</v>
      </c>
      <c r="J329" t="s">
        <v>20</v>
      </c>
      <c r="K329" t="s">
        <v>33</v>
      </c>
      <c r="L329" t="s">
        <v>30</v>
      </c>
      <c r="M329" t="s">
        <v>37</v>
      </c>
      <c r="N329">
        <v>2</v>
      </c>
      <c r="O329">
        <v>1</v>
      </c>
      <c r="P329">
        <v>100149</v>
      </c>
      <c r="Q329" t="s">
        <v>32</v>
      </c>
      <c r="R329">
        <v>7</v>
      </c>
      <c r="S329" t="s">
        <v>27</v>
      </c>
      <c r="W329" t="str">
        <f>IF(B329&lt;30,"&lt;30",IF(B329&lt;=40,"30-40",IF(B329&lt;=50,"41-50",IF(B329&lt;=60,"51-60","&gt;60"))))</f>
        <v>&gt;60</v>
      </c>
      <c r="X329" t="str">
        <f t="shared" si="20"/>
        <v>46-60 (Older Adult)</v>
      </c>
      <c r="AA329" t="str" cm="1">
        <f t="array" ref="AA329">INDEX(F329:F1828, MATCH(MAX(IF(H329:H1828="0", COUNTIF(F329:F1828, F329:F1828), 0)), IF(H329:H1828="0", COUNTIF(F329:F1828, F329:F1828), 0), 0))</f>
        <v>Car</v>
      </c>
      <c r="AB329" t="str" cm="1">
        <f t="array" ref="AB329">INDEX(Q329:Q1327, MATCH(MAX(COUNTIFS(Q329:Q1327, Q329:Q1327, AC329:AC1327, "High")), COUNTIFS(Q329:Q1327, Q329:Q1327, AC329:AC1327, "High"), 0))</f>
        <v>South</v>
      </c>
      <c r="AC329" t="str">
        <v>Low Risk</v>
      </c>
      <c r="AH329">
        <f t="shared" si="21"/>
        <v>652.44324324324327</v>
      </c>
      <c r="AJ329">
        <f t="shared" si="22"/>
        <v>0.13100436681222707</v>
      </c>
      <c r="AK329">
        <f t="shared" si="23"/>
        <v>4.3156578567606345E-2</v>
      </c>
      <c r="AM329">
        <v>0.52659685200438078</v>
      </c>
      <c r="AN329" s="8">
        <f>IF(L329="Male", 1, 0)</f>
        <v>1</v>
      </c>
    </row>
    <row r="330" spans="1:40" ht="15" x14ac:dyDescent="0.3">
      <c r="A330">
        <v>329</v>
      </c>
      <c r="B330">
        <v>52</v>
      </c>
      <c r="C330">
        <v>55654</v>
      </c>
      <c r="D330">
        <v>626</v>
      </c>
      <c r="E330">
        <v>173306</v>
      </c>
      <c r="F330" t="s">
        <v>44</v>
      </c>
      <c r="G330">
        <v>4936</v>
      </c>
      <c r="H330">
        <v>0</v>
      </c>
      <c r="I330">
        <v>0</v>
      </c>
      <c r="J330" t="s">
        <v>20</v>
      </c>
      <c r="K330" t="s">
        <v>21</v>
      </c>
      <c r="L330" t="s">
        <v>30</v>
      </c>
      <c r="M330" t="s">
        <v>41</v>
      </c>
      <c r="N330">
        <v>5</v>
      </c>
      <c r="O330">
        <v>4</v>
      </c>
      <c r="P330">
        <v>45230</v>
      </c>
      <c r="Q330" t="s">
        <v>26</v>
      </c>
      <c r="R330">
        <v>3</v>
      </c>
      <c r="S330" t="s">
        <v>45</v>
      </c>
      <c r="W330" t="str">
        <f>IF(B330&lt;30,"&lt;30",IF(B330&lt;=40,"30-40",IF(B330&lt;=50,"41-50",IF(B330&lt;=60,"51-60","&gt;60"))))</f>
        <v>51-60</v>
      </c>
      <c r="X330" t="str">
        <f t="shared" si="20"/>
        <v>46-60 (Older Adult)</v>
      </c>
      <c r="AA330" t="str" cm="1">
        <f t="array" ref="AA330">INDEX(F330:F1829, MATCH(MAX(IF(H330:H1829="0", COUNTIF(F330:F1829, F330:F1829), 0)), IF(H330:H1829="0", COUNTIF(F330:F1829, F330:F1829), 0), 0))</f>
        <v>Personal</v>
      </c>
      <c r="AB330" t="str" cm="1">
        <f t="array" ref="AB330">INDEX(Q330:Q1328, MATCH(MAX(COUNTIFS(Q330:Q1328, Q330:Q1328, AC330:AC1328, "High")), COUNTIFS(Q330:Q1328, Q330:Q1328, AC330:AC1328, "High"), 0))</f>
        <v>West</v>
      </c>
      <c r="AC330" t="str">
        <v>High Risk</v>
      </c>
      <c r="AH330">
        <f t="shared" si="21"/>
        <v>648.68905472636811</v>
      </c>
      <c r="AJ330">
        <f t="shared" si="22"/>
        <v>0.11715481171548117</v>
      </c>
      <c r="AK330">
        <f t="shared" si="23"/>
        <v>4.2740776055879955E-2</v>
      </c>
      <c r="AM330">
        <v>0.60301584859209112</v>
      </c>
      <c r="AN330" s="8">
        <f>IF(L330="Male", 1, 0)</f>
        <v>1</v>
      </c>
    </row>
    <row r="331" spans="1:40" ht="15" x14ac:dyDescent="0.3">
      <c r="A331">
        <v>330</v>
      </c>
      <c r="B331">
        <v>26</v>
      </c>
      <c r="C331">
        <v>22933</v>
      </c>
      <c r="D331">
        <v>711</v>
      </c>
      <c r="E331">
        <v>170377</v>
      </c>
      <c r="F331" t="s">
        <v>44</v>
      </c>
      <c r="G331">
        <v>3242</v>
      </c>
      <c r="H331">
        <v>0</v>
      </c>
      <c r="I331">
        <v>1</v>
      </c>
      <c r="J331" t="s">
        <v>20</v>
      </c>
      <c r="K331" t="s">
        <v>33</v>
      </c>
      <c r="L331" t="s">
        <v>22</v>
      </c>
      <c r="M331" t="s">
        <v>23</v>
      </c>
      <c r="N331">
        <v>1</v>
      </c>
      <c r="O331">
        <v>4</v>
      </c>
      <c r="P331">
        <v>151443</v>
      </c>
      <c r="Q331" t="s">
        <v>24</v>
      </c>
      <c r="R331">
        <v>13</v>
      </c>
      <c r="S331" t="s">
        <v>25</v>
      </c>
      <c r="W331" t="str">
        <f>IF(B331&lt;30,"&lt;30",IF(B331&lt;=40,"30-40",IF(B331&lt;=50,"41-50",IF(B331&lt;=60,"51-60","&gt;60"))))</f>
        <v>&lt;30</v>
      </c>
      <c r="X331" t="str">
        <f t="shared" si="20"/>
        <v>18-30 (Young Adult)</v>
      </c>
      <c r="AA331" t="str" cm="1">
        <f t="array" ref="AA331">INDEX(F331:F1830, MATCH(MAX(IF(H331:H1830="0", COUNTIF(F331:F1830, F331:F1830), 0)), IF(H331:H1830="0", COUNTIF(F331:F1830, F331:F1830), 0), 0))</f>
        <v>Personal</v>
      </c>
      <c r="AB331" t="str" cm="1">
        <f t="array" ref="AB331">INDEX(Q331:Q1329, MATCH(MAX(COUNTIFS(Q331:Q1329, Q331:Q1329, AC331:AC1329, "High")), COUNTIFS(Q331:Q1329, Q331:Q1329, AC331:AC1329, "High"), 0))</f>
        <v>East</v>
      </c>
      <c r="AC331" t="str">
        <v>High Risk</v>
      </c>
      <c r="AH331">
        <f t="shared" si="21"/>
        <v>647.51989389920425</v>
      </c>
      <c r="AJ331">
        <f t="shared" si="22"/>
        <v>0.15436241610738255</v>
      </c>
      <c r="AK331">
        <f t="shared" si="23"/>
        <v>4.324416863289951E-2</v>
      </c>
      <c r="AM331">
        <v>0.30685263796240148</v>
      </c>
      <c r="AN331" s="8">
        <f>IF(L331="Male", 1, 0)</f>
        <v>0</v>
      </c>
    </row>
    <row r="332" spans="1:40" ht="15" x14ac:dyDescent="0.3">
      <c r="A332">
        <v>331</v>
      </c>
      <c r="B332">
        <v>34</v>
      </c>
      <c r="C332">
        <v>36482</v>
      </c>
      <c r="D332">
        <v>655</v>
      </c>
      <c r="E332">
        <v>217797</v>
      </c>
      <c r="F332" t="s">
        <v>19</v>
      </c>
      <c r="G332">
        <v>5138</v>
      </c>
      <c r="H332">
        <v>0</v>
      </c>
      <c r="I332">
        <v>0</v>
      </c>
      <c r="J332" t="s">
        <v>20</v>
      </c>
      <c r="K332" t="s">
        <v>29</v>
      </c>
      <c r="L332" t="s">
        <v>30</v>
      </c>
      <c r="M332" t="s">
        <v>37</v>
      </c>
      <c r="N332">
        <v>3</v>
      </c>
      <c r="O332">
        <v>4</v>
      </c>
      <c r="P332">
        <v>93619</v>
      </c>
      <c r="Q332" t="s">
        <v>24</v>
      </c>
      <c r="R332">
        <v>12</v>
      </c>
      <c r="S332" t="s">
        <v>39</v>
      </c>
      <c r="W332" t="str">
        <f>IF(B332&lt;30,"&lt;30",IF(B332&lt;=40,"30-40",IF(B332&lt;=50,"41-50",IF(B332&lt;=60,"51-60","&gt;60"))))</f>
        <v>30-40</v>
      </c>
      <c r="X332" t="str">
        <f t="shared" si="20"/>
        <v>31-45 (Middle-Aged)</v>
      </c>
      <c r="AA332" t="str" cm="1">
        <f t="array" ref="AA332">INDEX(F332:F1831, MATCH(MAX(IF(H332:H1831="0", COUNTIF(F332:F1831, F332:F1831), 0)), IF(H332:H1831="0", COUNTIF(F332:F1831, F332:F1831), 0), 0))</f>
        <v>Home</v>
      </c>
      <c r="AB332" t="str" cm="1">
        <f t="array" ref="AB332">INDEX(Q332:Q1330, MATCH(MAX(COUNTIFS(Q332:Q1330, Q332:Q1330, AC332:AC1330, "High")), COUNTIFS(Q332:Q1330, Q332:Q1330, AC332:AC1330, "High"), 0))</f>
        <v>East</v>
      </c>
      <c r="AC332" t="str">
        <v>High Risk</v>
      </c>
      <c r="AH332">
        <f t="shared" si="21"/>
        <v>652.44324324324327</v>
      </c>
      <c r="AJ332">
        <f t="shared" si="22"/>
        <v>0.13414634146341464</v>
      </c>
      <c r="AK332">
        <f t="shared" si="23"/>
        <v>4.3749321245122215E-2</v>
      </c>
      <c r="AM332">
        <v>0.42948688938569735</v>
      </c>
      <c r="AN332" s="8">
        <f>IF(L332="Male", 1, 0)</f>
        <v>1</v>
      </c>
    </row>
    <row r="333" spans="1:40" ht="15" x14ac:dyDescent="0.3">
      <c r="A333">
        <v>332</v>
      </c>
      <c r="B333">
        <v>26</v>
      </c>
      <c r="C333">
        <v>39120</v>
      </c>
      <c r="D333">
        <v>640</v>
      </c>
      <c r="E333">
        <v>314487</v>
      </c>
      <c r="F333" t="s">
        <v>19</v>
      </c>
      <c r="G333">
        <v>6816</v>
      </c>
      <c r="H333">
        <v>0</v>
      </c>
      <c r="I333">
        <v>0</v>
      </c>
      <c r="J333" t="s">
        <v>20</v>
      </c>
      <c r="K333" t="s">
        <v>33</v>
      </c>
      <c r="L333" t="s">
        <v>22</v>
      </c>
      <c r="M333" t="s">
        <v>37</v>
      </c>
      <c r="N333">
        <v>3</v>
      </c>
      <c r="O333">
        <v>4</v>
      </c>
      <c r="P333">
        <v>181278</v>
      </c>
      <c r="Q333" t="s">
        <v>26</v>
      </c>
      <c r="R333">
        <v>6</v>
      </c>
      <c r="S333" t="s">
        <v>42</v>
      </c>
      <c r="W333" t="str">
        <f>IF(B333&lt;30,"&lt;30",IF(B333&lt;=40,"30-40",IF(B333&lt;=50,"41-50",IF(B333&lt;=60,"51-60","&gt;60"))))</f>
        <v>&lt;30</v>
      </c>
      <c r="X333" t="str">
        <f t="shared" si="20"/>
        <v>18-30 (Young Adult)</v>
      </c>
      <c r="AA333" t="str" cm="1">
        <f t="array" ref="AA333">INDEX(F333:F1832, MATCH(MAX(IF(H333:H1832="0", COUNTIF(F333:F1832, F333:F1832), 0)), IF(H333:H1832="0", COUNTIF(F333:F1832, F333:F1832), 0), 0))</f>
        <v>Home</v>
      </c>
      <c r="AB333" t="str" cm="1">
        <f t="array" ref="AB333">INDEX(Q333:Q1331, MATCH(MAX(COUNTIFS(Q333:Q1331, Q333:Q1331, AC333:AC1331, "High")), COUNTIFS(Q333:Q1331, Q333:Q1331, AC333:AC1331, "High"), 0))</f>
        <v>West</v>
      </c>
      <c r="AC333" t="str">
        <v>High Risk</v>
      </c>
      <c r="AH333">
        <f t="shared" si="21"/>
        <v>652.44324324324327</v>
      </c>
      <c r="AJ333">
        <f t="shared" si="22"/>
        <v>0.13414634146341464</v>
      </c>
      <c r="AK333">
        <f t="shared" si="23"/>
        <v>4.4256243956837749E-2</v>
      </c>
      <c r="AM333">
        <v>0.45336386593412559</v>
      </c>
      <c r="AN333" s="8">
        <f>IF(L333="Male", 1, 0)</f>
        <v>0</v>
      </c>
    </row>
    <row r="334" spans="1:40" ht="15" x14ac:dyDescent="0.3">
      <c r="A334">
        <v>333</v>
      </c>
      <c r="B334">
        <v>34</v>
      </c>
      <c r="C334">
        <v>30820</v>
      </c>
      <c r="D334">
        <v>734</v>
      </c>
      <c r="E334">
        <v>192510</v>
      </c>
      <c r="F334" t="s">
        <v>35</v>
      </c>
      <c r="G334">
        <v>4300</v>
      </c>
      <c r="H334">
        <v>0</v>
      </c>
      <c r="I334">
        <v>0</v>
      </c>
      <c r="J334" t="s">
        <v>20</v>
      </c>
      <c r="K334" t="s">
        <v>29</v>
      </c>
      <c r="L334" t="s">
        <v>30</v>
      </c>
      <c r="M334" t="s">
        <v>23</v>
      </c>
      <c r="N334">
        <v>4</v>
      </c>
      <c r="O334">
        <v>4</v>
      </c>
      <c r="P334">
        <v>119576</v>
      </c>
      <c r="Q334" t="s">
        <v>24</v>
      </c>
      <c r="R334">
        <v>2</v>
      </c>
      <c r="S334" t="s">
        <v>42</v>
      </c>
      <c r="W334" t="str">
        <f>IF(B334&lt;30,"&lt;30",IF(B334&lt;=40,"30-40",IF(B334&lt;=50,"41-50",IF(B334&lt;=60,"51-60","&gt;60"))))</f>
        <v>30-40</v>
      </c>
      <c r="X334" t="str">
        <f t="shared" si="20"/>
        <v>31-45 (Middle-Aged)</v>
      </c>
      <c r="AA334" t="str" cm="1">
        <f t="array" ref="AA334">INDEX(F334:F1833, MATCH(MAX(IF(H334:H1833="0", COUNTIF(F334:F1833, F334:F1833), 0)), IF(H334:H1833="0", COUNTIF(F334:F1833, F334:F1833), 0), 0))</f>
        <v>Medical</v>
      </c>
      <c r="AB334" t="str" cm="1">
        <f t="array" ref="AB334">INDEX(Q334:Q1332, MATCH(MAX(COUNTIFS(Q334:Q1332, Q334:Q1332, AC334:AC1332, "High")), COUNTIFS(Q334:Q1332, Q334:Q1332, AC334:AC1332, "High"), 0))</f>
        <v>East</v>
      </c>
      <c r="AC334" t="str">
        <v>High Risk</v>
      </c>
      <c r="AH334">
        <f t="shared" si="21"/>
        <v>647.51989389920425</v>
      </c>
      <c r="AJ334">
        <f t="shared" si="22"/>
        <v>0.17796610169491525</v>
      </c>
      <c r="AK334">
        <f t="shared" si="23"/>
        <v>4.4764946914354793E-2</v>
      </c>
      <c r="AM334">
        <v>0.37823918611913143</v>
      </c>
      <c r="AN334" s="8">
        <f>IF(L334="Male", 1, 0)</f>
        <v>1</v>
      </c>
    </row>
    <row r="335" spans="1:40" ht="15" x14ac:dyDescent="0.3">
      <c r="A335">
        <v>334</v>
      </c>
      <c r="B335">
        <v>32</v>
      </c>
      <c r="C335">
        <v>51591</v>
      </c>
      <c r="D335">
        <v>629</v>
      </c>
      <c r="E335">
        <v>218156</v>
      </c>
      <c r="F335" t="s">
        <v>35</v>
      </c>
      <c r="G335">
        <v>6548</v>
      </c>
      <c r="H335">
        <v>0</v>
      </c>
      <c r="I335">
        <v>1</v>
      </c>
      <c r="J335" t="s">
        <v>20</v>
      </c>
      <c r="K335" t="s">
        <v>29</v>
      </c>
      <c r="L335" t="s">
        <v>22</v>
      </c>
      <c r="M335" t="s">
        <v>37</v>
      </c>
      <c r="N335">
        <v>3</v>
      </c>
      <c r="O335">
        <v>3</v>
      </c>
      <c r="P335">
        <v>93701</v>
      </c>
      <c r="Q335" t="s">
        <v>32</v>
      </c>
      <c r="R335">
        <v>15</v>
      </c>
      <c r="S335" t="s">
        <v>34</v>
      </c>
      <c r="W335" t="str">
        <f>IF(B335&lt;30,"&lt;30",IF(B335&lt;=40,"30-40",IF(B335&lt;=50,"41-50",IF(B335&lt;=60,"51-60","&gt;60"))))</f>
        <v>30-40</v>
      </c>
      <c r="X335" t="str">
        <f t="shared" si="20"/>
        <v>31-45 (Middle-Aged)</v>
      </c>
      <c r="AA335" t="str" cm="1">
        <f t="array" ref="AA335">INDEX(F335:F1834, MATCH(MAX(IF(H335:H1834="0", COUNTIF(F335:F1834, F335:F1834), 0)), IF(H335:H1834="0", COUNTIF(F335:F1834, F335:F1834), 0), 0))</f>
        <v>Medical</v>
      </c>
      <c r="AB335" t="str" cm="1">
        <f t="array" ref="AB335">INDEX(Q335:Q1333, MATCH(MAX(COUNTIFS(Q335:Q1333, Q335:Q1333, AC335:AC1333, "High")), COUNTIFS(Q335:Q1333, Q335:Q1333, AC335:AC1333, "High"), 0))</f>
        <v>South</v>
      </c>
      <c r="AC335" t="str">
        <v>High Risk</v>
      </c>
      <c r="AH335">
        <f t="shared" si="21"/>
        <v>652.44324324324327</v>
      </c>
      <c r="AJ335">
        <f t="shared" si="22"/>
        <v>0.13414634146341464</v>
      </c>
      <c r="AK335">
        <f t="shared" si="23"/>
        <v>4.5275440346880497E-2</v>
      </c>
      <c r="AM335">
        <v>0.56624096014771508</v>
      </c>
      <c r="AN335" s="8">
        <f>IF(L335="Male", 1, 0)</f>
        <v>0</v>
      </c>
    </row>
    <row r="336" spans="1:40" ht="15" x14ac:dyDescent="0.3">
      <c r="A336">
        <v>335</v>
      </c>
      <c r="B336">
        <v>47</v>
      </c>
      <c r="C336">
        <v>48888</v>
      </c>
      <c r="D336">
        <v>609</v>
      </c>
      <c r="E336">
        <v>244729</v>
      </c>
      <c r="F336" t="s">
        <v>44</v>
      </c>
      <c r="G336">
        <v>5617</v>
      </c>
      <c r="H336">
        <v>0</v>
      </c>
      <c r="I336">
        <v>1</v>
      </c>
      <c r="J336" t="s">
        <v>20</v>
      </c>
      <c r="K336" t="s">
        <v>33</v>
      </c>
      <c r="L336" t="s">
        <v>22</v>
      </c>
      <c r="M336" t="s">
        <v>23</v>
      </c>
      <c r="N336">
        <v>0</v>
      </c>
      <c r="O336">
        <v>3</v>
      </c>
      <c r="P336">
        <v>113434</v>
      </c>
      <c r="Q336" t="s">
        <v>38</v>
      </c>
      <c r="R336">
        <v>15</v>
      </c>
      <c r="S336" t="s">
        <v>39</v>
      </c>
      <c r="W336" t="str">
        <f>IF(B336&lt;30,"&lt;30",IF(B336&lt;=40,"30-40",IF(B336&lt;=50,"41-50",IF(B336&lt;=60,"51-60","&gt;60"))))</f>
        <v>41-50</v>
      </c>
      <c r="X336" t="str">
        <f t="shared" si="20"/>
        <v>46-60 (Older Adult)</v>
      </c>
      <c r="AA336" t="str" cm="1">
        <f t="array" ref="AA336">INDEX(F336:F1835, MATCH(MAX(IF(H336:H1835="0", COUNTIF(F336:F1835, F336:F1835), 0)), IF(H336:H1835="0", COUNTIF(F336:F1835, F336:F1835), 0), 0))</f>
        <v>Personal</v>
      </c>
      <c r="AB336" t="str" cm="1">
        <f t="array" ref="AB336">INDEX(Q336:Q1334, MATCH(MAX(COUNTIFS(Q336:Q1334, Q336:Q1334, AC336:AC1334, "High")), COUNTIFS(Q336:Q1334, Q336:Q1334, AC336:AC1334, "High"), 0))</f>
        <v>North</v>
      </c>
      <c r="AC336" t="str">
        <v>High Risk</v>
      </c>
      <c r="AH336">
        <f t="shared" si="21"/>
        <v>647.51989389920425</v>
      </c>
      <c r="AJ336">
        <f t="shared" si="22"/>
        <v>0.15873015873015872</v>
      </c>
      <c r="AK336">
        <f t="shared" si="23"/>
        <v>4.5446388927461112E-2</v>
      </c>
      <c r="AM336">
        <v>0.54177565779350667</v>
      </c>
      <c r="AN336" s="8">
        <f>IF(L336="Male", 1, 0)</f>
        <v>0</v>
      </c>
    </row>
    <row r="337" spans="1:40" ht="15" x14ac:dyDescent="0.3">
      <c r="A337">
        <v>336</v>
      </c>
      <c r="B337">
        <v>46</v>
      </c>
      <c r="C337">
        <v>71355</v>
      </c>
      <c r="D337">
        <v>670</v>
      </c>
      <c r="E337">
        <v>179039</v>
      </c>
      <c r="F337" t="s">
        <v>28</v>
      </c>
      <c r="G337">
        <v>6176</v>
      </c>
      <c r="H337">
        <v>1</v>
      </c>
      <c r="I337">
        <v>1</v>
      </c>
      <c r="J337" t="s">
        <v>20</v>
      </c>
      <c r="K337" t="s">
        <v>29</v>
      </c>
      <c r="L337" t="s">
        <v>22</v>
      </c>
      <c r="M337" t="s">
        <v>31</v>
      </c>
      <c r="N337">
        <v>0</v>
      </c>
      <c r="O337">
        <v>2</v>
      </c>
      <c r="P337">
        <v>39421</v>
      </c>
      <c r="Q337" t="s">
        <v>38</v>
      </c>
      <c r="R337">
        <v>18</v>
      </c>
      <c r="S337" t="s">
        <v>27</v>
      </c>
      <c r="W337" t="str">
        <f>IF(B337&lt;30,"&lt;30",IF(B337&lt;=40,"30-40",IF(B337&lt;=50,"41-50",IF(B337&lt;=60,"51-60","&gt;60"))))</f>
        <v>41-50</v>
      </c>
      <c r="X337" t="str">
        <f t="shared" si="20"/>
        <v>46-60 (Older Adult)</v>
      </c>
      <c r="AA337" t="str" cm="1">
        <f t="array" ref="AA337">INDEX(F337:F1836, MATCH(MAX(IF(H337:H1836="0", COUNTIF(F337:F1836, F337:F1836), 0)), IF(H337:H1836="0", COUNTIF(F337:F1836, F337:F1836), 0), 0))</f>
        <v>Education</v>
      </c>
      <c r="AB337" t="str" cm="1">
        <f t="array" ref="AB337">INDEX(Q337:Q1335, MATCH(MAX(COUNTIFS(Q337:Q1335, Q337:Q1335, AC337:AC1335, "High")), COUNTIFS(Q337:Q1335, Q337:Q1335, AC337:AC1335, "High"), 0))</f>
        <v>North</v>
      </c>
      <c r="AC337" t="str">
        <v>High Risk</v>
      </c>
      <c r="AH337">
        <f t="shared" si="21"/>
        <v>647.78062678062679</v>
      </c>
      <c r="AJ337">
        <f t="shared" si="22"/>
        <v>0.15873015873015872</v>
      </c>
      <c r="AK337">
        <f t="shared" si="23"/>
        <v>4.5617687905723354E-2</v>
      </c>
      <c r="AM337">
        <v>0.74512820976982885</v>
      </c>
      <c r="AN337" s="8">
        <f>IF(L337="Male", 1, 0)</f>
        <v>0</v>
      </c>
    </row>
    <row r="338" spans="1:40" ht="15" x14ac:dyDescent="0.3">
      <c r="A338">
        <v>337</v>
      </c>
      <c r="B338">
        <v>32</v>
      </c>
      <c r="C338">
        <v>33189</v>
      </c>
      <c r="D338">
        <v>670</v>
      </c>
      <c r="E338">
        <v>239874</v>
      </c>
      <c r="F338" t="s">
        <v>35</v>
      </c>
      <c r="G338">
        <v>5875</v>
      </c>
      <c r="H338">
        <v>0</v>
      </c>
      <c r="I338">
        <v>1</v>
      </c>
      <c r="J338" t="s">
        <v>20</v>
      </c>
      <c r="K338" t="s">
        <v>21</v>
      </c>
      <c r="L338" t="s">
        <v>30</v>
      </c>
      <c r="M338" t="s">
        <v>23</v>
      </c>
      <c r="N338">
        <v>1</v>
      </c>
      <c r="O338">
        <v>4</v>
      </c>
      <c r="P338">
        <v>130784</v>
      </c>
      <c r="Q338" t="s">
        <v>32</v>
      </c>
      <c r="R338">
        <v>17</v>
      </c>
      <c r="S338" t="s">
        <v>25</v>
      </c>
      <c r="W338" t="str">
        <f>IF(B338&lt;30,"&lt;30",IF(B338&lt;=40,"30-40",IF(B338&lt;=50,"41-50",IF(B338&lt;=60,"51-60","&gt;60"))))</f>
        <v>30-40</v>
      </c>
      <c r="X338" t="str">
        <f t="shared" si="20"/>
        <v>31-45 (Middle-Aged)</v>
      </c>
      <c r="AA338" t="str" cm="1">
        <f t="array" ref="AA338">INDEX(F338:F1837, MATCH(MAX(IF(H338:H1837="0", COUNTIF(F338:F1837, F338:F1837), 0)), IF(H338:H1837="0", COUNTIF(F338:F1837, F338:F1837), 0), 0))</f>
        <v>Medical</v>
      </c>
      <c r="AB338" t="str" cm="1">
        <f t="array" ref="AB338">INDEX(Q338:Q1336, MATCH(MAX(COUNTIFS(Q338:Q1336, Q338:Q1336, AC338:AC1336, "High")), COUNTIFS(Q338:Q1336, Q338:Q1336, AC338:AC1336, "High"), 0))</f>
        <v>South</v>
      </c>
      <c r="AC338" t="str">
        <v>High Risk</v>
      </c>
      <c r="AH338">
        <f t="shared" si="21"/>
        <v>647.51989389920425</v>
      </c>
      <c r="AJ338">
        <f t="shared" si="22"/>
        <v>0.15436241610738255</v>
      </c>
      <c r="AK338">
        <f t="shared" si="23"/>
        <v>4.6651733012568912E-2</v>
      </c>
      <c r="AM338">
        <v>0.3996813989482545</v>
      </c>
      <c r="AN338" s="8">
        <f>IF(L338="Male", 1, 0)</f>
        <v>1</v>
      </c>
    </row>
    <row r="339" spans="1:40" ht="15" x14ac:dyDescent="0.3">
      <c r="A339">
        <v>338</v>
      </c>
      <c r="B339">
        <v>28</v>
      </c>
      <c r="C339">
        <v>53521</v>
      </c>
      <c r="D339">
        <v>620</v>
      </c>
      <c r="E339">
        <v>200698</v>
      </c>
      <c r="F339" t="s">
        <v>44</v>
      </c>
      <c r="G339">
        <v>5177</v>
      </c>
      <c r="H339">
        <v>0</v>
      </c>
      <c r="I339">
        <v>1</v>
      </c>
      <c r="J339" t="s">
        <v>20</v>
      </c>
      <c r="K339" t="s">
        <v>33</v>
      </c>
      <c r="L339" t="s">
        <v>30</v>
      </c>
      <c r="M339" t="s">
        <v>31</v>
      </c>
      <c r="N339">
        <v>3</v>
      </c>
      <c r="O339">
        <v>4</v>
      </c>
      <c r="P339">
        <v>177008</v>
      </c>
      <c r="Q339" t="s">
        <v>38</v>
      </c>
      <c r="R339">
        <v>3</v>
      </c>
      <c r="S339" t="s">
        <v>39</v>
      </c>
      <c r="W339" t="str">
        <f>IF(B339&lt;30,"&lt;30",IF(B339&lt;=40,"30-40",IF(B339&lt;=50,"41-50",IF(B339&lt;=60,"51-60","&gt;60"))))</f>
        <v>&lt;30</v>
      </c>
      <c r="X339" t="str">
        <f t="shared" si="20"/>
        <v>18-30 (Young Adult)</v>
      </c>
      <c r="AA339" t="str" cm="1">
        <f t="array" ref="AA339">INDEX(F339:F1838, MATCH(MAX(IF(H339:H1838="0", COUNTIF(F339:F1838, F339:F1838), 0)), IF(H339:H1838="0", COUNTIF(F339:F1838, F339:F1838), 0), 0))</f>
        <v>Personal</v>
      </c>
      <c r="AB339" t="str" cm="1">
        <f t="array" ref="AB339">INDEX(Q339:Q1337, MATCH(MAX(COUNTIFS(Q339:Q1337, Q339:Q1337, AC339:AC1337, "High")), COUNTIFS(Q339:Q1337, Q339:Q1337, AC339:AC1337, "High"), 0))</f>
        <v>North</v>
      </c>
      <c r="AC339" t="str">
        <v>High Risk</v>
      </c>
      <c r="AH339">
        <f t="shared" si="21"/>
        <v>647.78062678062679</v>
      </c>
      <c r="AJ339">
        <f t="shared" si="22"/>
        <v>0.13414634146341464</v>
      </c>
      <c r="AK339">
        <f t="shared" si="23"/>
        <v>4.7165172622312075E-2</v>
      </c>
      <c r="AM339">
        <v>0.5837097109962619</v>
      </c>
      <c r="AN339" s="8">
        <f>IF(L339="Male", 1, 0)</f>
        <v>1</v>
      </c>
    </row>
    <row r="340" spans="1:40" ht="15" x14ac:dyDescent="0.3">
      <c r="A340">
        <v>339</v>
      </c>
      <c r="B340">
        <v>30</v>
      </c>
      <c r="C340">
        <v>36798</v>
      </c>
      <c r="D340">
        <v>610</v>
      </c>
      <c r="E340">
        <v>262494</v>
      </c>
      <c r="F340" t="s">
        <v>35</v>
      </c>
      <c r="G340">
        <v>4386</v>
      </c>
      <c r="H340">
        <v>0</v>
      </c>
      <c r="I340">
        <v>1</v>
      </c>
      <c r="J340" t="s">
        <v>20</v>
      </c>
      <c r="K340" t="s">
        <v>21</v>
      </c>
      <c r="L340" t="s">
        <v>30</v>
      </c>
      <c r="M340" t="s">
        <v>37</v>
      </c>
      <c r="N340">
        <v>4</v>
      </c>
      <c r="O340">
        <v>4</v>
      </c>
      <c r="P340">
        <v>37322</v>
      </c>
      <c r="Q340" t="s">
        <v>38</v>
      </c>
      <c r="R340">
        <v>3</v>
      </c>
      <c r="S340" t="s">
        <v>25</v>
      </c>
      <c r="W340" t="str">
        <f>IF(B340&lt;30,"&lt;30",IF(B340&lt;=40,"30-40",IF(B340&lt;=50,"41-50",IF(B340&lt;=60,"51-60","&gt;60"))))</f>
        <v>30-40</v>
      </c>
      <c r="X340" t="str">
        <f t="shared" si="20"/>
        <v>18-30 (Young Adult)</v>
      </c>
      <c r="AA340" t="str" cm="1">
        <f t="array" ref="AA340">INDEX(F340:F1839, MATCH(MAX(IF(H340:H1839="0", COUNTIF(F340:F1839, F340:F1839), 0)), IF(H340:H1839="0", COUNTIF(F340:F1839, F340:F1839), 0), 0))</f>
        <v>Medical</v>
      </c>
      <c r="AB340" t="str" cm="1">
        <f t="array" ref="AB340">INDEX(Q340:Q1338, MATCH(MAX(COUNTIFS(Q340:Q1338, Q340:Q1338, AC340:AC1338, "High")), COUNTIFS(Q340:Q1338, Q340:Q1338, AC340:AC1338, "High"), 0))</f>
        <v>North</v>
      </c>
      <c r="AC340" t="str">
        <v>High Risk</v>
      </c>
      <c r="AH340">
        <f t="shared" si="21"/>
        <v>652.44324324324327</v>
      </c>
      <c r="AJ340">
        <f t="shared" si="22"/>
        <v>0.17796610169491525</v>
      </c>
      <c r="AK340">
        <f t="shared" si="23"/>
        <v>4.7680431430436793E-2</v>
      </c>
      <c r="AM340">
        <v>0.43234705791841277</v>
      </c>
      <c r="AN340" s="8">
        <f>IF(L340="Male", 1, 0)</f>
        <v>1</v>
      </c>
    </row>
    <row r="341" spans="1:40" ht="15" x14ac:dyDescent="0.3">
      <c r="A341">
        <v>340</v>
      </c>
      <c r="B341">
        <v>36</v>
      </c>
      <c r="C341">
        <v>24242</v>
      </c>
      <c r="D341">
        <v>722</v>
      </c>
      <c r="E341">
        <v>152770</v>
      </c>
      <c r="F341" t="s">
        <v>40</v>
      </c>
      <c r="G341">
        <v>5175</v>
      </c>
      <c r="H341">
        <v>1</v>
      </c>
      <c r="I341">
        <v>1</v>
      </c>
      <c r="J341" t="s">
        <v>20</v>
      </c>
      <c r="K341" t="s">
        <v>21</v>
      </c>
      <c r="L341" t="s">
        <v>30</v>
      </c>
      <c r="M341" t="s">
        <v>23</v>
      </c>
      <c r="N341">
        <v>5</v>
      </c>
      <c r="O341">
        <v>2</v>
      </c>
      <c r="P341">
        <v>91377</v>
      </c>
      <c r="Q341" t="s">
        <v>24</v>
      </c>
      <c r="R341">
        <v>9</v>
      </c>
      <c r="S341" t="s">
        <v>39</v>
      </c>
      <c r="W341" t="str">
        <f>IF(B341&lt;30,"&lt;30",IF(B341&lt;=40,"30-40",IF(B341&lt;=50,"41-50",IF(B341&lt;=60,"51-60","&gt;60"))))</f>
        <v>30-40</v>
      </c>
      <c r="X341" t="str">
        <f t="shared" si="20"/>
        <v>31-45 (Middle-Aged)</v>
      </c>
      <c r="AA341" t="str" cm="1">
        <f t="array" ref="AA341">INDEX(F341:F1840, MATCH(MAX(IF(H341:H1840="0", COUNTIF(F341:F1840, F341:F1840), 0)), IF(H341:H1840="0", COUNTIF(F341:F1840, F341:F1840), 0), 0))</f>
        <v>Car</v>
      </c>
      <c r="AB341" t="str" cm="1">
        <f t="array" ref="AB341">INDEX(Q341:Q1339, MATCH(MAX(COUNTIFS(Q341:Q1339, Q341:Q1339, AC341:AC1339, "High")), COUNTIFS(Q341:Q1339, Q341:Q1339, AC341:AC1339, "High"), 0))</f>
        <v>East</v>
      </c>
      <c r="AC341" t="str">
        <v>High Risk</v>
      </c>
      <c r="AH341">
        <f t="shared" si="21"/>
        <v>647.51989389920425</v>
      </c>
      <c r="AJ341">
        <f t="shared" si="22"/>
        <v>0.11715481171548117</v>
      </c>
      <c r="AK341">
        <f t="shared" si="23"/>
        <v>4.8197519988306882E-2</v>
      </c>
      <c r="AM341">
        <v>0.31870061457418786</v>
      </c>
      <c r="AN341" s="8">
        <f>IF(L341="Male", 1, 0)</f>
        <v>1</v>
      </c>
    </row>
    <row r="342" spans="1:40" ht="15" x14ac:dyDescent="0.3">
      <c r="A342">
        <v>341</v>
      </c>
      <c r="B342">
        <v>46</v>
      </c>
      <c r="C342">
        <v>58817</v>
      </c>
      <c r="D342">
        <v>628</v>
      </c>
      <c r="E342">
        <v>315694</v>
      </c>
      <c r="F342" t="s">
        <v>19</v>
      </c>
      <c r="G342">
        <v>5233</v>
      </c>
      <c r="H342">
        <v>0</v>
      </c>
      <c r="I342">
        <v>1</v>
      </c>
      <c r="J342" t="s">
        <v>36</v>
      </c>
      <c r="K342" t="s">
        <v>29</v>
      </c>
      <c r="L342" t="s">
        <v>30</v>
      </c>
      <c r="M342" t="s">
        <v>37</v>
      </c>
      <c r="N342">
        <v>1</v>
      </c>
      <c r="O342">
        <v>4</v>
      </c>
      <c r="P342">
        <v>96839</v>
      </c>
      <c r="Q342" t="s">
        <v>32</v>
      </c>
      <c r="R342">
        <v>10</v>
      </c>
      <c r="S342" t="s">
        <v>39</v>
      </c>
      <c r="W342" t="str">
        <f>IF(B342&lt;30,"&lt;30",IF(B342&lt;=40,"30-40",IF(B342&lt;=50,"41-50",IF(B342&lt;=60,"51-60","&gt;60"))))</f>
        <v>41-50</v>
      </c>
      <c r="X342" t="str">
        <f t="shared" si="20"/>
        <v>46-60 (Older Adult)</v>
      </c>
      <c r="AA342" t="str" cm="1">
        <f t="array" ref="AA342">INDEX(F342:F1841, MATCH(MAX(IF(H342:H1841="0", COUNTIF(F342:F1841, F342:F1841), 0)), IF(H342:H1841="0", COUNTIF(F342:F1841, F342:F1841), 0), 0))</f>
        <v>Home</v>
      </c>
      <c r="AB342" t="str" cm="1">
        <f t="array" ref="AB342">INDEX(Q342:Q1340, MATCH(MAX(COUNTIFS(Q342:Q1340, Q342:Q1340, AC342:AC1340, "High")), COUNTIFS(Q342:Q1340, Q342:Q1340, AC342:AC1340, "High"), 0))</f>
        <v>South</v>
      </c>
      <c r="AC342" t="str">
        <v>High Risk</v>
      </c>
      <c r="AH342">
        <f t="shared" si="21"/>
        <v>652.44324324324327</v>
      </c>
      <c r="AJ342">
        <f t="shared" si="22"/>
        <v>0.15436241610738255</v>
      </c>
      <c r="AK342">
        <f t="shared" si="23"/>
        <v>4.9237988260396194E-2</v>
      </c>
      <c r="AM342">
        <v>0.63164468741797386</v>
      </c>
      <c r="AN342" s="8">
        <f>IF(L342="Male", 1, 0)</f>
        <v>1</v>
      </c>
    </row>
    <row r="343" spans="1:40" ht="15" x14ac:dyDescent="0.3">
      <c r="A343">
        <v>342</v>
      </c>
      <c r="B343">
        <v>28</v>
      </c>
      <c r="C343">
        <v>60058</v>
      </c>
      <c r="D343">
        <v>577</v>
      </c>
      <c r="E343">
        <v>184375</v>
      </c>
      <c r="F343" t="s">
        <v>44</v>
      </c>
      <c r="G343">
        <v>5971</v>
      </c>
      <c r="H343">
        <v>0</v>
      </c>
      <c r="I343">
        <v>1</v>
      </c>
      <c r="J343" t="s">
        <v>36</v>
      </c>
      <c r="K343" t="s">
        <v>21</v>
      </c>
      <c r="L343" t="s">
        <v>22</v>
      </c>
      <c r="M343" t="s">
        <v>31</v>
      </c>
      <c r="N343">
        <v>2</v>
      </c>
      <c r="O343">
        <v>4</v>
      </c>
      <c r="P343">
        <v>126256</v>
      </c>
      <c r="Q343" t="s">
        <v>26</v>
      </c>
      <c r="R343">
        <v>12</v>
      </c>
      <c r="S343" t="s">
        <v>42</v>
      </c>
      <c r="W343" t="str">
        <f>IF(B343&lt;30,"&lt;30",IF(B343&lt;=40,"30-40",IF(B343&lt;=50,"41-50",IF(B343&lt;=60,"51-60","&gt;60"))))</f>
        <v>&lt;30</v>
      </c>
      <c r="X343" t="str">
        <f t="shared" si="20"/>
        <v>18-30 (Young Adult)</v>
      </c>
      <c r="AA343" t="str" cm="1">
        <f t="array" ref="AA343">INDEX(F343:F1842, MATCH(MAX(IF(H343:H1842="0", COUNTIF(F343:F1842, F343:F1842), 0)), IF(H343:H1842="0", COUNTIF(F343:F1842, F343:F1842), 0), 0))</f>
        <v>Personal</v>
      </c>
      <c r="AB343" t="str" cm="1">
        <f t="array" ref="AB343">INDEX(Q343:Q1341, MATCH(MAX(COUNTIFS(Q343:Q1341, Q343:Q1341, AC343:AC1341, "High")), COUNTIFS(Q343:Q1341, Q343:Q1341, AC343:AC1341, "High"), 0))</f>
        <v>West</v>
      </c>
      <c r="AC343" t="str">
        <v>Low Risk</v>
      </c>
      <c r="AH343">
        <f t="shared" si="21"/>
        <v>647.78062678062679</v>
      </c>
      <c r="AJ343">
        <f t="shared" si="22"/>
        <v>0.13100436681222707</v>
      </c>
      <c r="AK343">
        <f t="shared" si="23"/>
        <v>4.9756436875552958E-2</v>
      </c>
      <c r="AM343">
        <v>0.64287718472525179</v>
      </c>
      <c r="AN343" s="8">
        <f>IF(L343="Male", 1, 0)</f>
        <v>0</v>
      </c>
    </row>
    <row r="344" spans="1:40" ht="15" x14ac:dyDescent="0.3">
      <c r="A344">
        <v>343</v>
      </c>
      <c r="B344">
        <v>61</v>
      </c>
      <c r="C344">
        <v>58281</v>
      </c>
      <c r="D344">
        <v>659</v>
      </c>
      <c r="E344">
        <v>226073</v>
      </c>
      <c r="F344" t="s">
        <v>35</v>
      </c>
      <c r="G344">
        <v>2748</v>
      </c>
      <c r="H344">
        <v>0</v>
      </c>
      <c r="I344">
        <v>1</v>
      </c>
      <c r="J344" t="s">
        <v>20</v>
      </c>
      <c r="K344" t="s">
        <v>21</v>
      </c>
      <c r="L344" t="s">
        <v>22</v>
      </c>
      <c r="M344" t="s">
        <v>41</v>
      </c>
      <c r="N344">
        <v>4</v>
      </c>
      <c r="O344">
        <v>3</v>
      </c>
      <c r="P344">
        <v>163179</v>
      </c>
      <c r="Q344" t="s">
        <v>38</v>
      </c>
      <c r="R344">
        <v>1</v>
      </c>
      <c r="S344" t="s">
        <v>39</v>
      </c>
      <c r="W344" t="str">
        <f>IF(B344&lt;30,"&lt;30",IF(B344&lt;=40,"30-40",IF(B344&lt;=50,"41-50",IF(B344&lt;=60,"51-60","&gt;60"))))</f>
        <v>&gt;60</v>
      </c>
      <c r="X344" t="str">
        <f t="shared" si="20"/>
        <v>46-60 (Older Adult)</v>
      </c>
      <c r="AA344" t="str" cm="1">
        <f t="array" ref="AA344">INDEX(F344:F1843, MATCH(MAX(IF(H344:H1843="0", COUNTIF(F344:F1843, F344:F1843), 0)), IF(H344:H1843="0", COUNTIF(F344:F1843, F344:F1843), 0), 0))</f>
        <v>Medical</v>
      </c>
      <c r="AB344" t="str" cm="1">
        <f t="array" ref="AB344">INDEX(Q344:Q1342, MATCH(MAX(COUNTIFS(Q344:Q1342, Q344:Q1342, AC344:AC1342, "High")), COUNTIFS(Q344:Q1342, Q344:Q1342, AC344:AC1342, "High"), 0))</f>
        <v>North</v>
      </c>
      <c r="AC344" t="str">
        <v>High Risk</v>
      </c>
      <c r="AH344">
        <f t="shared" si="21"/>
        <v>648.68905472636811</v>
      </c>
      <c r="AJ344">
        <f t="shared" si="22"/>
        <v>0.17796610169491525</v>
      </c>
      <c r="AK344">
        <f t="shared" si="23"/>
        <v>5.0276735584111248E-2</v>
      </c>
      <c r="AM344">
        <v>0.62679326231184884</v>
      </c>
      <c r="AN344" s="8">
        <f>IF(L344="Male", 1, 0)</f>
        <v>0</v>
      </c>
    </row>
    <row r="345" spans="1:40" ht="15" x14ac:dyDescent="0.3">
      <c r="A345">
        <v>344</v>
      </c>
      <c r="B345">
        <v>49</v>
      </c>
      <c r="C345">
        <v>30252</v>
      </c>
      <c r="D345">
        <v>694</v>
      </c>
      <c r="E345">
        <v>200244</v>
      </c>
      <c r="F345" t="s">
        <v>19</v>
      </c>
      <c r="G345">
        <v>3570</v>
      </c>
      <c r="H345">
        <v>0</v>
      </c>
      <c r="I345">
        <v>0</v>
      </c>
      <c r="J345" t="s">
        <v>20</v>
      </c>
      <c r="K345" t="s">
        <v>33</v>
      </c>
      <c r="L345" t="s">
        <v>22</v>
      </c>
      <c r="M345" t="s">
        <v>41</v>
      </c>
      <c r="N345">
        <v>2</v>
      </c>
      <c r="O345">
        <v>2</v>
      </c>
      <c r="P345">
        <v>111486</v>
      </c>
      <c r="Q345" t="s">
        <v>32</v>
      </c>
      <c r="R345">
        <v>4</v>
      </c>
      <c r="S345" t="s">
        <v>34</v>
      </c>
      <c r="W345" t="str">
        <f>IF(B345&lt;30,"&lt;30",IF(B345&lt;=40,"30-40",IF(B345&lt;=50,"41-50",IF(B345&lt;=60,"51-60","&gt;60"))))</f>
        <v>41-50</v>
      </c>
      <c r="X345" t="str">
        <f t="shared" si="20"/>
        <v>46-60 (Older Adult)</v>
      </c>
      <c r="AA345" t="str" cm="1">
        <f t="array" ref="AA345">INDEX(F345:F1844, MATCH(MAX(IF(H345:H1844="0", COUNTIF(F345:F1844, F345:F1844), 0)), IF(H345:H1844="0", COUNTIF(F345:F1844, F345:F1844), 0), 0))</f>
        <v>Home</v>
      </c>
      <c r="AB345" t="str" cm="1">
        <f t="array" ref="AB345">INDEX(Q345:Q1343, MATCH(MAX(COUNTIFS(Q345:Q1343, Q345:Q1343, AC345:AC1343, "High")), COUNTIFS(Q345:Q1343, Q345:Q1343, AC345:AC1343, "High"), 0))</f>
        <v>South</v>
      </c>
      <c r="AC345" t="str">
        <v>High Risk</v>
      </c>
      <c r="AH345">
        <f t="shared" si="21"/>
        <v>648.68905472636811</v>
      </c>
      <c r="AJ345">
        <f t="shared" si="22"/>
        <v>0.13100436681222707</v>
      </c>
      <c r="AK345">
        <f t="shared" si="23"/>
        <v>5.0451684078117315E-2</v>
      </c>
      <c r="AM345">
        <v>0.37309812369323786</v>
      </c>
      <c r="AN345" s="8">
        <f>IF(L345="Male", 1, 0)</f>
        <v>0</v>
      </c>
    </row>
    <row r="346" spans="1:40" ht="15" x14ac:dyDescent="0.3">
      <c r="A346">
        <v>345</v>
      </c>
      <c r="B346">
        <v>40</v>
      </c>
      <c r="C346">
        <v>51253</v>
      </c>
      <c r="D346">
        <v>640</v>
      </c>
      <c r="E346">
        <v>146067</v>
      </c>
      <c r="F346" t="s">
        <v>28</v>
      </c>
      <c r="G346">
        <v>5236</v>
      </c>
      <c r="H346">
        <v>0</v>
      </c>
      <c r="I346">
        <v>0</v>
      </c>
      <c r="J346" t="s">
        <v>20</v>
      </c>
      <c r="K346" t="s">
        <v>33</v>
      </c>
      <c r="L346" t="s">
        <v>22</v>
      </c>
      <c r="M346" t="s">
        <v>41</v>
      </c>
      <c r="N346">
        <v>1</v>
      </c>
      <c r="O346">
        <v>3</v>
      </c>
      <c r="P346">
        <v>164253</v>
      </c>
      <c r="Q346" t="s">
        <v>26</v>
      </c>
      <c r="R346">
        <v>5</v>
      </c>
      <c r="S346" t="s">
        <v>25</v>
      </c>
      <c r="W346" t="str">
        <f>IF(B346&lt;30,"&lt;30",IF(B346&lt;=40,"30-40",IF(B346&lt;=50,"41-50",IF(B346&lt;=60,"51-60","&gt;60"))))</f>
        <v>30-40</v>
      </c>
      <c r="X346" t="str">
        <f t="shared" si="20"/>
        <v>31-45 (Middle-Aged)</v>
      </c>
      <c r="AA346" t="str" cm="1">
        <f t="array" ref="AA346">INDEX(F346:F1845, MATCH(MAX(IF(H346:H1845="0", COUNTIF(F346:F1845, F346:F1845), 0)), IF(H346:H1845="0", COUNTIF(F346:F1845, F346:F1845), 0), 0))</f>
        <v>Education</v>
      </c>
      <c r="AB346" t="str" cm="1">
        <f t="array" ref="AB346">INDEX(Q346:Q1344, MATCH(MAX(COUNTIFS(Q346:Q1344, Q346:Q1344, AC346:AC1344, "High")), COUNTIFS(Q346:Q1344, Q346:Q1344, AC346:AC1344, "High"), 0))</f>
        <v>West</v>
      </c>
      <c r="AC346" t="str">
        <v>High Risk</v>
      </c>
      <c r="AH346">
        <f t="shared" si="21"/>
        <v>648.68905472636811</v>
      </c>
      <c r="AJ346">
        <f t="shared" si="22"/>
        <v>0.15436241610738255</v>
      </c>
      <c r="AK346">
        <f t="shared" si="23"/>
        <v>5.0315033671529993E-2</v>
      </c>
      <c r="AM346">
        <v>0.56318166595765862</v>
      </c>
      <c r="AN346" s="8">
        <f>IF(L346="Male", 1, 0)</f>
        <v>0</v>
      </c>
    </row>
    <row r="347" spans="1:40" ht="15" x14ac:dyDescent="0.3">
      <c r="A347">
        <v>346</v>
      </c>
      <c r="B347">
        <v>37</v>
      </c>
      <c r="C347">
        <v>58960</v>
      </c>
      <c r="D347">
        <v>676</v>
      </c>
      <c r="E347">
        <v>241662</v>
      </c>
      <c r="F347" t="s">
        <v>35</v>
      </c>
      <c r="G347">
        <v>5332</v>
      </c>
      <c r="H347">
        <v>0</v>
      </c>
      <c r="I347">
        <v>0</v>
      </c>
      <c r="J347" t="s">
        <v>20</v>
      </c>
      <c r="K347" t="s">
        <v>21</v>
      </c>
      <c r="L347" t="s">
        <v>30</v>
      </c>
      <c r="M347" t="s">
        <v>41</v>
      </c>
      <c r="N347">
        <v>0</v>
      </c>
      <c r="O347">
        <v>1</v>
      </c>
      <c r="P347">
        <v>105112</v>
      </c>
      <c r="Q347" t="s">
        <v>26</v>
      </c>
      <c r="R347">
        <v>17</v>
      </c>
      <c r="S347" t="s">
        <v>45</v>
      </c>
      <c r="W347" t="str">
        <f>IF(B347&lt;30,"&lt;30",IF(B347&lt;=40,"30-40",IF(B347&lt;=50,"41-50",IF(B347&lt;=60,"51-60","&gt;60"))))</f>
        <v>30-40</v>
      </c>
      <c r="X347" t="str">
        <f t="shared" si="20"/>
        <v>31-45 (Middle-Aged)</v>
      </c>
      <c r="AA347" t="str" cm="1">
        <f t="array" ref="AA347">INDEX(F347:F1846, MATCH(MAX(IF(H347:H1846="0", COUNTIF(F347:F1846, F347:F1846), 0)), IF(H347:H1846="0", COUNTIF(F347:F1846, F347:F1846), 0), 0))</f>
        <v>Medical</v>
      </c>
      <c r="AB347" t="str" cm="1">
        <f t="array" ref="AB347">INDEX(Q347:Q1345, MATCH(MAX(COUNTIFS(Q347:Q1345, Q347:Q1345, AC347:AC1345, "High")), COUNTIFS(Q347:Q1345, Q347:Q1345, AC347:AC1345, "High"), 0))</f>
        <v>West</v>
      </c>
      <c r="AC347" t="str">
        <v>High Risk</v>
      </c>
      <c r="AH347">
        <f t="shared" si="21"/>
        <v>648.68905472636811</v>
      </c>
      <c r="AJ347">
        <f t="shared" si="22"/>
        <v>0.15873015873015872</v>
      </c>
      <c r="AK347">
        <f t="shared" si="23"/>
        <v>5.0490364607076288E-2</v>
      </c>
      <c r="AM347">
        <v>0.63293900419068994</v>
      </c>
      <c r="AN347" s="8">
        <f>IF(L347="Male", 1, 0)</f>
        <v>1</v>
      </c>
    </row>
    <row r="348" spans="1:40" ht="15" x14ac:dyDescent="0.3">
      <c r="A348">
        <v>347</v>
      </c>
      <c r="B348">
        <v>39</v>
      </c>
      <c r="C348">
        <v>64282</v>
      </c>
      <c r="D348">
        <v>597</v>
      </c>
      <c r="E348">
        <v>186784</v>
      </c>
      <c r="F348" t="s">
        <v>44</v>
      </c>
      <c r="G348">
        <v>4132</v>
      </c>
      <c r="H348">
        <v>0</v>
      </c>
      <c r="I348">
        <v>0</v>
      </c>
      <c r="J348" t="s">
        <v>20</v>
      </c>
      <c r="K348" t="s">
        <v>29</v>
      </c>
      <c r="L348" t="s">
        <v>30</v>
      </c>
      <c r="M348" t="s">
        <v>41</v>
      </c>
      <c r="N348">
        <v>4</v>
      </c>
      <c r="O348">
        <v>4</v>
      </c>
      <c r="P348">
        <v>113542</v>
      </c>
      <c r="Q348" t="s">
        <v>24</v>
      </c>
      <c r="R348">
        <v>5</v>
      </c>
      <c r="S348" t="s">
        <v>39</v>
      </c>
      <c r="W348" t="str">
        <f>IF(B348&lt;30,"&lt;30",IF(B348&lt;=40,"30-40",IF(B348&lt;=50,"41-50",IF(B348&lt;=60,"51-60","&gt;60"))))</f>
        <v>30-40</v>
      </c>
      <c r="X348" t="str">
        <f t="shared" si="20"/>
        <v>31-45 (Middle-Aged)</v>
      </c>
      <c r="AA348" t="str" cm="1">
        <f t="array" ref="AA348">INDEX(F348:F1847, MATCH(MAX(IF(H348:H1847="0", COUNTIF(F348:F1847, F348:F1847), 0)), IF(H348:H1847="0", COUNTIF(F348:F1847, F348:F1847), 0), 0))</f>
        <v>Personal</v>
      </c>
      <c r="AB348" t="str" cm="1">
        <f t="array" ref="AB348">INDEX(Q348:Q1346, MATCH(MAX(COUNTIFS(Q348:Q1346, Q348:Q1346, AC348:AC1346, "High")), COUNTIFS(Q348:Q1346, Q348:Q1346, AC348:AC1346, "High"), 0))</f>
        <v>East</v>
      </c>
      <c r="AC348" t="str">
        <v>Low Risk</v>
      </c>
      <c r="AH348">
        <f t="shared" si="21"/>
        <v>648.68905472636811</v>
      </c>
      <c r="AJ348">
        <f t="shared" si="22"/>
        <v>0.17796610169491525</v>
      </c>
      <c r="AK348">
        <f t="shared" si="23"/>
        <v>5.0075957585676581E-2</v>
      </c>
      <c r="AM348">
        <v>0.68110931093471394</v>
      </c>
      <c r="AN348" s="8">
        <f>IF(L348="Male", 1, 0)</f>
        <v>1</v>
      </c>
    </row>
    <row r="349" spans="1:40" ht="15" x14ac:dyDescent="0.3">
      <c r="A349">
        <v>348</v>
      </c>
      <c r="B349">
        <v>37</v>
      </c>
      <c r="C349">
        <v>59424</v>
      </c>
      <c r="D349">
        <v>681</v>
      </c>
      <c r="E349">
        <v>226285</v>
      </c>
      <c r="F349" t="s">
        <v>40</v>
      </c>
      <c r="G349">
        <v>5357</v>
      </c>
      <c r="H349">
        <v>0</v>
      </c>
      <c r="I349">
        <v>1</v>
      </c>
      <c r="J349" t="s">
        <v>20</v>
      </c>
      <c r="K349" t="s">
        <v>29</v>
      </c>
      <c r="L349" t="s">
        <v>22</v>
      </c>
      <c r="M349" t="s">
        <v>31</v>
      </c>
      <c r="N349">
        <v>5</v>
      </c>
      <c r="O349">
        <v>1</v>
      </c>
      <c r="P349">
        <v>109847</v>
      </c>
      <c r="Q349" t="s">
        <v>24</v>
      </c>
      <c r="R349">
        <v>4</v>
      </c>
      <c r="S349" t="s">
        <v>45</v>
      </c>
      <c r="W349" t="str">
        <f>IF(B349&lt;30,"&lt;30",IF(B349&lt;=40,"30-40",IF(B349&lt;=50,"41-50",IF(B349&lt;=60,"51-60","&gt;60"))))</f>
        <v>30-40</v>
      </c>
      <c r="X349" t="str">
        <f t="shared" si="20"/>
        <v>31-45 (Middle-Aged)</v>
      </c>
      <c r="AA349" t="str" cm="1">
        <f t="array" ref="AA349">INDEX(F349:F1848, MATCH(MAX(IF(H349:H1848="0", COUNTIF(F349:F1848, F349:F1848), 0)), IF(H349:H1848="0", COUNTIF(F349:F1848, F349:F1848), 0), 0))</f>
        <v>Car</v>
      </c>
      <c r="AB349" t="str" cm="1">
        <f t="array" ref="AB349">INDEX(Q349:Q1347, MATCH(MAX(COUNTIFS(Q349:Q1347, Q349:Q1347, AC349:AC1347, "High")), COUNTIFS(Q349:Q1347, Q349:Q1347, AC349:AC1347, "High"), 0))</f>
        <v>East</v>
      </c>
      <c r="AC349" t="str">
        <v>High Risk</v>
      </c>
      <c r="AH349">
        <f t="shared" si="21"/>
        <v>647.78062678062679</v>
      </c>
      <c r="AJ349">
        <f t="shared" si="22"/>
        <v>0.11715481171548117</v>
      </c>
      <c r="AK349">
        <f t="shared" si="23"/>
        <v>5.0600057315390856E-2</v>
      </c>
      <c r="AM349">
        <v>0.63713874532733539</v>
      </c>
      <c r="AN349" s="8">
        <f>IF(L349="Male", 1, 0)</f>
        <v>0</v>
      </c>
    </row>
    <row r="350" spans="1:40" ht="15" x14ac:dyDescent="0.3">
      <c r="A350">
        <v>349</v>
      </c>
      <c r="B350">
        <v>59</v>
      </c>
      <c r="C350">
        <v>64477</v>
      </c>
      <c r="D350">
        <v>602</v>
      </c>
      <c r="E350">
        <v>159743</v>
      </c>
      <c r="F350" t="s">
        <v>19</v>
      </c>
      <c r="G350">
        <v>5678</v>
      </c>
      <c r="H350">
        <v>0</v>
      </c>
      <c r="I350">
        <v>1</v>
      </c>
      <c r="J350" t="s">
        <v>36</v>
      </c>
      <c r="K350" t="s">
        <v>33</v>
      </c>
      <c r="L350" t="s">
        <v>22</v>
      </c>
      <c r="M350" t="s">
        <v>41</v>
      </c>
      <c r="N350">
        <v>4</v>
      </c>
      <c r="O350">
        <v>4</v>
      </c>
      <c r="P350">
        <v>136608</v>
      </c>
      <c r="Q350" t="s">
        <v>38</v>
      </c>
      <c r="R350">
        <v>15</v>
      </c>
      <c r="S350" t="s">
        <v>42</v>
      </c>
      <c r="W350" t="str">
        <f>IF(B350&lt;30,"&lt;30",IF(B350&lt;=40,"30-40",IF(B350&lt;=50,"41-50",IF(B350&lt;=60,"51-60","&gt;60"))))</f>
        <v>51-60</v>
      </c>
      <c r="X350" t="str">
        <f t="shared" si="20"/>
        <v>46-60 (Older Adult)</v>
      </c>
      <c r="AA350" t="str" cm="1">
        <f t="array" ref="AA350">INDEX(F350:F1849, MATCH(MAX(IF(H350:H1849="0", COUNTIF(F350:F1849, F350:F1849), 0)), IF(H350:H1849="0", COUNTIF(F350:F1849, F350:F1849), 0), 0))</f>
        <v>Home</v>
      </c>
      <c r="AB350" t="str" cm="1">
        <f t="array" ref="AB350">INDEX(Q350:Q1348, MATCH(MAX(COUNTIFS(Q350:Q1348, Q350:Q1348, AC350:AC1348, "High")), COUNTIFS(Q350:Q1348, Q350:Q1348, AC350:AC1348, "High"), 0))</f>
        <v>North</v>
      </c>
      <c r="AC350" t="str">
        <v>High Risk</v>
      </c>
      <c r="AH350">
        <f t="shared" si="21"/>
        <v>648.68905472636811</v>
      </c>
      <c r="AJ350">
        <f t="shared" si="22"/>
        <v>0.17796610169491525</v>
      </c>
      <c r="AK350">
        <f t="shared" si="23"/>
        <v>5.0184313434651469E-2</v>
      </c>
      <c r="AM350">
        <v>0.68287428835205422</v>
      </c>
      <c r="AN350" s="8">
        <f>IF(L350="Male", 1, 0)</f>
        <v>0</v>
      </c>
    </row>
    <row r="351" spans="1:40" ht="15" x14ac:dyDescent="0.3">
      <c r="A351">
        <v>350</v>
      </c>
      <c r="B351">
        <v>21</v>
      </c>
      <c r="C351">
        <v>66010</v>
      </c>
      <c r="D351">
        <v>665</v>
      </c>
      <c r="E351">
        <v>187009</v>
      </c>
      <c r="F351" t="s">
        <v>19</v>
      </c>
      <c r="G351">
        <v>4805</v>
      </c>
      <c r="H351">
        <v>0</v>
      </c>
      <c r="I351">
        <v>1</v>
      </c>
      <c r="J351" t="s">
        <v>20</v>
      </c>
      <c r="K351" t="s">
        <v>33</v>
      </c>
      <c r="L351" t="s">
        <v>30</v>
      </c>
      <c r="M351" t="s">
        <v>41</v>
      </c>
      <c r="N351">
        <v>1</v>
      </c>
      <c r="O351">
        <v>1</v>
      </c>
      <c r="P351">
        <v>87330</v>
      </c>
      <c r="Q351" t="s">
        <v>32</v>
      </c>
      <c r="R351">
        <v>10</v>
      </c>
      <c r="S351" t="s">
        <v>45</v>
      </c>
      <c r="W351" t="str">
        <f>IF(B351&lt;30,"&lt;30",IF(B351&lt;=40,"30-40",IF(B351&lt;=50,"41-50",IF(B351&lt;=60,"51-60","&gt;60"))))</f>
        <v>&lt;30</v>
      </c>
      <c r="X351" t="str">
        <f t="shared" si="20"/>
        <v>18-30 (Young Adult)</v>
      </c>
      <c r="AA351" t="str" cm="1">
        <f t="array" ref="AA351">INDEX(F351:F1850, MATCH(MAX(IF(H351:H1850="0", COUNTIF(F351:F1850, F351:F1850), 0)), IF(H351:H1850="0", COUNTIF(F351:F1850, F351:F1850), 0), 0))</f>
        <v>Home</v>
      </c>
      <c r="AB351" t="str" cm="1">
        <f t="array" ref="AB351">INDEX(Q351:Q1349, MATCH(MAX(COUNTIFS(Q351:Q1349, Q351:Q1349, AC351:AC1349, "High")), COUNTIFS(Q351:Q1349, Q351:Q1349, AC351:AC1349, "High"), 0))</f>
        <v>South</v>
      </c>
      <c r="AC351" t="str">
        <v>High Risk</v>
      </c>
      <c r="AH351">
        <f t="shared" si="21"/>
        <v>648.68905472636811</v>
      </c>
      <c r="AJ351">
        <f t="shared" si="22"/>
        <v>0.15436241610738255</v>
      </c>
      <c r="AK351">
        <f t="shared" si="23"/>
        <v>5.0710337631536054E-2</v>
      </c>
      <c r="AM351">
        <v>0.6967497262022212</v>
      </c>
      <c r="AN351" s="8">
        <f>IF(L351="Male", 1, 0)</f>
        <v>1</v>
      </c>
    </row>
    <row r="352" spans="1:40" ht="15" x14ac:dyDescent="0.3">
      <c r="A352">
        <v>351</v>
      </c>
      <c r="B352">
        <v>49</v>
      </c>
      <c r="C352">
        <v>51572</v>
      </c>
      <c r="D352">
        <v>688</v>
      </c>
      <c r="E352">
        <v>185277</v>
      </c>
      <c r="F352" t="s">
        <v>40</v>
      </c>
      <c r="G352">
        <v>6429</v>
      </c>
      <c r="H352">
        <v>0</v>
      </c>
      <c r="I352">
        <v>1</v>
      </c>
      <c r="J352" t="s">
        <v>20</v>
      </c>
      <c r="K352" t="s">
        <v>33</v>
      </c>
      <c r="L352" t="s">
        <v>30</v>
      </c>
      <c r="M352" t="s">
        <v>37</v>
      </c>
      <c r="N352">
        <v>4</v>
      </c>
      <c r="O352">
        <v>3</v>
      </c>
      <c r="P352">
        <v>124548</v>
      </c>
      <c r="Q352" t="s">
        <v>32</v>
      </c>
      <c r="R352">
        <v>5</v>
      </c>
      <c r="S352" t="s">
        <v>34</v>
      </c>
      <c r="W352" t="str">
        <f>IF(B352&lt;30,"&lt;30",IF(B352&lt;=40,"30-40",IF(B352&lt;=50,"41-50",IF(B352&lt;=60,"51-60","&gt;60"))))</f>
        <v>41-50</v>
      </c>
      <c r="X352" t="str">
        <f t="shared" si="20"/>
        <v>46-60 (Older Adult)</v>
      </c>
      <c r="AA352" t="str" cm="1">
        <f t="array" ref="AA352">INDEX(F352:F1851, MATCH(MAX(IF(H352:H1851="0", COUNTIF(F352:F1851, F352:F1851), 0)), IF(H352:H1851="0", COUNTIF(F352:F1851, F352:F1851), 0), 0))</f>
        <v>Car</v>
      </c>
      <c r="AB352" t="str" cm="1">
        <f t="array" ref="AB352">INDEX(Q352:Q1350, MATCH(MAX(COUNTIFS(Q352:Q1350, Q352:Q1350, AC352:AC1350, "High")), COUNTIFS(Q352:Q1350, Q352:Q1350, AC352:AC1350, "High"), 0))</f>
        <v>South</v>
      </c>
      <c r="AC352" t="str">
        <v>High Risk</v>
      </c>
      <c r="AH352">
        <f t="shared" si="21"/>
        <v>652.44324324324327</v>
      </c>
      <c r="AJ352">
        <f t="shared" si="22"/>
        <v>0.17796610169491525</v>
      </c>
      <c r="AK352">
        <f t="shared" si="23"/>
        <v>5.0293249577471361E-2</v>
      </c>
      <c r="AM352">
        <v>0.56606898798910243</v>
      </c>
      <c r="AN352" s="8">
        <f>IF(L352="Male", 1, 0)</f>
        <v>1</v>
      </c>
    </row>
    <row r="353" spans="1:40" ht="15" x14ac:dyDescent="0.3">
      <c r="A353">
        <v>352</v>
      </c>
      <c r="B353">
        <v>34</v>
      </c>
      <c r="C353">
        <v>57477</v>
      </c>
      <c r="D353">
        <v>654</v>
      </c>
      <c r="E353">
        <v>227530</v>
      </c>
      <c r="F353" t="s">
        <v>44</v>
      </c>
      <c r="G353">
        <v>6616</v>
      </c>
      <c r="H353">
        <v>0</v>
      </c>
      <c r="I353">
        <v>1</v>
      </c>
      <c r="J353" t="s">
        <v>20</v>
      </c>
      <c r="K353" t="s">
        <v>29</v>
      </c>
      <c r="L353" t="s">
        <v>22</v>
      </c>
      <c r="M353" t="s">
        <v>23</v>
      </c>
      <c r="N353">
        <v>4</v>
      </c>
      <c r="O353">
        <v>2</v>
      </c>
      <c r="P353">
        <v>63076</v>
      </c>
      <c r="Q353" t="s">
        <v>24</v>
      </c>
      <c r="R353">
        <v>14</v>
      </c>
      <c r="S353" t="s">
        <v>34</v>
      </c>
      <c r="W353" t="str">
        <f>IF(B353&lt;30,"&lt;30",IF(B353&lt;=40,"30-40",IF(B353&lt;=50,"41-50",IF(B353&lt;=60,"51-60","&gt;60"))))</f>
        <v>30-40</v>
      </c>
      <c r="X353" t="str">
        <f t="shared" si="20"/>
        <v>31-45 (Middle-Aged)</v>
      </c>
      <c r="AA353" t="str" cm="1">
        <f t="array" ref="AA353">INDEX(F353:F1852, MATCH(MAX(IF(H353:H1852="0", COUNTIF(F353:F1852, F353:F1852), 0)), IF(H353:H1852="0", COUNTIF(F353:F1852, F353:F1852), 0), 0))</f>
        <v>Personal</v>
      </c>
      <c r="AB353" t="str" cm="1">
        <f t="array" ref="AB353">INDEX(Q353:Q1351, MATCH(MAX(COUNTIFS(Q353:Q1351, Q353:Q1351, AC353:AC1351, "High")), COUNTIFS(Q353:Q1351, Q353:Q1351, AC353:AC1351, "High"), 0))</f>
        <v>East</v>
      </c>
      <c r="AC353" t="str">
        <v>High Risk</v>
      </c>
      <c r="AH353">
        <f t="shared" si="21"/>
        <v>647.51989389920425</v>
      </c>
      <c r="AJ353">
        <f t="shared" si="22"/>
        <v>0.17796610169491525</v>
      </c>
      <c r="AK353">
        <f t="shared" si="23"/>
        <v>5.0470046463862973E-2</v>
      </c>
      <c r="AM353">
        <v>0.61951612465266148</v>
      </c>
      <c r="AN353" s="8">
        <f>IF(L353="Male", 1, 0)</f>
        <v>0</v>
      </c>
    </row>
    <row r="354" spans="1:40" ht="15" x14ac:dyDescent="0.3">
      <c r="A354">
        <v>353</v>
      </c>
      <c r="B354">
        <v>37</v>
      </c>
      <c r="C354">
        <v>64995</v>
      </c>
      <c r="D354">
        <v>588</v>
      </c>
      <c r="E354">
        <v>215392</v>
      </c>
      <c r="F354" t="s">
        <v>28</v>
      </c>
      <c r="G354">
        <v>5121</v>
      </c>
      <c r="H354">
        <v>0</v>
      </c>
      <c r="I354">
        <v>0</v>
      </c>
      <c r="J354" t="s">
        <v>20</v>
      </c>
      <c r="K354" t="s">
        <v>33</v>
      </c>
      <c r="L354" t="s">
        <v>22</v>
      </c>
      <c r="M354" t="s">
        <v>23</v>
      </c>
      <c r="N354">
        <v>1</v>
      </c>
      <c r="O354">
        <v>1</v>
      </c>
      <c r="P354">
        <v>91464</v>
      </c>
      <c r="Q354" t="s">
        <v>24</v>
      </c>
      <c r="R354">
        <v>13</v>
      </c>
      <c r="S354" t="s">
        <v>42</v>
      </c>
      <c r="W354" t="str">
        <f>IF(B354&lt;30,"&lt;30",IF(B354&lt;=40,"30-40",IF(B354&lt;=50,"41-50",IF(B354&lt;=60,"51-60","&gt;60"))))</f>
        <v>30-40</v>
      </c>
      <c r="X354" t="str">
        <f t="shared" si="20"/>
        <v>31-45 (Middle-Aged)</v>
      </c>
      <c r="AA354" t="str" cm="1">
        <f t="array" ref="AA354">INDEX(F354:F1853, MATCH(MAX(IF(H354:H1853="0", COUNTIF(F354:F1853, F354:F1853), 0)), IF(H354:H1853="0", COUNTIF(F354:F1853, F354:F1853), 0), 0))</f>
        <v>Education</v>
      </c>
      <c r="AB354" t="str" cm="1">
        <f t="array" ref="AB354">INDEX(Q354:Q1352, MATCH(MAX(COUNTIFS(Q354:Q1352, Q354:Q1352, AC354:AC1352, "High")), COUNTIFS(Q354:Q1352, Q354:Q1352, AC354:AC1352, "High"), 0))</f>
        <v>East</v>
      </c>
      <c r="AC354" t="str">
        <v>Low Risk</v>
      </c>
      <c r="AH354">
        <f t="shared" si="21"/>
        <v>647.51989389920425</v>
      </c>
      <c r="AJ354">
        <f t="shared" si="22"/>
        <v>0.15436241610738255</v>
      </c>
      <c r="AK354">
        <f t="shared" si="23"/>
        <v>5.0331607374438328E-2</v>
      </c>
      <c r="AM354">
        <v>0.6875627924658092</v>
      </c>
      <c r="AN354" s="8">
        <f>IF(L354="Male", 1, 0)</f>
        <v>0</v>
      </c>
    </row>
    <row r="355" spans="1:40" ht="15" x14ac:dyDescent="0.3">
      <c r="A355">
        <v>354</v>
      </c>
      <c r="B355">
        <v>33</v>
      </c>
      <c r="C355">
        <v>55851</v>
      </c>
      <c r="D355">
        <v>590</v>
      </c>
      <c r="E355">
        <v>191170</v>
      </c>
      <c r="F355" t="s">
        <v>40</v>
      </c>
      <c r="G355">
        <v>5840</v>
      </c>
      <c r="H355">
        <v>0</v>
      </c>
      <c r="I355">
        <v>1</v>
      </c>
      <c r="J355" t="s">
        <v>20</v>
      </c>
      <c r="K355" t="s">
        <v>21</v>
      </c>
      <c r="L355" t="s">
        <v>30</v>
      </c>
      <c r="M355" t="s">
        <v>23</v>
      </c>
      <c r="N355">
        <v>3</v>
      </c>
      <c r="O355">
        <v>3</v>
      </c>
      <c r="P355">
        <v>80897</v>
      </c>
      <c r="Q355" t="s">
        <v>24</v>
      </c>
      <c r="R355">
        <v>19</v>
      </c>
      <c r="S355" t="s">
        <v>27</v>
      </c>
      <c r="W355" t="str">
        <f>IF(B355&lt;30,"&lt;30",IF(B355&lt;=40,"30-40",IF(B355&lt;=50,"41-50",IF(B355&lt;=60,"51-60","&gt;60"))))</f>
        <v>30-40</v>
      </c>
      <c r="X355" t="str">
        <f t="shared" si="20"/>
        <v>31-45 (Middle-Aged)</v>
      </c>
      <c r="AA355" t="str" cm="1">
        <f t="array" ref="AA355">INDEX(F355:F1854, MATCH(MAX(IF(H355:H1854="0", COUNTIF(F355:F1854, F355:F1854), 0)), IF(H355:H1854="0", COUNTIF(F355:F1854, F355:F1854), 0), 0))</f>
        <v>Car</v>
      </c>
      <c r="AB355" t="str" cm="1">
        <f t="array" ref="AB355">INDEX(Q355:Q1353, MATCH(MAX(COUNTIFS(Q355:Q1353, Q355:Q1353, AC355:AC1353, "High")), COUNTIFS(Q355:Q1353, Q355:Q1353, AC355:AC1353, "High"), 0))</f>
        <v>East</v>
      </c>
      <c r="AC355" t="str">
        <v>Low Risk</v>
      </c>
      <c r="AH355">
        <f t="shared" si="21"/>
        <v>647.51989389920425</v>
      </c>
      <c r="AJ355">
        <f t="shared" si="22"/>
        <v>0.13414634146341464</v>
      </c>
      <c r="AK355">
        <f t="shared" si="23"/>
        <v>4.991225267612466E-2</v>
      </c>
      <c r="AM355">
        <v>0.60479892834191684</v>
      </c>
      <c r="AN355" s="8">
        <f>IF(L355="Male", 1, 0)</f>
        <v>1</v>
      </c>
    </row>
    <row r="356" spans="1:40" ht="15" x14ac:dyDescent="0.3">
      <c r="A356">
        <v>355</v>
      </c>
      <c r="B356">
        <v>49</v>
      </c>
      <c r="C356">
        <v>67984</v>
      </c>
      <c r="D356">
        <v>729</v>
      </c>
      <c r="E356">
        <v>181502</v>
      </c>
      <c r="F356" t="s">
        <v>28</v>
      </c>
      <c r="G356">
        <v>3303</v>
      </c>
      <c r="H356">
        <v>1</v>
      </c>
      <c r="I356">
        <v>1</v>
      </c>
      <c r="J356" t="s">
        <v>20</v>
      </c>
      <c r="K356" t="s">
        <v>29</v>
      </c>
      <c r="L356" t="s">
        <v>30</v>
      </c>
      <c r="M356" t="s">
        <v>23</v>
      </c>
      <c r="N356">
        <v>1</v>
      </c>
      <c r="O356">
        <v>1</v>
      </c>
      <c r="P356">
        <v>102638</v>
      </c>
      <c r="Q356" t="s">
        <v>38</v>
      </c>
      <c r="R356">
        <v>8</v>
      </c>
      <c r="S356" t="s">
        <v>34</v>
      </c>
      <c r="W356" t="str">
        <f>IF(B356&lt;30,"&lt;30",IF(B356&lt;=40,"30-40",IF(B356&lt;=50,"41-50",IF(B356&lt;=60,"51-60","&gt;60"))))</f>
        <v>41-50</v>
      </c>
      <c r="X356" t="str">
        <f t="shared" si="20"/>
        <v>46-60 (Older Adult)</v>
      </c>
      <c r="AA356" t="str" cm="1">
        <f t="array" ref="AA356">INDEX(F356:F1855, MATCH(MAX(IF(H356:H1855="0", COUNTIF(F356:F1855, F356:F1855), 0)), IF(H356:H1855="0", COUNTIF(F356:F1855, F356:F1855), 0), 0))</f>
        <v>Education</v>
      </c>
      <c r="AB356" t="str" cm="1">
        <f t="array" ref="AB356">INDEX(Q356:Q1354, MATCH(MAX(COUNTIFS(Q356:Q1354, Q356:Q1354, AC356:AC1354, "High")), COUNTIFS(Q356:Q1354, Q356:Q1354, AC356:AC1354, "High"), 0))</f>
        <v>North</v>
      </c>
      <c r="AC356" t="str">
        <v>High Risk</v>
      </c>
      <c r="AH356">
        <f t="shared" si="21"/>
        <v>647.51989389920425</v>
      </c>
      <c r="AJ356">
        <f t="shared" si="22"/>
        <v>0.15436241610738255</v>
      </c>
      <c r="AK356">
        <f t="shared" si="23"/>
        <v>5.0089241295386742E-2</v>
      </c>
      <c r="AM356">
        <v>0.71461672836544987</v>
      </c>
      <c r="AN356" s="8">
        <f>IF(L356="Male", 1, 0)</f>
        <v>1</v>
      </c>
    </row>
    <row r="357" spans="1:40" ht="15" x14ac:dyDescent="0.3">
      <c r="A357">
        <v>356</v>
      </c>
      <c r="B357">
        <v>54</v>
      </c>
      <c r="C357">
        <v>63117</v>
      </c>
      <c r="D357">
        <v>611</v>
      </c>
      <c r="E357">
        <v>215745</v>
      </c>
      <c r="F357" t="s">
        <v>44</v>
      </c>
      <c r="G357">
        <v>6073</v>
      </c>
      <c r="H357">
        <v>0</v>
      </c>
      <c r="I357">
        <v>1</v>
      </c>
      <c r="J357" t="s">
        <v>20</v>
      </c>
      <c r="K357" t="s">
        <v>21</v>
      </c>
      <c r="L357" t="s">
        <v>30</v>
      </c>
      <c r="M357" t="s">
        <v>31</v>
      </c>
      <c r="N357">
        <v>4</v>
      </c>
      <c r="O357">
        <v>1</v>
      </c>
      <c r="P357">
        <v>90517</v>
      </c>
      <c r="Q357" t="s">
        <v>32</v>
      </c>
      <c r="R357">
        <v>12</v>
      </c>
      <c r="S357" t="s">
        <v>25</v>
      </c>
      <c r="W357" t="str">
        <f>IF(B357&lt;30,"&lt;30",IF(B357&lt;=40,"30-40",IF(B357&lt;=50,"41-50",IF(B357&lt;=60,"51-60","&gt;60"))))</f>
        <v>51-60</v>
      </c>
      <c r="X357" t="str">
        <f t="shared" si="20"/>
        <v>46-60 (Older Adult)</v>
      </c>
      <c r="AA357" t="str" cm="1">
        <f t="array" ref="AA357">INDEX(F357:F1856, MATCH(MAX(IF(H357:H1856="0", COUNTIF(F357:F1856, F357:F1856), 0)), IF(H357:H1856="0", COUNTIF(F357:F1856, F357:F1856), 0), 0))</f>
        <v>Personal</v>
      </c>
      <c r="AB357" t="str" cm="1">
        <f t="array" ref="AB357">INDEX(Q357:Q1355, MATCH(MAX(COUNTIFS(Q357:Q1355, Q357:Q1355, AC357:AC1355, "High")), COUNTIFS(Q357:Q1355, Q357:Q1355, AC357:AC1355, "High"), 0))</f>
        <v>South</v>
      </c>
      <c r="AC357" t="str">
        <v>High Risk</v>
      </c>
      <c r="AH357">
        <f t="shared" si="21"/>
        <v>647.78062678062679</v>
      </c>
      <c r="AJ357">
        <f t="shared" si="22"/>
        <v>0.17796610169491525</v>
      </c>
      <c r="AK357">
        <f t="shared" si="23"/>
        <v>5.3142659850080362E-2</v>
      </c>
      <c r="AM357">
        <v>0.67056470226188647</v>
      </c>
      <c r="AN357" s="8">
        <f>IF(L357="Male", 1, 0)</f>
        <v>1</v>
      </c>
    </row>
    <row r="358" spans="1:40" ht="15" x14ac:dyDescent="0.3">
      <c r="A358">
        <v>357</v>
      </c>
      <c r="B358">
        <v>47</v>
      </c>
      <c r="C358">
        <v>40513</v>
      </c>
      <c r="D358">
        <v>688</v>
      </c>
      <c r="E358">
        <v>209885</v>
      </c>
      <c r="F358" t="s">
        <v>35</v>
      </c>
      <c r="G358">
        <v>6465</v>
      </c>
      <c r="H358">
        <v>0</v>
      </c>
      <c r="I358">
        <v>1</v>
      </c>
      <c r="J358" t="s">
        <v>20</v>
      </c>
      <c r="K358" t="s">
        <v>33</v>
      </c>
      <c r="L358" t="s">
        <v>22</v>
      </c>
      <c r="M358" t="s">
        <v>23</v>
      </c>
      <c r="N358">
        <v>5</v>
      </c>
      <c r="O358">
        <v>2</v>
      </c>
      <c r="P358">
        <v>133964</v>
      </c>
      <c r="Q358" t="s">
        <v>38</v>
      </c>
      <c r="R358">
        <v>19</v>
      </c>
      <c r="S358" t="s">
        <v>27</v>
      </c>
      <c r="W358" t="str">
        <f>IF(B358&lt;30,"&lt;30",IF(B358&lt;=40,"30-40",IF(B358&lt;=50,"41-50",IF(B358&lt;=60,"51-60","&gt;60"))))</f>
        <v>41-50</v>
      </c>
      <c r="X358" t="str">
        <f t="shared" si="20"/>
        <v>46-60 (Older Adult)</v>
      </c>
      <c r="AA358" t="str" cm="1">
        <f t="array" ref="AA358">INDEX(F358:F1857, MATCH(MAX(IF(H358:H1857="0", COUNTIF(F358:F1857, F358:F1857), 0)), IF(H358:H1857="0", COUNTIF(F358:F1857, F358:F1857), 0), 0))</f>
        <v>Medical</v>
      </c>
      <c r="AB358" t="str" cm="1">
        <f t="array" ref="AB358">INDEX(Q358:Q1356, MATCH(MAX(COUNTIFS(Q358:Q1356, Q358:Q1356, AC358:AC1356, "High")), COUNTIFS(Q358:Q1356, Q358:Q1356, AC358:AC1356, "High"), 0))</f>
        <v>North</v>
      </c>
      <c r="AC358" t="str">
        <v>High Risk</v>
      </c>
      <c r="AH358">
        <f t="shared" si="21"/>
        <v>647.51989389920425</v>
      </c>
      <c r="AJ358">
        <f t="shared" si="22"/>
        <v>0.11715481171548117</v>
      </c>
      <c r="AK358">
        <f t="shared" si="23"/>
        <v>5.272484944715216E-2</v>
      </c>
      <c r="AM358">
        <v>0.46597214051030478</v>
      </c>
      <c r="AN358" s="8">
        <f>IF(L358="Male", 1, 0)</f>
        <v>0</v>
      </c>
    </row>
    <row r="359" spans="1:40" ht="15" x14ac:dyDescent="0.3">
      <c r="A359">
        <v>358</v>
      </c>
      <c r="B359">
        <v>53</v>
      </c>
      <c r="C359">
        <v>30410</v>
      </c>
      <c r="D359">
        <v>655</v>
      </c>
      <c r="E359">
        <v>206446</v>
      </c>
      <c r="F359" t="s">
        <v>35</v>
      </c>
      <c r="G359">
        <v>3984</v>
      </c>
      <c r="H359">
        <v>0</v>
      </c>
      <c r="I359">
        <v>1</v>
      </c>
      <c r="J359" t="s">
        <v>20</v>
      </c>
      <c r="K359" t="s">
        <v>29</v>
      </c>
      <c r="L359" t="s">
        <v>22</v>
      </c>
      <c r="M359" t="s">
        <v>37</v>
      </c>
      <c r="N359">
        <v>5</v>
      </c>
      <c r="O359">
        <v>3</v>
      </c>
      <c r="P359">
        <v>73639</v>
      </c>
      <c r="Q359" t="s">
        <v>32</v>
      </c>
      <c r="R359">
        <v>19</v>
      </c>
      <c r="S359" t="s">
        <v>34</v>
      </c>
      <c r="W359" t="str">
        <f>IF(B359&lt;30,"&lt;30",IF(B359&lt;=40,"30-40",IF(B359&lt;=50,"41-50",IF(B359&lt;=60,"51-60","&gt;60"))))</f>
        <v>51-60</v>
      </c>
      <c r="X359" t="str">
        <f t="shared" si="20"/>
        <v>46-60 (Older Adult)</v>
      </c>
      <c r="AA359" t="str" cm="1">
        <f t="array" ref="AA359">INDEX(F359:F1858, MATCH(MAX(IF(H359:H1858="0", COUNTIF(F359:F1858, F359:F1858), 0)), IF(H359:H1858="0", COUNTIF(F359:F1858, F359:F1858), 0), 0))</f>
        <v>Medical</v>
      </c>
      <c r="AB359" t="str" cm="1">
        <f t="array" ref="AB359">INDEX(Q359:Q1357, MATCH(MAX(COUNTIFS(Q359:Q1357, Q359:Q1357, AC359:AC1357, "High")), COUNTIFS(Q359:Q1357, Q359:Q1357, AC359:AC1357, "High"), 0))</f>
        <v>South</v>
      </c>
      <c r="AC359" t="str">
        <v>High Risk</v>
      </c>
      <c r="AH359">
        <f t="shared" si="21"/>
        <v>652.44324324324327</v>
      </c>
      <c r="AJ359">
        <f t="shared" si="22"/>
        <v>0.11715481171548117</v>
      </c>
      <c r="AK359">
        <f t="shared" si="23"/>
        <v>5.2585128797428569E-2</v>
      </c>
      <c r="AM359">
        <v>0.37452820795959557</v>
      </c>
      <c r="AN359" s="8">
        <f>IF(L359="Male", 1, 0)</f>
        <v>0</v>
      </c>
    </row>
    <row r="360" spans="1:40" ht="15" x14ac:dyDescent="0.3">
      <c r="A360">
        <v>359</v>
      </c>
      <c r="B360">
        <v>49</v>
      </c>
      <c r="C360">
        <v>50289</v>
      </c>
      <c r="D360">
        <v>599</v>
      </c>
      <c r="E360">
        <v>298467</v>
      </c>
      <c r="F360" t="s">
        <v>44</v>
      </c>
      <c r="G360">
        <v>5616</v>
      </c>
      <c r="H360">
        <v>0</v>
      </c>
      <c r="I360">
        <v>0</v>
      </c>
      <c r="J360" t="s">
        <v>20</v>
      </c>
      <c r="K360" t="s">
        <v>33</v>
      </c>
      <c r="L360" t="s">
        <v>30</v>
      </c>
      <c r="M360" t="s">
        <v>31</v>
      </c>
      <c r="N360">
        <v>1</v>
      </c>
      <c r="O360">
        <v>2</v>
      </c>
      <c r="P360">
        <v>48060</v>
      </c>
      <c r="Q360" t="s">
        <v>24</v>
      </c>
      <c r="R360">
        <v>6</v>
      </c>
      <c r="S360" t="s">
        <v>27</v>
      </c>
      <c r="W360" t="str">
        <f>IF(B360&lt;30,"&lt;30",IF(B360&lt;=40,"30-40",IF(B360&lt;=50,"41-50",IF(B360&lt;=60,"51-60","&gt;60"))))</f>
        <v>41-50</v>
      </c>
      <c r="X360" t="str">
        <f t="shared" si="20"/>
        <v>46-60 (Older Adult)</v>
      </c>
      <c r="AA360" t="str" cm="1">
        <f t="array" ref="AA360">INDEX(F360:F1859, MATCH(MAX(IF(H360:H1859="0", COUNTIF(F360:F1859, F360:F1859), 0)), IF(H360:H1859="0", COUNTIF(F360:F1859, F360:F1859), 0), 0))</f>
        <v>Personal</v>
      </c>
      <c r="AB360" t="str" cm="1">
        <f t="array" ref="AB360">INDEX(Q360:Q1358, MATCH(MAX(COUNTIFS(Q360:Q1358, Q360:Q1358, AC360:AC1358, "High")), COUNTIFS(Q360:Q1358, Q360:Q1358, AC360:AC1358, "High"), 0))</f>
        <v>East</v>
      </c>
      <c r="AC360" t="str">
        <v>Low Risk</v>
      </c>
      <c r="AH360">
        <f t="shared" si="21"/>
        <v>647.78062678062679</v>
      </c>
      <c r="AJ360">
        <f t="shared" si="22"/>
        <v>0.15436241610738255</v>
      </c>
      <c r="AK360">
        <f t="shared" si="23"/>
        <v>5.2762059624221126E-2</v>
      </c>
      <c r="AM360">
        <v>0.55445634169962799</v>
      </c>
      <c r="AN360" s="8">
        <f>IF(L360="Male", 1, 0)</f>
        <v>1</v>
      </c>
    </row>
    <row r="361" spans="1:40" ht="15" x14ac:dyDescent="0.3">
      <c r="A361">
        <v>360</v>
      </c>
      <c r="B361">
        <v>57</v>
      </c>
      <c r="C361">
        <v>32283</v>
      </c>
      <c r="D361">
        <v>623</v>
      </c>
      <c r="E361">
        <v>227596</v>
      </c>
      <c r="F361" t="s">
        <v>28</v>
      </c>
      <c r="G361">
        <v>3126</v>
      </c>
      <c r="H361">
        <v>0</v>
      </c>
      <c r="I361">
        <v>1</v>
      </c>
      <c r="J361" t="s">
        <v>20</v>
      </c>
      <c r="K361" t="s">
        <v>29</v>
      </c>
      <c r="L361" t="s">
        <v>22</v>
      </c>
      <c r="M361" t="s">
        <v>41</v>
      </c>
      <c r="N361">
        <v>4</v>
      </c>
      <c r="O361">
        <v>4</v>
      </c>
      <c r="P361">
        <v>59281</v>
      </c>
      <c r="Q361" t="s">
        <v>38</v>
      </c>
      <c r="R361">
        <v>8</v>
      </c>
      <c r="S361" t="s">
        <v>39</v>
      </c>
      <c r="W361" t="str">
        <f>IF(B361&lt;30,"&lt;30",IF(B361&lt;=40,"30-40",IF(B361&lt;=50,"41-50",IF(B361&lt;=60,"51-60","&gt;60"))))</f>
        <v>51-60</v>
      </c>
      <c r="X361" t="str">
        <f t="shared" si="20"/>
        <v>46-60 (Older Adult)</v>
      </c>
      <c r="AA361" t="str" cm="1">
        <f t="array" ref="AA361">INDEX(F361:F1860, MATCH(MAX(IF(H361:H1860="0", COUNTIF(F361:F1860, F361:F1860), 0)), IF(H361:H1860="0", COUNTIF(F361:F1860, F361:F1860), 0), 0))</f>
        <v>Education</v>
      </c>
      <c r="AB361" t="str" cm="1">
        <f t="array" ref="AB361">INDEX(Q361:Q1359, MATCH(MAX(COUNTIFS(Q361:Q1359, Q361:Q1359, AC361:AC1359, "High")), COUNTIFS(Q361:Q1359, Q361:Q1359, AC361:AC1359, "High"), 0))</f>
        <v>North</v>
      </c>
      <c r="AC361" t="str">
        <v>High Risk</v>
      </c>
      <c r="AH361">
        <f t="shared" si="21"/>
        <v>648.68905472636811</v>
      </c>
      <c r="AJ361">
        <f t="shared" si="22"/>
        <v>0.17796610169491525</v>
      </c>
      <c r="AK361">
        <f t="shared" si="23"/>
        <v>5.2622071218920416E-2</v>
      </c>
      <c r="AM361">
        <v>0.39148104233230452</v>
      </c>
      <c r="AN361" s="8">
        <f>IF(L361="Male", 1, 0)</f>
        <v>0</v>
      </c>
    </row>
    <row r="362" spans="1:40" ht="15" x14ac:dyDescent="0.3">
      <c r="A362">
        <v>361</v>
      </c>
      <c r="B362">
        <v>59</v>
      </c>
      <c r="C362">
        <v>51246</v>
      </c>
      <c r="D362">
        <v>734</v>
      </c>
      <c r="E362">
        <v>296201</v>
      </c>
      <c r="F362" t="s">
        <v>40</v>
      </c>
      <c r="G362">
        <v>4213</v>
      </c>
      <c r="H362">
        <v>0</v>
      </c>
      <c r="I362">
        <v>1</v>
      </c>
      <c r="J362" t="s">
        <v>20</v>
      </c>
      <c r="K362" t="s">
        <v>33</v>
      </c>
      <c r="L362" t="s">
        <v>22</v>
      </c>
      <c r="M362" t="s">
        <v>37</v>
      </c>
      <c r="N362">
        <v>2</v>
      </c>
      <c r="O362">
        <v>2</v>
      </c>
      <c r="P362">
        <v>129825</v>
      </c>
      <c r="Q362" t="s">
        <v>26</v>
      </c>
      <c r="R362">
        <v>10</v>
      </c>
      <c r="S362" t="s">
        <v>43</v>
      </c>
      <c r="W362" t="str">
        <f>IF(B362&lt;30,"&lt;30",IF(B362&lt;=40,"30-40",IF(B362&lt;=50,"41-50",IF(B362&lt;=60,"51-60","&gt;60"))))</f>
        <v>51-60</v>
      </c>
      <c r="X362" t="str">
        <f t="shared" si="20"/>
        <v>46-60 (Older Adult)</v>
      </c>
      <c r="AA362" t="str" cm="1">
        <f t="array" ref="AA362">INDEX(F362:F1861, MATCH(MAX(IF(H362:H1861="0", COUNTIF(F362:F1861, F362:F1861), 0)), IF(H362:H1861="0", COUNTIF(F362:F1861, F362:F1861), 0), 0))</f>
        <v>Car</v>
      </c>
      <c r="AB362" t="str" cm="1">
        <f t="array" ref="AB362">INDEX(Q362:Q1360, MATCH(MAX(COUNTIFS(Q362:Q1360, Q362:Q1360, AC362:AC1360, "High")), COUNTIFS(Q362:Q1360, Q362:Q1360, AC362:AC1360, "High"), 0))</f>
        <v>West</v>
      </c>
      <c r="AC362" t="str">
        <v>High Risk</v>
      </c>
      <c r="AH362">
        <f t="shared" si="21"/>
        <v>652.44324324324327</v>
      </c>
      <c r="AJ362">
        <f t="shared" si="22"/>
        <v>0.13100436681222707</v>
      </c>
      <c r="AK362">
        <f t="shared" si="23"/>
        <v>5.3154753569988278E-2</v>
      </c>
      <c r="AM362">
        <v>0.56311830779395922</v>
      </c>
      <c r="AN362" s="8">
        <f>IF(L362="Male", 1, 0)</f>
        <v>0</v>
      </c>
    </row>
    <row r="363" spans="1:40" ht="15" x14ac:dyDescent="0.3">
      <c r="A363">
        <v>362</v>
      </c>
      <c r="B363">
        <v>39</v>
      </c>
      <c r="C363">
        <v>49888</v>
      </c>
      <c r="D363">
        <v>824</v>
      </c>
      <c r="E363">
        <v>196524</v>
      </c>
      <c r="F363" t="s">
        <v>44</v>
      </c>
      <c r="G363">
        <v>4479</v>
      </c>
      <c r="H363">
        <v>0</v>
      </c>
      <c r="I363">
        <v>1</v>
      </c>
      <c r="J363" t="s">
        <v>20</v>
      </c>
      <c r="K363" t="s">
        <v>29</v>
      </c>
      <c r="L363" t="s">
        <v>30</v>
      </c>
      <c r="M363" t="s">
        <v>37</v>
      </c>
      <c r="N363">
        <v>2</v>
      </c>
      <c r="O363">
        <v>2</v>
      </c>
      <c r="P363">
        <v>70913</v>
      </c>
      <c r="Q363" t="s">
        <v>38</v>
      </c>
      <c r="R363">
        <v>17</v>
      </c>
      <c r="S363" t="s">
        <v>34</v>
      </c>
      <c r="W363" t="str">
        <f>IF(B363&lt;30,"&lt;30",IF(B363&lt;=40,"30-40",IF(B363&lt;=50,"41-50",IF(B363&lt;=60,"51-60","&gt;60"))))</f>
        <v>30-40</v>
      </c>
      <c r="X363" t="str">
        <f t="shared" si="20"/>
        <v>31-45 (Middle-Aged)</v>
      </c>
      <c r="AA363" t="str" cm="1">
        <f t="array" ref="AA363">INDEX(F363:F1862, MATCH(MAX(IF(H363:H1862="0", COUNTIF(F363:F1862, F363:F1862), 0)), IF(H363:H1862="0", COUNTIF(F363:F1862, F363:F1862), 0), 0))</f>
        <v>Personal</v>
      </c>
      <c r="AB363" t="str" cm="1">
        <f t="array" ref="AB363">INDEX(Q363:Q1361, MATCH(MAX(COUNTIFS(Q363:Q1361, Q363:Q1361, AC363:AC1361, "High")), COUNTIFS(Q363:Q1361, Q363:Q1361, AC363:AC1361, "High"), 0))</f>
        <v>North</v>
      </c>
      <c r="AC363" t="str">
        <v>High Risk</v>
      </c>
      <c r="AH363">
        <f t="shared" si="21"/>
        <v>652.44324324324327</v>
      </c>
      <c r="AJ363">
        <f t="shared" si="22"/>
        <v>0.13100436681222707</v>
      </c>
      <c r="AK363">
        <f t="shared" si="23"/>
        <v>5.3014709179343672E-2</v>
      </c>
      <c r="AM363">
        <v>0.55082682403627703</v>
      </c>
      <c r="AN363" s="8">
        <f>IF(L363="Male", 1, 0)</f>
        <v>1</v>
      </c>
    </row>
    <row r="364" spans="1:40" ht="15" x14ac:dyDescent="0.3">
      <c r="A364">
        <v>363</v>
      </c>
      <c r="B364">
        <v>44</v>
      </c>
      <c r="C364">
        <v>69513</v>
      </c>
      <c r="D364">
        <v>634</v>
      </c>
      <c r="E364">
        <v>197579</v>
      </c>
      <c r="F364" t="s">
        <v>44</v>
      </c>
      <c r="G364">
        <v>3525</v>
      </c>
      <c r="H364">
        <v>0</v>
      </c>
      <c r="I364">
        <v>0</v>
      </c>
      <c r="J364" t="s">
        <v>20</v>
      </c>
      <c r="K364" t="s">
        <v>29</v>
      </c>
      <c r="L364" t="s">
        <v>22</v>
      </c>
      <c r="M364" t="s">
        <v>41</v>
      </c>
      <c r="N364">
        <v>0</v>
      </c>
      <c r="O364">
        <v>1</v>
      </c>
      <c r="P364">
        <v>111935</v>
      </c>
      <c r="Q364" t="s">
        <v>38</v>
      </c>
      <c r="R364">
        <v>1</v>
      </c>
      <c r="S364" t="s">
        <v>27</v>
      </c>
      <c r="W364" t="str">
        <f>IF(B364&lt;30,"&lt;30",IF(B364&lt;=40,"30-40",IF(B364&lt;=50,"41-50",IF(B364&lt;=60,"51-60","&gt;60"))))</f>
        <v>41-50</v>
      </c>
      <c r="X364" t="str">
        <f t="shared" si="20"/>
        <v>31-45 (Middle-Aged)</v>
      </c>
      <c r="AA364" t="str" cm="1">
        <f t="array" ref="AA364">INDEX(F364:F1863, MATCH(MAX(IF(H364:H1863="0", COUNTIF(F364:F1863, F364:F1863), 0)), IF(H364:H1863="0", COUNTIF(F364:F1863, F364:F1863), 0), 0))</f>
        <v>Personal</v>
      </c>
      <c r="AB364" t="str" cm="1">
        <f t="array" ref="AB364">INDEX(Q364:Q1362, MATCH(MAX(COUNTIFS(Q364:Q1362, Q364:Q1362, AC364:AC1362, "High")), COUNTIFS(Q364:Q1362, Q364:Q1362, AC364:AC1362, "High"), 0))</f>
        <v>North</v>
      </c>
      <c r="AC364" t="str">
        <v>High Risk</v>
      </c>
      <c r="AH364">
        <f t="shared" si="21"/>
        <v>648.68905472636811</v>
      </c>
      <c r="AJ364">
        <f t="shared" si="22"/>
        <v>0.15873015873015872</v>
      </c>
      <c r="AK364">
        <f t="shared" si="23"/>
        <v>5.2874377078901399E-2</v>
      </c>
      <c r="AM364">
        <v>0.72845596155064585</v>
      </c>
      <c r="AN364" s="8">
        <f>IF(L364="Male", 1, 0)</f>
        <v>0</v>
      </c>
    </row>
    <row r="365" spans="1:40" ht="15" x14ac:dyDescent="0.3">
      <c r="A365">
        <v>364</v>
      </c>
      <c r="B365">
        <v>34</v>
      </c>
      <c r="C365">
        <v>57575</v>
      </c>
      <c r="D365">
        <v>630</v>
      </c>
      <c r="E365">
        <v>174728</v>
      </c>
      <c r="F365" t="s">
        <v>35</v>
      </c>
      <c r="G365">
        <v>4762</v>
      </c>
      <c r="H365">
        <v>0</v>
      </c>
      <c r="I365">
        <v>0</v>
      </c>
      <c r="J365" t="s">
        <v>20</v>
      </c>
      <c r="K365" t="s">
        <v>29</v>
      </c>
      <c r="L365" t="s">
        <v>22</v>
      </c>
      <c r="M365" t="s">
        <v>41</v>
      </c>
      <c r="N365">
        <v>1</v>
      </c>
      <c r="O365">
        <v>1</v>
      </c>
      <c r="P365">
        <v>91156</v>
      </c>
      <c r="Q365" t="s">
        <v>26</v>
      </c>
      <c r="R365">
        <v>19</v>
      </c>
      <c r="S365" t="s">
        <v>25</v>
      </c>
      <c r="W365" t="str">
        <f>IF(B365&lt;30,"&lt;30",IF(B365&lt;=40,"30-40",IF(B365&lt;=50,"41-50",IF(B365&lt;=60,"51-60","&gt;60"))))</f>
        <v>30-40</v>
      </c>
      <c r="X365" t="str">
        <f t="shared" si="20"/>
        <v>31-45 (Middle-Aged)</v>
      </c>
      <c r="AA365" t="str" cm="1">
        <f t="array" ref="AA365">INDEX(F365:F1864, MATCH(MAX(IF(H365:H1864="0", COUNTIF(F365:F1864, F365:F1864), 0)), IF(H365:H1864="0", COUNTIF(F365:F1864, F365:F1864), 0), 0))</f>
        <v>Medical</v>
      </c>
      <c r="AB365" t="str" cm="1">
        <f t="array" ref="AB365">INDEX(Q365:Q1363, MATCH(MAX(COUNTIFS(Q365:Q1363, Q365:Q1363, AC365:AC1363, "High")), COUNTIFS(Q365:Q1363, Q365:Q1363, AC365:AC1363, "High"), 0))</f>
        <v>West</v>
      </c>
      <c r="AC365" t="str">
        <v>High Risk</v>
      </c>
      <c r="AH365">
        <f t="shared" si="21"/>
        <v>648.68905472636811</v>
      </c>
      <c r="AJ365">
        <f t="shared" si="22"/>
        <v>0.15436241610738255</v>
      </c>
      <c r="AK365">
        <f t="shared" si="23"/>
        <v>5.2452253263713819E-2</v>
      </c>
      <c r="AM365">
        <v>0.62040313894445298</v>
      </c>
      <c r="AN365" s="8">
        <f>IF(L365="Male", 1, 0)</f>
        <v>0</v>
      </c>
    </row>
    <row r="366" spans="1:40" ht="15" x14ac:dyDescent="0.3">
      <c r="A366">
        <v>365</v>
      </c>
      <c r="B366">
        <v>57</v>
      </c>
      <c r="C366">
        <v>64669</v>
      </c>
      <c r="D366">
        <v>568</v>
      </c>
      <c r="E366">
        <v>215095</v>
      </c>
      <c r="F366" t="s">
        <v>40</v>
      </c>
      <c r="G366">
        <v>4696</v>
      </c>
      <c r="H366">
        <v>0</v>
      </c>
      <c r="I366">
        <v>1</v>
      </c>
      <c r="J366" t="s">
        <v>20</v>
      </c>
      <c r="K366" t="s">
        <v>21</v>
      </c>
      <c r="L366" t="s">
        <v>22</v>
      </c>
      <c r="M366" t="s">
        <v>37</v>
      </c>
      <c r="N366">
        <v>1</v>
      </c>
      <c r="O366">
        <v>1</v>
      </c>
      <c r="P366">
        <v>124727</v>
      </c>
      <c r="Q366" t="s">
        <v>26</v>
      </c>
      <c r="R366">
        <v>12</v>
      </c>
      <c r="S366" t="s">
        <v>42</v>
      </c>
      <c r="W366" t="str">
        <f>IF(B366&lt;30,"&lt;30",IF(B366&lt;=40,"30-40",IF(B366&lt;=50,"41-50",IF(B366&lt;=60,"51-60","&gt;60"))))</f>
        <v>51-60</v>
      </c>
      <c r="X366" t="str">
        <f t="shared" si="20"/>
        <v>46-60 (Older Adult)</v>
      </c>
      <c r="AA366" t="str" cm="1">
        <f t="array" ref="AA366">INDEX(F366:F1865, MATCH(MAX(IF(H366:H1865="0", COUNTIF(F366:F1865, F366:F1865), 0)), IF(H366:H1865="0", COUNTIF(F366:F1865, F366:F1865), 0), 0))</f>
        <v>Car</v>
      </c>
      <c r="AB366" t="str" cm="1">
        <f t="array" ref="AB366">INDEX(Q366:Q1364, MATCH(MAX(COUNTIFS(Q366:Q1364, Q366:Q1364, AC366:AC1364, "High")), COUNTIFS(Q366:Q1364, Q366:Q1364, AC366:AC1364, "High"), 0))</f>
        <v>West</v>
      </c>
      <c r="AC366" t="str">
        <v>Low Risk</v>
      </c>
      <c r="AH366">
        <f t="shared" si="21"/>
        <v>652.44324324324327</v>
      </c>
      <c r="AJ366">
        <f t="shared" si="22"/>
        <v>0.15436241610738255</v>
      </c>
      <c r="AK366">
        <f t="shared" si="23"/>
        <v>5.2028701929022647E-2</v>
      </c>
      <c r="AM366">
        <v>0.6846121122706661</v>
      </c>
      <c r="AN366" s="8">
        <f>IF(L366="Male", 1, 0)</f>
        <v>0</v>
      </c>
    </row>
    <row r="367" spans="1:40" ht="15" x14ac:dyDescent="0.3">
      <c r="A367">
        <v>366</v>
      </c>
      <c r="B367">
        <v>25</v>
      </c>
      <c r="C367">
        <v>42656</v>
      </c>
      <c r="D367">
        <v>567</v>
      </c>
      <c r="E367">
        <v>183716</v>
      </c>
      <c r="F367" t="s">
        <v>35</v>
      </c>
      <c r="G367">
        <v>5616</v>
      </c>
      <c r="H367">
        <v>0</v>
      </c>
      <c r="I367">
        <v>1</v>
      </c>
      <c r="J367" t="s">
        <v>20</v>
      </c>
      <c r="K367" t="s">
        <v>33</v>
      </c>
      <c r="L367" t="s">
        <v>30</v>
      </c>
      <c r="M367" t="s">
        <v>31</v>
      </c>
      <c r="N367">
        <v>2</v>
      </c>
      <c r="O367">
        <v>3</v>
      </c>
      <c r="P367">
        <v>93077</v>
      </c>
      <c r="Q367" t="s">
        <v>24</v>
      </c>
      <c r="R367">
        <v>2</v>
      </c>
      <c r="S367" t="s">
        <v>34</v>
      </c>
      <c r="W367" t="str">
        <f>IF(B367&lt;30,"&lt;30",IF(B367&lt;=40,"30-40",IF(B367&lt;=50,"41-50",IF(B367&lt;=60,"51-60","&gt;60"))))</f>
        <v>&lt;30</v>
      </c>
      <c r="X367" t="str">
        <f t="shared" si="20"/>
        <v>18-30 (Young Adult)</v>
      </c>
      <c r="AA367" t="str" cm="1">
        <f t="array" ref="AA367">INDEX(F367:F1866, MATCH(MAX(IF(H367:H1866="0", COUNTIF(F367:F1866, F367:F1866), 0)), IF(H367:H1866="0", COUNTIF(F367:F1866, F367:F1866), 0), 0))</f>
        <v>Medical</v>
      </c>
      <c r="AB367" t="str" cm="1">
        <f t="array" ref="AB367">INDEX(Q367:Q1365, MATCH(MAX(COUNTIFS(Q367:Q1365, Q367:Q1365, AC367:AC1365, "High")), COUNTIFS(Q367:Q1365, Q367:Q1365, AC367:AC1365, "High"), 0))</f>
        <v>East</v>
      </c>
      <c r="AC367" t="str">
        <v>Low Risk</v>
      </c>
      <c r="AH367">
        <f t="shared" si="21"/>
        <v>647.78062678062679</v>
      </c>
      <c r="AJ367">
        <f t="shared" si="22"/>
        <v>0.13100436681222707</v>
      </c>
      <c r="AK367">
        <f t="shared" si="23"/>
        <v>5.1603715201583675E-2</v>
      </c>
      <c r="AM367">
        <v>0.48536878976856168</v>
      </c>
      <c r="AN367" s="8">
        <f>IF(L367="Male", 1, 0)</f>
        <v>1</v>
      </c>
    </row>
    <row r="368" spans="1:40" ht="15" x14ac:dyDescent="0.3">
      <c r="A368">
        <v>367</v>
      </c>
      <c r="B368">
        <v>44</v>
      </c>
      <c r="C368">
        <v>72945</v>
      </c>
      <c r="D368">
        <v>607</v>
      </c>
      <c r="E368">
        <v>176592</v>
      </c>
      <c r="F368" t="s">
        <v>28</v>
      </c>
      <c r="G368">
        <v>3486</v>
      </c>
      <c r="H368">
        <v>0</v>
      </c>
      <c r="I368">
        <v>0</v>
      </c>
      <c r="J368" t="s">
        <v>20</v>
      </c>
      <c r="K368" t="s">
        <v>33</v>
      </c>
      <c r="L368" t="s">
        <v>30</v>
      </c>
      <c r="M368" t="s">
        <v>41</v>
      </c>
      <c r="N368">
        <v>2</v>
      </c>
      <c r="O368">
        <v>2</v>
      </c>
      <c r="P368">
        <v>182930</v>
      </c>
      <c r="Q368" t="s">
        <v>26</v>
      </c>
      <c r="R368">
        <v>17</v>
      </c>
      <c r="S368" t="s">
        <v>25</v>
      </c>
      <c r="W368" t="str">
        <f>IF(B368&lt;30,"&lt;30",IF(B368&lt;=40,"30-40",IF(B368&lt;=50,"41-50",IF(B368&lt;=60,"51-60","&gt;60"))))</f>
        <v>41-50</v>
      </c>
      <c r="X368" t="str">
        <f t="shared" si="20"/>
        <v>31-45 (Middle-Aged)</v>
      </c>
      <c r="AA368" t="str" cm="1">
        <f t="array" ref="AA368">INDEX(F368:F1867, MATCH(MAX(IF(H368:H1867="0", COUNTIF(F368:F1867, F368:F1867), 0)), IF(H368:H1867="0", COUNTIF(F368:F1867, F368:F1867), 0), 0))</f>
        <v>Education</v>
      </c>
      <c r="AB368" t="str" cm="1">
        <f t="array" ref="AB368">INDEX(Q368:Q1366, MATCH(MAX(COUNTIFS(Q368:Q1366, Q368:Q1366, AC368:AC1366, "High")), COUNTIFS(Q368:Q1366, Q368:Q1366, AC368:AC1366, "High"), 0))</f>
        <v>West</v>
      </c>
      <c r="AC368" t="str">
        <v>High Risk</v>
      </c>
      <c r="AH368">
        <f t="shared" si="21"/>
        <v>648.68905472636811</v>
      </c>
      <c r="AJ368">
        <f t="shared" si="22"/>
        <v>0.13100436681222707</v>
      </c>
      <c r="AK368">
        <f t="shared" si="23"/>
        <v>5.1781321879452509E-2</v>
      </c>
      <c r="AM368">
        <v>0.75951956409583377</v>
      </c>
      <c r="AN368" s="8">
        <f>IF(L368="Male", 1, 0)</f>
        <v>1</v>
      </c>
    </row>
    <row r="369" spans="1:40" ht="15" x14ac:dyDescent="0.3">
      <c r="A369">
        <v>368</v>
      </c>
      <c r="B369">
        <v>54</v>
      </c>
      <c r="C369">
        <v>63404</v>
      </c>
      <c r="D369">
        <v>627</v>
      </c>
      <c r="E369">
        <v>104984</v>
      </c>
      <c r="F369" t="s">
        <v>28</v>
      </c>
      <c r="G369">
        <v>5623</v>
      </c>
      <c r="H369">
        <v>0</v>
      </c>
      <c r="I369">
        <v>1</v>
      </c>
      <c r="J369" t="s">
        <v>36</v>
      </c>
      <c r="K369" t="s">
        <v>29</v>
      </c>
      <c r="L369" t="s">
        <v>22</v>
      </c>
      <c r="M369" t="s">
        <v>23</v>
      </c>
      <c r="N369">
        <v>2</v>
      </c>
      <c r="O369">
        <v>4</v>
      </c>
      <c r="P369">
        <v>156943</v>
      </c>
      <c r="Q369" t="s">
        <v>26</v>
      </c>
      <c r="R369">
        <v>7</v>
      </c>
      <c r="S369" t="s">
        <v>39</v>
      </c>
      <c r="W369" t="str">
        <f>IF(B369&lt;30,"&lt;30",IF(B369&lt;=40,"30-40",IF(B369&lt;=50,"41-50",IF(B369&lt;=60,"51-60","&gt;60"))))</f>
        <v>51-60</v>
      </c>
      <c r="X369" t="str">
        <f t="shared" si="20"/>
        <v>46-60 (Older Adult)</v>
      </c>
      <c r="AA369" t="str" cm="1">
        <f t="array" ref="AA369">INDEX(F369:F1868, MATCH(MAX(IF(H369:H1868="0", COUNTIF(F369:F1868, F369:F1868), 0)), IF(H369:H1868="0", COUNTIF(F369:F1868, F369:F1868), 0), 0))</f>
        <v>Education</v>
      </c>
      <c r="AB369" t="str" cm="1">
        <f t="array" ref="AB369">INDEX(Q369:Q1367, MATCH(MAX(COUNTIFS(Q369:Q1367, Q369:Q1367, AC369:AC1367, "High")), COUNTIFS(Q369:Q1367, Q369:Q1367, AC369:AC1367, "High"), 0))</f>
        <v>West</v>
      </c>
      <c r="AC369" t="str">
        <v>High Risk</v>
      </c>
      <c r="AH369">
        <f t="shared" si="21"/>
        <v>647.51989389920425</v>
      </c>
      <c r="AJ369">
        <f t="shared" si="22"/>
        <v>0.13100436681222707</v>
      </c>
      <c r="AK369">
        <f t="shared" si="23"/>
        <v>5.163862880377186E-2</v>
      </c>
      <c r="AM369">
        <v>0.67316238697356157</v>
      </c>
      <c r="AN369" s="8">
        <f>IF(L369="Male", 1, 0)</f>
        <v>0</v>
      </c>
    </row>
    <row r="370" spans="1:40" ht="15" x14ac:dyDescent="0.3">
      <c r="A370">
        <v>369</v>
      </c>
      <c r="B370">
        <v>51</v>
      </c>
      <c r="C370">
        <v>56411</v>
      </c>
      <c r="D370">
        <v>648</v>
      </c>
      <c r="E370">
        <v>273292</v>
      </c>
      <c r="F370" t="s">
        <v>19</v>
      </c>
      <c r="G370">
        <v>4210</v>
      </c>
      <c r="H370">
        <v>0</v>
      </c>
      <c r="I370">
        <v>0</v>
      </c>
      <c r="J370" t="s">
        <v>20</v>
      </c>
      <c r="K370" t="s">
        <v>21</v>
      </c>
      <c r="L370" t="s">
        <v>22</v>
      </c>
      <c r="M370" t="s">
        <v>37</v>
      </c>
      <c r="N370">
        <v>5</v>
      </c>
      <c r="O370">
        <v>1</v>
      </c>
      <c r="P370">
        <v>90543</v>
      </c>
      <c r="Q370" t="s">
        <v>38</v>
      </c>
      <c r="R370">
        <v>14</v>
      </c>
      <c r="S370" t="s">
        <v>43</v>
      </c>
      <c r="W370" t="str">
        <f>IF(B370&lt;30,"&lt;30",IF(B370&lt;=40,"30-40",IF(B370&lt;=50,"41-50",IF(B370&lt;=60,"51-60","&gt;60"))))</f>
        <v>51-60</v>
      </c>
      <c r="X370" t="str">
        <f t="shared" si="20"/>
        <v>46-60 (Older Adult)</v>
      </c>
      <c r="AA370" t="str" cm="1">
        <f t="array" ref="AA370">INDEX(F370:F1869, MATCH(MAX(IF(H370:H1869="0", COUNTIF(F370:F1869, F370:F1869), 0)), IF(H370:H1869="0", COUNTIF(F370:F1869, F370:F1869), 0), 0))</f>
        <v>Home</v>
      </c>
      <c r="AB370" t="str" cm="1">
        <f t="array" ref="AB370">INDEX(Q370:Q1368, MATCH(MAX(COUNTIFS(Q370:Q1368, Q370:Q1368, AC370:AC1368, "High")), COUNTIFS(Q370:Q1368, Q370:Q1368, AC370:AC1368, "High"), 0))</f>
        <v>North</v>
      </c>
      <c r="AC370" t="str">
        <v>High Risk</v>
      </c>
      <c r="AH370">
        <f t="shared" si="21"/>
        <v>652.44324324324327</v>
      </c>
      <c r="AJ370">
        <f t="shared" si="22"/>
        <v>0.11715481171548117</v>
      </c>
      <c r="AK370">
        <f t="shared" si="23"/>
        <v>5.217494171542221E-2</v>
      </c>
      <c r="AM370">
        <v>0.60986758143786823</v>
      </c>
      <c r="AN370" s="8">
        <f>IF(L370="Male", 1, 0)</f>
        <v>0</v>
      </c>
    </row>
    <row r="371" spans="1:40" ht="15" x14ac:dyDescent="0.3">
      <c r="A371">
        <v>370</v>
      </c>
      <c r="B371">
        <v>50</v>
      </c>
      <c r="C371">
        <v>22901</v>
      </c>
      <c r="D371">
        <v>684</v>
      </c>
      <c r="E371">
        <v>180836</v>
      </c>
      <c r="F371" t="s">
        <v>44</v>
      </c>
      <c r="G371">
        <v>3721</v>
      </c>
      <c r="H371">
        <v>0</v>
      </c>
      <c r="I371">
        <v>0</v>
      </c>
      <c r="J371" t="s">
        <v>20</v>
      </c>
      <c r="K371" t="s">
        <v>29</v>
      </c>
      <c r="L371" t="s">
        <v>22</v>
      </c>
      <c r="M371" t="s">
        <v>37</v>
      </c>
      <c r="N371">
        <v>5</v>
      </c>
      <c r="O371">
        <v>4</v>
      </c>
      <c r="P371">
        <v>86435</v>
      </c>
      <c r="Q371" t="s">
        <v>38</v>
      </c>
      <c r="R371">
        <v>14</v>
      </c>
      <c r="S371" t="s">
        <v>45</v>
      </c>
      <c r="W371" t="str">
        <f>IF(B371&lt;30,"&lt;30",IF(B371&lt;=40,"30-40",IF(B371&lt;=50,"41-50",IF(B371&lt;=60,"51-60","&gt;60"))))</f>
        <v>41-50</v>
      </c>
      <c r="X371" t="str">
        <f t="shared" si="20"/>
        <v>46-60 (Older Adult)</v>
      </c>
      <c r="AA371" t="str" cm="1">
        <f t="array" ref="AA371">INDEX(F371:F1870, MATCH(MAX(IF(H371:H1870="0", COUNTIF(F371:F1870, F371:F1870), 0)), IF(H371:H1870="0", COUNTIF(F371:F1870, F371:F1870), 0), 0))</f>
        <v>Personal</v>
      </c>
      <c r="AB371" t="str" cm="1">
        <f t="array" ref="AB371">INDEX(Q371:Q1369, MATCH(MAX(COUNTIFS(Q371:Q1369, Q371:Q1369, AC371:AC1369, "High")), COUNTIFS(Q371:Q1369, Q371:Q1369, AC371:AC1369, "High"), 0))</f>
        <v>North</v>
      </c>
      <c r="AC371" t="str">
        <v>High Risk</v>
      </c>
      <c r="AH371">
        <f t="shared" si="21"/>
        <v>652.44324324324327</v>
      </c>
      <c r="AJ371">
        <f t="shared" si="22"/>
        <v>0.11715481171548117</v>
      </c>
      <c r="AK371">
        <f t="shared" si="23"/>
        <v>5.174764372876018E-2</v>
      </c>
      <c r="AM371">
        <v>0.30656300064263281</v>
      </c>
      <c r="AN371" s="8">
        <f>IF(L371="Male", 1, 0)</f>
        <v>0</v>
      </c>
    </row>
    <row r="372" spans="1:40" ht="15" x14ac:dyDescent="0.3">
      <c r="A372">
        <v>371</v>
      </c>
      <c r="B372">
        <v>29</v>
      </c>
      <c r="C372">
        <v>67681</v>
      </c>
      <c r="D372">
        <v>661</v>
      </c>
      <c r="E372">
        <v>273748</v>
      </c>
      <c r="F372" t="s">
        <v>40</v>
      </c>
      <c r="G372">
        <v>4803</v>
      </c>
      <c r="H372">
        <v>0</v>
      </c>
      <c r="I372">
        <v>1</v>
      </c>
      <c r="J372" t="s">
        <v>20</v>
      </c>
      <c r="K372" t="s">
        <v>33</v>
      </c>
      <c r="L372" t="s">
        <v>22</v>
      </c>
      <c r="M372" t="s">
        <v>41</v>
      </c>
      <c r="N372">
        <v>0</v>
      </c>
      <c r="O372">
        <v>2</v>
      </c>
      <c r="P372">
        <v>193969</v>
      </c>
      <c r="Q372" t="s">
        <v>24</v>
      </c>
      <c r="R372">
        <v>12</v>
      </c>
      <c r="S372" t="s">
        <v>45</v>
      </c>
      <c r="W372" t="str">
        <f>IF(B372&lt;30,"&lt;30",IF(B372&lt;=40,"30-40",IF(B372&lt;=50,"41-50",IF(B372&lt;=60,"51-60","&gt;60"))))</f>
        <v>&lt;30</v>
      </c>
      <c r="X372" t="str">
        <f t="shared" si="20"/>
        <v>18-30 (Young Adult)</v>
      </c>
      <c r="AA372" t="str" cm="1">
        <f t="array" ref="AA372">INDEX(F372:F1871, MATCH(MAX(IF(H372:H1871="0", COUNTIF(F372:F1871, F372:F1871), 0)), IF(H372:H1871="0", COUNTIF(F372:F1871, F372:F1871), 0), 0))</f>
        <v>Car</v>
      </c>
      <c r="AB372" t="str" cm="1">
        <f t="array" ref="AB372">INDEX(Q372:Q1370, MATCH(MAX(COUNTIFS(Q372:Q1370, Q372:Q1370, AC372:AC1370, "High")), COUNTIFS(Q372:Q1370, Q372:Q1370, AC372:AC1370, "High"), 0))</f>
        <v>East</v>
      </c>
      <c r="AC372" t="str">
        <v>High Risk</v>
      </c>
      <c r="AH372">
        <f t="shared" si="21"/>
        <v>648.68905472636811</v>
      </c>
      <c r="AJ372">
        <f t="shared" si="22"/>
        <v>0.15873015873015872</v>
      </c>
      <c r="AK372">
        <f t="shared" si="23"/>
        <v>5.2285956912923176E-2</v>
      </c>
      <c r="AM372">
        <v>0.71187422499389041</v>
      </c>
      <c r="AN372" s="8">
        <f>IF(L372="Male", 1, 0)</f>
        <v>0</v>
      </c>
    </row>
    <row r="373" spans="1:40" ht="15" x14ac:dyDescent="0.3">
      <c r="A373">
        <v>372</v>
      </c>
      <c r="B373">
        <v>47</v>
      </c>
      <c r="C373">
        <v>76600</v>
      </c>
      <c r="D373">
        <v>685</v>
      </c>
      <c r="E373">
        <v>195187</v>
      </c>
      <c r="F373" t="s">
        <v>40</v>
      </c>
      <c r="G373">
        <v>5752</v>
      </c>
      <c r="H373">
        <v>0</v>
      </c>
      <c r="I373">
        <v>1</v>
      </c>
      <c r="J373" t="s">
        <v>20</v>
      </c>
      <c r="K373" t="s">
        <v>33</v>
      </c>
      <c r="L373" t="s">
        <v>30</v>
      </c>
      <c r="M373" t="s">
        <v>41</v>
      </c>
      <c r="N373">
        <v>0</v>
      </c>
      <c r="O373">
        <v>2</v>
      </c>
      <c r="P373">
        <v>67634</v>
      </c>
      <c r="Q373" t="s">
        <v>26</v>
      </c>
      <c r="R373">
        <v>16</v>
      </c>
      <c r="S373" t="s">
        <v>42</v>
      </c>
      <c r="W373" t="str">
        <f>IF(B373&lt;30,"&lt;30",IF(B373&lt;=40,"30-40",IF(B373&lt;=50,"41-50",IF(B373&lt;=60,"51-60","&gt;60"))))</f>
        <v>41-50</v>
      </c>
      <c r="X373" t="str">
        <f t="shared" si="20"/>
        <v>46-60 (Older Adult)</v>
      </c>
      <c r="AA373" t="str" cm="1">
        <f t="array" ref="AA373">INDEX(F373:F1872, MATCH(MAX(IF(H373:H1872="0", COUNTIF(F373:F1872, F373:F1872), 0)), IF(H373:H1872="0", COUNTIF(F373:F1872, F373:F1872), 0), 0))</f>
        <v>Car</v>
      </c>
      <c r="AB373" t="str" cm="1">
        <f t="array" ref="AB373">INDEX(Q373:Q1371, MATCH(MAX(COUNTIFS(Q373:Q1371, Q373:Q1371, AC373:AC1371, "High")), COUNTIFS(Q373:Q1371, Q373:Q1371, AC373:AC1371, "High"), 0))</f>
        <v>West</v>
      </c>
      <c r="AC373" t="str">
        <v>High Risk</v>
      </c>
      <c r="AH373">
        <f t="shared" si="21"/>
        <v>648.68905472636811</v>
      </c>
      <c r="AJ373">
        <f t="shared" si="22"/>
        <v>0.15873015873015872</v>
      </c>
      <c r="AK373">
        <f t="shared" si="23"/>
        <v>5.2142730918923137E-2</v>
      </c>
      <c r="AM373">
        <v>0.79260157671315945</v>
      </c>
      <c r="AN373" s="8">
        <f>IF(L373="Male", 1, 0)</f>
        <v>1</v>
      </c>
    </row>
    <row r="374" spans="1:40" ht="15" x14ac:dyDescent="0.3">
      <c r="A374">
        <v>373</v>
      </c>
      <c r="B374">
        <v>48</v>
      </c>
      <c r="C374">
        <v>50169</v>
      </c>
      <c r="D374">
        <v>619</v>
      </c>
      <c r="E374">
        <v>232229</v>
      </c>
      <c r="F374" t="s">
        <v>35</v>
      </c>
      <c r="G374">
        <v>4515</v>
      </c>
      <c r="H374">
        <v>0</v>
      </c>
      <c r="I374">
        <v>1</v>
      </c>
      <c r="J374" t="s">
        <v>20</v>
      </c>
      <c r="K374" t="s">
        <v>29</v>
      </c>
      <c r="L374" t="s">
        <v>22</v>
      </c>
      <c r="M374" t="s">
        <v>23</v>
      </c>
      <c r="N374">
        <v>3</v>
      </c>
      <c r="O374">
        <v>2</v>
      </c>
      <c r="P374">
        <v>98349</v>
      </c>
      <c r="Q374" t="s">
        <v>32</v>
      </c>
      <c r="R374">
        <v>18</v>
      </c>
      <c r="S374" t="s">
        <v>42</v>
      </c>
      <c r="W374" t="str">
        <f>IF(B374&lt;30,"&lt;30",IF(B374&lt;=40,"30-40",IF(B374&lt;=50,"41-50",IF(B374&lt;=60,"51-60","&gt;60"))))</f>
        <v>41-50</v>
      </c>
      <c r="X374" t="str">
        <f t="shared" si="20"/>
        <v>46-60 (Older Adult)</v>
      </c>
      <c r="AA374" t="str" cm="1">
        <f t="array" ref="AA374">INDEX(F374:F1873, MATCH(MAX(IF(H374:H1873="0", COUNTIF(F374:F1873, F374:F1873), 0)), IF(H374:H1873="0", COUNTIF(F374:F1873, F374:F1873), 0), 0))</f>
        <v>Medical</v>
      </c>
      <c r="AB374" t="str" cm="1">
        <f t="array" ref="AB374">INDEX(Q374:Q1372, MATCH(MAX(COUNTIFS(Q374:Q1372, Q374:Q1372, AC374:AC1372, "High")), COUNTIFS(Q374:Q1372, Q374:Q1372, AC374:AC1372, "High"), 0))</f>
        <v>South</v>
      </c>
      <c r="AC374" t="str">
        <v>High Risk</v>
      </c>
      <c r="AH374">
        <f t="shared" si="21"/>
        <v>647.51989389920425</v>
      </c>
      <c r="AJ374">
        <f t="shared" si="22"/>
        <v>0.13414634146341464</v>
      </c>
      <c r="AK374">
        <f t="shared" si="23"/>
        <v>5.1999207514630795E-2</v>
      </c>
      <c r="AM374">
        <v>0.55337020175049556</v>
      </c>
      <c r="AN374" s="8">
        <f>IF(L374="Male", 1, 0)</f>
        <v>0</v>
      </c>
    </row>
    <row r="375" spans="1:40" ht="15" x14ac:dyDescent="0.3">
      <c r="A375">
        <v>374</v>
      </c>
      <c r="B375">
        <v>62</v>
      </c>
      <c r="C375">
        <v>50476</v>
      </c>
      <c r="D375">
        <v>646</v>
      </c>
      <c r="E375">
        <v>203714</v>
      </c>
      <c r="F375" t="s">
        <v>35</v>
      </c>
      <c r="G375">
        <v>5513</v>
      </c>
      <c r="H375">
        <v>1</v>
      </c>
      <c r="I375">
        <v>0</v>
      </c>
      <c r="J375" t="s">
        <v>20</v>
      </c>
      <c r="K375" t="s">
        <v>29</v>
      </c>
      <c r="L375" t="s">
        <v>22</v>
      </c>
      <c r="M375" t="s">
        <v>23</v>
      </c>
      <c r="N375">
        <v>5</v>
      </c>
      <c r="O375">
        <v>4</v>
      </c>
      <c r="P375">
        <v>100673</v>
      </c>
      <c r="Q375" t="s">
        <v>38</v>
      </c>
      <c r="R375">
        <v>8</v>
      </c>
      <c r="S375" t="s">
        <v>45</v>
      </c>
      <c r="W375" t="str">
        <f>IF(B375&lt;30,"&lt;30",IF(B375&lt;=40,"30-40",IF(B375&lt;=50,"41-50",IF(B375&lt;=60,"51-60","&gt;60"))))</f>
        <v>&gt;60</v>
      </c>
      <c r="X375" t="str">
        <f t="shared" si="20"/>
        <v>46-60 (Older Adult)</v>
      </c>
      <c r="AA375" t="str" cm="1">
        <f t="array" ref="AA375">INDEX(F375:F1874, MATCH(MAX(IF(H375:H1874="0", COUNTIF(F375:F1874, F375:F1874), 0)), IF(H375:H1874="0", COUNTIF(F375:F1874, F375:F1874), 0), 0))</f>
        <v>Medical</v>
      </c>
      <c r="AB375" t="str" cm="1">
        <f t="array" ref="AB375">INDEX(Q375:Q1373, MATCH(MAX(COUNTIFS(Q375:Q1373, Q375:Q1373, AC375:AC1373, "High")), COUNTIFS(Q375:Q1373, Q375:Q1373, AC375:AC1373, "High"), 0))</f>
        <v>North</v>
      </c>
      <c r="AC375" t="str">
        <v>High Risk</v>
      </c>
      <c r="AH375">
        <f t="shared" si="21"/>
        <v>647.51989389920425</v>
      </c>
      <c r="AJ375">
        <f t="shared" si="22"/>
        <v>0.11715481171548117</v>
      </c>
      <c r="AK375">
        <f t="shared" si="23"/>
        <v>5.1855385772698215E-2</v>
      </c>
      <c r="AM375">
        <v>0.55614890978702602</v>
      </c>
      <c r="AN375" s="8">
        <f>IF(L375="Male", 1, 0)</f>
        <v>0</v>
      </c>
    </row>
    <row r="376" spans="1:40" ht="15" x14ac:dyDescent="0.3">
      <c r="A376">
        <v>375</v>
      </c>
      <c r="B376">
        <v>46</v>
      </c>
      <c r="C376">
        <v>42249</v>
      </c>
      <c r="D376">
        <v>631</v>
      </c>
      <c r="E376">
        <v>220735</v>
      </c>
      <c r="F376" t="s">
        <v>40</v>
      </c>
      <c r="G376">
        <v>5278</v>
      </c>
      <c r="H376">
        <v>0</v>
      </c>
      <c r="I376">
        <v>0</v>
      </c>
      <c r="J376" t="s">
        <v>20</v>
      </c>
      <c r="K376" t="s">
        <v>29</v>
      </c>
      <c r="L376" t="s">
        <v>22</v>
      </c>
      <c r="M376" t="s">
        <v>23</v>
      </c>
      <c r="N376">
        <v>1</v>
      </c>
      <c r="O376">
        <v>4</v>
      </c>
      <c r="P376">
        <v>99929</v>
      </c>
      <c r="Q376" t="s">
        <v>24</v>
      </c>
      <c r="R376">
        <v>2</v>
      </c>
      <c r="S376" t="s">
        <v>45</v>
      </c>
      <c r="W376" t="str">
        <f>IF(B376&lt;30,"&lt;30",IF(B376&lt;=40,"30-40",IF(B376&lt;=50,"41-50",IF(B376&lt;=60,"51-60","&gt;60"))))</f>
        <v>41-50</v>
      </c>
      <c r="X376" t="str">
        <f t="shared" si="20"/>
        <v>46-60 (Older Adult)</v>
      </c>
      <c r="AA376" t="str" cm="1">
        <f t="array" ref="AA376">INDEX(F376:F1875, MATCH(MAX(IF(H376:H1875="0", COUNTIF(F376:F1875, F376:F1875), 0)), IF(H376:H1875="0", COUNTIF(F376:F1875, F376:F1875), 0), 0))</f>
        <v>Car</v>
      </c>
      <c r="AB376" t="str" cm="1">
        <f t="array" ref="AB376">INDEX(Q376:Q1374, MATCH(MAX(COUNTIFS(Q376:Q1374, Q376:Q1374, AC376:AC1374, "High")), COUNTIFS(Q376:Q1374, Q376:Q1374, AC376:AC1374, "High"), 0))</f>
        <v>East</v>
      </c>
      <c r="AC376" t="str">
        <v>High Risk</v>
      </c>
      <c r="AH376">
        <f t="shared" si="21"/>
        <v>647.51989389920425</v>
      </c>
      <c r="AJ376">
        <f t="shared" si="22"/>
        <v>0.15436241610738255</v>
      </c>
      <c r="AK376">
        <f t="shared" si="23"/>
        <v>4.900545859320337E-2</v>
      </c>
      <c r="AM376">
        <v>0.48168496510775416</v>
      </c>
      <c r="AN376" s="8">
        <f>IF(L376="Male", 1, 0)</f>
        <v>0</v>
      </c>
    </row>
    <row r="377" spans="1:40" ht="15" x14ac:dyDescent="0.3">
      <c r="A377">
        <v>376</v>
      </c>
      <c r="B377">
        <v>38</v>
      </c>
      <c r="C377">
        <v>25523</v>
      </c>
      <c r="D377">
        <v>586</v>
      </c>
      <c r="E377">
        <v>149548</v>
      </c>
      <c r="F377" t="s">
        <v>35</v>
      </c>
      <c r="G377">
        <v>8134</v>
      </c>
      <c r="H377">
        <v>1</v>
      </c>
      <c r="I377">
        <v>0</v>
      </c>
      <c r="J377" t="s">
        <v>20</v>
      </c>
      <c r="K377" t="s">
        <v>33</v>
      </c>
      <c r="L377" t="s">
        <v>22</v>
      </c>
      <c r="M377" t="s">
        <v>23</v>
      </c>
      <c r="N377">
        <v>0</v>
      </c>
      <c r="O377">
        <v>4</v>
      </c>
      <c r="P377">
        <v>47838</v>
      </c>
      <c r="Q377" t="s">
        <v>38</v>
      </c>
      <c r="R377">
        <v>11</v>
      </c>
      <c r="S377" t="s">
        <v>42</v>
      </c>
      <c r="W377" t="str">
        <f>IF(B377&lt;30,"&lt;30",IF(B377&lt;=40,"30-40",IF(B377&lt;=50,"41-50",IF(B377&lt;=60,"51-60","&gt;60"))))</f>
        <v>30-40</v>
      </c>
      <c r="X377" t="str">
        <f t="shared" si="20"/>
        <v>31-45 (Middle-Aged)</v>
      </c>
      <c r="AA377" t="str" cm="1">
        <f t="array" ref="AA377">INDEX(F377:F1876, MATCH(MAX(IF(H377:H1876="0", COUNTIF(F377:F1876, F377:F1876), 0)), IF(H377:H1876="0", COUNTIF(F377:F1876, F377:F1876), 0), 0))</f>
        <v>Medical</v>
      </c>
      <c r="AB377" t="str" cm="1">
        <f t="array" ref="AB377">INDEX(Q377:Q1375, MATCH(MAX(COUNTIFS(Q377:Q1375, Q377:Q1375, AC377:AC1375, "High")), COUNTIFS(Q377:Q1375, Q377:Q1375, AC377:AC1375, "High"), 0))</f>
        <v>North</v>
      </c>
      <c r="AC377" t="str">
        <v>Low Risk</v>
      </c>
      <c r="AH377">
        <f t="shared" si="21"/>
        <v>647.51989389920425</v>
      </c>
      <c r="AJ377">
        <f t="shared" si="22"/>
        <v>0.15873015873015872</v>
      </c>
      <c r="AK377">
        <f t="shared" si="23"/>
        <v>4.9543478516754232E-2</v>
      </c>
      <c r="AM377">
        <v>0.33029515853117675</v>
      </c>
      <c r="AN377" s="8">
        <f>IF(L377="Male", 1, 0)</f>
        <v>0</v>
      </c>
    </row>
    <row r="378" spans="1:40" ht="15" x14ac:dyDescent="0.3">
      <c r="A378">
        <v>377</v>
      </c>
      <c r="B378">
        <v>56</v>
      </c>
      <c r="C378">
        <v>41568</v>
      </c>
      <c r="D378">
        <v>551</v>
      </c>
      <c r="E378">
        <v>259117</v>
      </c>
      <c r="F378" t="s">
        <v>19</v>
      </c>
      <c r="G378">
        <v>4687</v>
      </c>
      <c r="H378">
        <v>0</v>
      </c>
      <c r="I378">
        <v>0</v>
      </c>
      <c r="J378" t="s">
        <v>20</v>
      </c>
      <c r="K378" t="s">
        <v>29</v>
      </c>
      <c r="L378" t="s">
        <v>30</v>
      </c>
      <c r="M378" t="s">
        <v>37</v>
      </c>
      <c r="N378">
        <v>4</v>
      </c>
      <c r="O378">
        <v>2</v>
      </c>
      <c r="P378">
        <v>114898</v>
      </c>
      <c r="Q378" t="s">
        <v>38</v>
      </c>
      <c r="R378">
        <v>1</v>
      </c>
      <c r="S378" t="s">
        <v>45</v>
      </c>
      <c r="W378" t="str">
        <f>IF(B378&lt;30,"&lt;30",IF(B378&lt;=40,"30-40",IF(B378&lt;=50,"41-50",IF(B378&lt;=60,"51-60","&gt;60"))))</f>
        <v>51-60</v>
      </c>
      <c r="X378" t="str">
        <f t="shared" si="20"/>
        <v>46-60 (Older Adult)</v>
      </c>
      <c r="AA378" t="str" cm="1">
        <f t="array" ref="AA378">INDEX(F378:F1877, MATCH(MAX(IF(H378:H1877="0", COUNTIF(F378:F1877, F378:F1877), 0)), IF(H378:H1877="0", COUNTIF(F378:F1877, F378:F1877), 0), 0))</f>
        <v>Home</v>
      </c>
      <c r="AB378" t="str" cm="1">
        <f t="array" ref="AB378">INDEX(Q378:Q1376, MATCH(MAX(COUNTIFS(Q378:Q1376, Q378:Q1376, AC378:AC1376, "High")), COUNTIFS(Q378:Q1376, Q378:Q1376, AC378:AC1376, "High"), 0))</f>
        <v>North</v>
      </c>
      <c r="AC378" t="str">
        <v>Low Risk</v>
      </c>
      <c r="AH378">
        <f t="shared" si="21"/>
        <v>652.44324324324327</v>
      </c>
      <c r="AJ378">
        <f t="shared" si="22"/>
        <v>0.17796610169491525</v>
      </c>
      <c r="AK378">
        <f t="shared" si="23"/>
        <v>4.6665114799451096E-2</v>
      </c>
      <c r="AM378">
        <v>0.47552112089642751</v>
      </c>
      <c r="AN378" s="8">
        <f>IF(L378="Male", 1, 0)</f>
        <v>1</v>
      </c>
    </row>
    <row r="379" spans="1:40" ht="15" x14ac:dyDescent="0.3">
      <c r="A379">
        <v>378</v>
      </c>
      <c r="B379">
        <v>28</v>
      </c>
      <c r="C379">
        <v>74891</v>
      </c>
      <c r="D379">
        <v>616</v>
      </c>
      <c r="E379">
        <v>181657</v>
      </c>
      <c r="F379" t="s">
        <v>44</v>
      </c>
      <c r="G379">
        <v>4833</v>
      </c>
      <c r="H379">
        <v>0</v>
      </c>
      <c r="I379">
        <v>1</v>
      </c>
      <c r="J379" t="s">
        <v>36</v>
      </c>
      <c r="K379" t="s">
        <v>29</v>
      </c>
      <c r="L379" t="s">
        <v>22</v>
      </c>
      <c r="M379" t="s">
        <v>41</v>
      </c>
      <c r="N379">
        <v>1</v>
      </c>
      <c r="O379">
        <v>2</v>
      </c>
      <c r="P379">
        <v>70889</v>
      </c>
      <c r="Q379" t="s">
        <v>32</v>
      </c>
      <c r="R379">
        <v>10</v>
      </c>
      <c r="S379" t="s">
        <v>34</v>
      </c>
      <c r="W379" t="str">
        <f>IF(B379&lt;30,"&lt;30",IF(B379&lt;=40,"30-40",IF(B379&lt;=50,"41-50",IF(B379&lt;=60,"51-60","&gt;60"))))</f>
        <v>&lt;30</v>
      </c>
      <c r="X379" t="str">
        <f t="shared" si="20"/>
        <v>18-30 (Young Adult)</v>
      </c>
      <c r="AA379" t="str" cm="1">
        <f t="array" ref="AA379">INDEX(F379:F1878, MATCH(MAX(IF(H379:H1878="0", COUNTIF(F379:F1878, F379:F1878), 0)), IF(H379:H1878="0", COUNTIF(F379:F1878, F379:F1878), 0), 0))</f>
        <v>Personal</v>
      </c>
      <c r="AB379" t="str" cm="1">
        <f t="array" ref="AB379">INDEX(Q379:Q1377, MATCH(MAX(COUNTIFS(Q379:Q1377, Q379:Q1377, AC379:AC1377, "High")), COUNTIFS(Q379:Q1377, Q379:Q1377, AC379:AC1377, "High"), 0))</f>
        <v>South</v>
      </c>
      <c r="AC379" t="str">
        <v>High Risk</v>
      </c>
      <c r="AH379">
        <f t="shared" si="21"/>
        <v>648.68905472636811</v>
      </c>
      <c r="AJ379">
        <f t="shared" si="22"/>
        <v>0.15436241610738255</v>
      </c>
      <c r="AK379">
        <f t="shared" si="23"/>
        <v>4.6521743844805674E-2</v>
      </c>
      <c r="AM379">
        <v>0.77713313360426495</v>
      </c>
      <c r="AN379" s="8">
        <f>IF(L379="Male", 1, 0)</f>
        <v>0</v>
      </c>
    </row>
    <row r="380" spans="1:40" ht="15" x14ac:dyDescent="0.3">
      <c r="A380">
        <v>379</v>
      </c>
      <c r="B380">
        <v>38</v>
      </c>
      <c r="C380">
        <v>66185</v>
      </c>
      <c r="D380">
        <v>525</v>
      </c>
      <c r="E380">
        <v>246283</v>
      </c>
      <c r="F380" t="s">
        <v>19</v>
      </c>
      <c r="G380">
        <v>6107</v>
      </c>
      <c r="H380">
        <v>0</v>
      </c>
      <c r="I380">
        <v>0</v>
      </c>
      <c r="J380" t="s">
        <v>20</v>
      </c>
      <c r="K380" t="s">
        <v>33</v>
      </c>
      <c r="L380" t="s">
        <v>30</v>
      </c>
      <c r="M380" t="s">
        <v>31</v>
      </c>
      <c r="N380">
        <v>3</v>
      </c>
      <c r="O380">
        <v>1</v>
      </c>
      <c r="P380">
        <v>143079</v>
      </c>
      <c r="Q380" t="s">
        <v>24</v>
      </c>
      <c r="R380">
        <v>18</v>
      </c>
      <c r="S380" t="s">
        <v>27</v>
      </c>
      <c r="W380" t="str">
        <f>IF(B380&lt;30,"&lt;30",IF(B380&lt;=40,"30-40",IF(B380&lt;=50,"41-50",IF(B380&lt;=60,"51-60","&gt;60"))))</f>
        <v>30-40</v>
      </c>
      <c r="X380" t="str">
        <f t="shared" si="20"/>
        <v>31-45 (Middle-Aged)</v>
      </c>
      <c r="AA380" t="str" cm="1">
        <f t="array" ref="AA380">INDEX(F380:F1879, MATCH(MAX(IF(H380:H1879="0", COUNTIF(F380:F1879, F380:F1879), 0)), IF(H380:H1879="0", COUNTIF(F380:F1879, F380:F1879), 0), 0))</f>
        <v>Home</v>
      </c>
      <c r="AB380" t="str" cm="1">
        <f t="array" ref="AB380">INDEX(Q380:Q1378, MATCH(MAX(COUNTIFS(Q380:Q1378, Q380:Q1378, AC380:AC1378, "High")), COUNTIFS(Q380:Q1378, Q380:Q1378, AC380:AC1378, "High"), 0))</f>
        <v>East</v>
      </c>
      <c r="AC380" t="str">
        <v>Low Risk</v>
      </c>
      <c r="AH380">
        <f t="shared" si="21"/>
        <v>647.78062678062679</v>
      </c>
      <c r="AJ380">
        <f t="shared" si="22"/>
        <v>0.13414634146341464</v>
      </c>
      <c r="AK380">
        <f t="shared" si="23"/>
        <v>4.6378074034987365E-2</v>
      </c>
      <c r="AM380">
        <v>0.69833368029470599</v>
      </c>
      <c r="AN380" s="8">
        <f>IF(L380="Male", 1, 0)</f>
        <v>1</v>
      </c>
    </row>
    <row r="381" spans="1:40" ht="15" x14ac:dyDescent="0.3">
      <c r="A381">
        <v>380</v>
      </c>
      <c r="B381">
        <v>40</v>
      </c>
      <c r="C381">
        <v>38409</v>
      </c>
      <c r="D381">
        <v>593</v>
      </c>
      <c r="E381">
        <v>126966</v>
      </c>
      <c r="F381" t="s">
        <v>28</v>
      </c>
      <c r="G381">
        <v>4948</v>
      </c>
      <c r="H381">
        <v>1</v>
      </c>
      <c r="I381">
        <v>1</v>
      </c>
      <c r="J381" t="s">
        <v>20</v>
      </c>
      <c r="K381" t="s">
        <v>29</v>
      </c>
      <c r="L381" t="s">
        <v>30</v>
      </c>
      <c r="M381" t="s">
        <v>41</v>
      </c>
      <c r="N381">
        <v>2</v>
      </c>
      <c r="O381">
        <v>3</v>
      </c>
      <c r="P381">
        <v>56321</v>
      </c>
      <c r="Q381" t="s">
        <v>32</v>
      </c>
      <c r="R381">
        <v>16</v>
      </c>
      <c r="S381" t="s">
        <v>43</v>
      </c>
      <c r="W381" t="str">
        <f>IF(B381&lt;30,"&lt;30",IF(B381&lt;=40,"30-40",IF(B381&lt;=50,"41-50",IF(B381&lt;=60,"51-60","&gt;60"))))</f>
        <v>30-40</v>
      </c>
      <c r="X381" t="str">
        <f t="shared" si="20"/>
        <v>31-45 (Middle-Aged)</v>
      </c>
      <c r="AA381" t="str" cm="1">
        <f t="array" ref="AA381">INDEX(F381:F1880, MATCH(MAX(IF(H381:H1880="0", COUNTIF(F381:F1880, F381:F1880), 0)), IF(H381:H1880="0", COUNTIF(F381:F1880, F381:F1880), 0), 0))</f>
        <v>Education</v>
      </c>
      <c r="AB381" t="str" cm="1">
        <f t="array" ref="AB381">INDEX(Q381:Q1379, MATCH(MAX(COUNTIFS(Q381:Q1379, Q381:Q1379, AC381:AC1379, "High")), COUNTIFS(Q381:Q1379, Q381:Q1379, AC381:AC1379, "High"), 0))</f>
        <v>South</v>
      </c>
      <c r="AC381" t="str">
        <v>Low Risk</v>
      </c>
      <c r="AH381">
        <f t="shared" si="21"/>
        <v>648.68905472636811</v>
      </c>
      <c r="AJ381">
        <f t="shared" si="22"/>
        <v>0.13100436681222707</v>
      </c>
      <c r="AK381">
        <f t="shared" si="23"/>
        <v>4.5943584784076251E-2</v>
      </c>
      <c r="AM381">
        <v>0.44692848673551588</v>
      </c>
      <c r="AN381" s="8">
        <f>IF(L381="Male", 1, 0)</f>
        <v>1</v>
      </c>
    </row>
    <row r="382" spans="1:40" ht="15" x14ac:dyDescent="0.3">
      <c r="A382">
        <v>381</v>
      </c>
      <c r="B382">
        <v>52</v>
      </c>
      <c r="C382">
        <v>41324</v>
      </c>
      <c r="D382">
        <v>677</v>
      </c>
      <c r="E382">
        <v>162274</v>
      </c>
      <c r="F382" t="s">
        <v>40</v>
      </c>
      <c r="G382">
        <v>5250</v>
      </c>
      <c r="H382">
        <v>1</v>
      </c>
      <c r="I382">
        <v>1</v>
      </c>
      <c r="J382" t="s">
        <v>20</v>
      </c>
      <c r="K382" t="s">
        <v>21</v>
      </c>
      <c r="L382" t="s">
        <v>22</v>
      </c>
      <c r="M382" t="s">
        <v>41</v>
      </c>
      <c r="N382">
        <v>3</v>
      </c>
      <c r="O382">
        <v>4</v>
      </c>
      <c r="P382">
        <v>101783</v>
      </c>
      <c r="Q382" t="s">
        <v>32</v>
      </c>
      <c r="R382">
        <v>2</v>
      </c>
      <c r="S382" t="s">
        <v>43</v>
      </c>
      <c r="W382" t="str">
        <f>IF(B382&lt;30,"&lt;30",IF(B382&lt;=40,"30-40",IF(B382&lt;=50,"41-50",IF(B382&lt;=60,"51-60","&gt;60"))))</f>
        <v>51-60</v>
      </c>
      <c r="X382" t="str">
        <f t="shared" si="20"/>
        <v>46-60 (Older Adult)</v>
      </c>
      <c r="AA382" t="str" cm="1">
        <f t="array" ref="AA382">INDEX(F382:F1881, MATCH(MAX(IF(H382:H1881="0", COUNTIF(F382:F1881, F382:F1881), 0)), IF(H382:H1881="0", COUNTIF(F382:F1881, F382:F1881), 0), 0))</f>
        <v>Car</v>
      </c>
      <c r="AB382" t="str" cm="1">
        <f t="array" ref="AB382">INDEX(Q382:Q1380, MATCH(MAX(COUNTIFS(Q382:Q1380, Q382:Q1380, AC382:AC1380, "High")), COUNTIFS(Q382:Q1380, Q382:Q1380, AC382:AC1380, "High"), 0))</f>
        <v>South</v>
      </c>
      <c r="AC382" t="str">
        <v>High Risk</v>
      </c>
      <c r="AH382">
        <f t="shared" si="21"/>
        <v>648.68905472636811</v>
      </c>
      <c r="AJ382">
        <f t="shared" si="22"/>
        <v>0.13414634146341464</v>
      </c>
      <c r="AK382">
        <f t="shared" si="23"/>
        <v>4.5011533228903569E-2</v>
      </c>
      <c r="AM382">
        <v>0.47331263633319154</v>
      </c>
      <c r="AN382" s="8">
        <f>IF(L382="Male", 1, 0)</f>
        <v>0</v>
      </c>
    </row>
    <row r="383" spans="1:40" ht="15" x14ac:dyDescent="0.3">
      <c r="A383">
        <v>382</v>
      </c>
      <c r="B383">
        <v>49</v>
      </c>
      <c r="C383">
        <v>82026</v>
      </c>
      <c r="D383">
        <v>659</v>
      </c>
      <c r="E383">
        <v>218589</v>
      </c>
      <c r="F383" t="s">
        <v>19</v>
      </c>
      <c r="G383">
        <v>3243</v>
      </c>
      <c r="H383">
        <v>1</v>
      </c>
      <c r="I383">
        <v>1</v>
      </c>
      <c r="J383" t="s">
        <v>20</v>
      </c>
      <c r="K383" t="s">
        <v>33</v>
      </c>
      <c r="L383" t="s">
        <v>30</v>
      </c>
      <c r="M383" t="s">
        <v>23</v>
      </c>
      <c r="N383">
        <v>1</v>
      </c>
      <c r="O383">
        <v>3</v>
      </c>
      <c r="P383">
        <v>33516</v>
      </c>
      <c r="Q383" t="s">
        <v>24</v>
      </c>
      <c r="R383">
        <v>17</v>
      </c>
      <c r="S383" t="s">
        <v>25</v>
      </c>
      <c r="W383" t="str">
        <f>IF(B383&lt;30,"&lt;30",IF(B383&lt;=40,"30-40",IF(B383&lt;=50,"41-50",IF(B383&lt;=60,"51-60","&gt;60"))))</f>
        <v>41-50</v>
      </c>
      <c r="X383" t="str">
        <f t="shared" si="20"/>
        <v>46-60 (Older Adult)</v>
      </c>
      <c r="AA383" t="str" cm="1">
        <f t="array" ref="AA383">INDEX(F383:F1882, MATCH(MAX(IF(H383:H1882="0", COUNTIF(F383:F1882, F383:F1882), 0)), IF(H383:H1882="0", COUNTIF(F383:F1882, F383:F1882), 0), 0))</f>
        <v>Home</v>
      </c>
      <c r="AB383" t="str" cm="1">
        <f t="array" ref="AB383">INDEX(Q383:Q1381, MATCH(MAX(COUNTIFS(Q383:Q1381, Q383:Q1381, AC383:AC1381, "High")), COUNTIFS(Q383:Q1381, Q383:Q1381, AC383:AC1381, "High"), 0))</f>
        <v>East</v>
      </c>
      <c r="AC383" t="str">
        <v>High Risk</v>
      </c>
      <c r="AH383">
        <f t="shared" si="21"/>
        <v>647.51989389920425</v>
      </c>
      <c r="AJ383">
        <f t="shared" si="22"/>
        <v>0.15436241610738255</v>
      </c>
      <c r="AK383">
        <f t="shared" si="23"/>
        <v>4.2091676044787987E-2</v>
      </c>
      <c r="AM383">
        <v>0.84171320474643163</v>
      </c>
      <c r="AN383" s="8">
        <f>IF(L383="Male", 1, 0)</f>
        <v>1</v>
      </c>
    </row>
    <row r="384" spans="1:40" ht="15" x14ac:dyDescent="0.3">
      <c r="A384">
        <v>383</v>
      </c>
      <c r="B384">
        <v>38</v>
      </c>
      <c r="C384">
        <v>34697</v>
      </c>
      <c r="D384">
        <v>651</v>
      </c>
      <c r="E384">
        <v>191818</v>
      </c>
      <c r="F384" t="s">
        <v>19</v>
      </c>
      <c r="G384">
        <v>4878</v>
      </c>
      <c r="H384">
        <v>0</v>
      </c>
      <c r="I384">
        <v>1</v>
      </c>
      <c r="J384" t="s">
        <v>20</v>
      </c>
      <c r="K384" t="s">
        <v>29</v>
      </c>
      <c r="L384" t="s">
        <v>30</v>
      </c>
      <c r="M384" t="s">
        <v>23</v>
      </c>
      <c r="N384">
        <v>2</v>
      </c>
      <c r="O384">
        <v>4</v>
      </c>
      <c r="P384">
        <v>35368</v>
      </c>
      <c r="Q384" t="s">
        <v>26</v>
      </c>
      <c r="R384">
        <v>16</v>
      </c>
      <c r="S384" t="s">
        <v>27</v>
      </c>
      <c r="W384" t="str">
        <f>IF(B384&lt;30,"&lt;30",IF(B384&lt;=40,"30-40",IF(B384&lt;=50,"41-50",IF(B384&lt;=60,"51-60","&gt;60"))))</f>
        <v>30-40</v>
      </c>
      <c r="X384" t="str">
        <f t="shared" si="20"/>
        <v>31-45 (Middle-Aged)</v>
      </c>
      <c r="AA384" t="str" cm="1">
        <f t="array" ref="AA384">INDEX(F384:F1883, MATCH(MAX(IF(H384:H1883="0", COUNTIF(F384:F1883, F384:F1883), 0)), IF(H384:H1883="0", COUNTIF(F384:F1883, F384:F1883), 0), 0))</f>
        <v>Home</v>
      </c>
      <c r="AB384" t="str" cm="1">
        <f t="array" ref="AB384">INDEX(Q384:Q1382, MATCH(MAX(COUNTIFS(Q384:Q1382, Q384:Q1382, AC384:AC1382, "High")), COUNTIFS(Q384:Q1382, Q384:Q1382, AC384:AC1382, "High"), 0))</f>
        <v>West</v>
      </c>
      <c r="AC384" t="str">
        <v>High Risk</v>
      </c>
      <c r="AH384">
        <f t="shared" si="21"/>
        <v>647.51989389920425</v>
      </c>
      <c r="AJ384">
        <f t="shared" si="22"/>
        <v>0.13100436681222707</v>
      </c>
      <c r="AK384">
        <f t="shared" si="23"/>
        <v>4.1137686214653635E-2</v>
      </c>
      <c r="AM384">
        <v>0.41333055764235221</v>
      </c>
      <c r="AN384" s="8">
        <f>IF(L384="Male", 1, 0)</f>
        <v>1</v>
      </c>
    </row>
    <row r="385" spans="1:40" ht="15" x14ac:dyDescent="0.3">
      <c r="A385">
        <v>384</v>
      </c>
      <c r="B385">
        <v>27</v>
      </c>
      <c r="C385">
        <v>39268</v>
      </c>
      <c r="D385">
        <v>709</v>
      </c>
      <c r="E385">
        <v>222843</v>
      </c>
      <c r="F385" t="s">
        <v>35</v>
      </c>
      <c r="G385">
        <v>4294</v>
      </c>
      <c r="H385">
        <v>0</v>
      </c>
      <c r="I385">
        <v>0</v>
      </c>
      <c r="J385" t="s">
        <v>20</v>
      </c>
      <c r="K385" t="s">
        <v>29</v>
      </c>
      <c r="L385" t="s">
        <v>30</v>
      </c>
      <c r="M385" t="s">
        <v>37</v>
      </c>
      <c r="N385">
        <v>3</v>
      </c>
      <c r="O385">
        <v>4</v>
      </c>
      <c r="P385">
        <v>74819</v>
      </c>
      <c r="Q385" t="s">
        <v>32</v>
      </c>
      <c r="R385">
        <v>19</v>
      </c>
      <c r="S385" t="s">
        <v>42</v>
      </c>
      <c r="W385" t="str">
        <f>IF(B385&lt;30,"&lt;30",IF(B385&lt;=40,"30-40",IF(B385&lt;=50,"41-50",IF(B385&lt;=60,"51-60","&gt;60"))))</f>
        <v>&lt;30</v>
      </c>
      <c r="X385" t="str">
        <f t="shared" si="20"/>
        <v>18-30 (Young Adult)</v>
      </c>
      <c r="AA385" t="str" cm="1">
        <f t="array" ref="AA385">INDEX(F385:F1884, MATCH(MAX(IF(H385:H1884="0", COUNTIF(F385:F1884, F385:F1884), 0)), IF(H385:H1884="0", COUNTIF(F385:F1884, F385:F1884), 0), 0))</f>
        <v>Medical</v>
      </c>
      <c r="AB385" t="str" cm="1">
        <f t="array" ref="AB385">INDEX(Q385:Q1383, MATCH(MAX(COUNTIFS(Q385:Q1383, Q385:Q1383, AC385:AC1383, "High")), COUNTIFS(Q385:Q1383, Q385:Q1383, AC385:AC1383, "High"), 0))</f>
        <v>South</v>
      </c>
      <c r="AC385" t="str">
        <v>High Risk</v>
      </c>
      <c r="AH385">
        <f t="shared" si="21"/>
        <v>652.44324324324327</v>
      </c>
      <c r="AJ385">
        <f t="shared" si="22"/>
        <v>0.13414634146341464</v>
      </c>
      <c r="AK385">
        <f t="shared" si="23"/>
        <v>4.1668018443640785E-2</v>
      </c>
      <c r="AM385">
        <v>0.45470343853805562</v>
      </c>
      <c r="AN385" s="8">
        <f>IF(L385="Male", 1, 0)</f>
        <v>1</v>
      </c>
    </row>
    <row r="386" spans="1:40" ht="15" x14ac:dyDescent="0.3">
      <c r="A386">
        <v>385</v>
      </c>
      <c r="B386">
        <v>21</v>
      </c>
      <c r="C386">
        <v>43556</v>
      </c>
      <c r="D386">
        <v>613</v>
      </c>
      <c r="E386">
        <v>210379</v>
      </c>
      <c r="F386" t="s">
        <v>35</v>
      </c>
      <c r="G386">
        <v>4520</v>
      </c>
      <c r="H386">
        <v>0</v>
      </c>
      <c r="I386">
        <v>0</v>
      </c>
      <c r="J386" t="s">
        <v>20</v>
      </c>
      <c r="K386" t="s">
        <v>33</v>
      </c>
      <c r="L386" t="s">
        <v>22</v>
      </c>
      <c r="M386" t="s">
        <v>23</v>
      </c>
      <c r="N386">
        <v>3</v>
      </c>
      <c r="O386">
        <v>3</v>
      </c>
      <c r="P386">
        <v>79053</v>
      </c>
      <c r="Q386" t="s">
        <v>26</v>
      </c>
      <c r="R386">
        <v>5</v>
      </c>
      <c r="S386" t="s">
        <v>25</v>
      </c>
      <c r="W386" t="str">
        <f>IF(B386&lt;30,"&lt;30",IF(B386&lt;=40,"30-40",IF(B386&lt;=50,"41-50",IF(B386&lt;=60,"51-60","&gt;60"))))</f>
        <v>&lt;30</v>
      </c>
      <c r="X386" t="str">
        <f t="shared" si="20"/>
        <v>18-30 (Young Adult)</v>
      </c>
      <c r="AA386" t="str" cm="1">
        <f t="array" ref="AA386">INDEX(F386:F1885, MATCH(MAX(IF(H386:H1885="0", COUNTIF(F386:F1885, F386:F1885), 0)), IF(H386:H1885="0", COUNTIF(F386:F1885, F386:F1885), 0), 0))</f>
        <v>Medical</v>
      </c>
      <c r="AB386" t="str" cm="1">
        <f t="array" ref="AB386">INDEX(Q386:Q1384, MATCH(MAX(COUNTIFS(Q386:Q1384, Q386:Q1384, AC386:AC1384, "High")), COUNTIFS(Q386:Q1384, Q386:Q1384, AC386:AC1384, "High"), 0))</f>
        <v>West</v>
      </c>
      <c r="AC386" t="str">
        <v>High Risk</v>
      </c>
      <c r="AH386">
        <f t="shared" si="21"/>
        <v>647.51989389920425</v>
      </c>
      <c r="AJ386">
        <f t="shared" si="22"/>
        <v>0.13414634146341464</v>
      </c>
      <c r="AK386">
        <f t="shared" si="23"/>
        <v>4.2200310961953147E-2</v>
      </c>
      <c r="AM386">
        <v>0.49351483938705504</v>
      </c>
      <c r="AN386" s="8">
        <f>IF(L386="Male", 1, 0)</f>
        <v>0</v>
      </c>
    </row>
    <row r="387" spans="1:40" ht="15" x14ac:dyDescent="0.3">
      <c r="A387">
        <v>386</v>
      </c>
      <c r="B387">
        <v>48</v>
      </c>
      <c r="C387">
        <v>29629</v>
      </c>
      <c r="D387">
        <v>684</v>
      </c>
      <c r="E387">
        <v>291397</v>
      </c>
      <c r="F387" t="s">
        <v>35</v>
      </c>
      <c r="G387">
        <v>5256</v>
      </c>
      <c r="H387">
        <v>0</v>
      </c>
      <c r="I387">
        <v>1</v>
      </c>
      <c r="J387" t="s">
        <v>20</v>
      </c>
      <c r="K387" t="s">
        <v>33</v>
      </c>
      <c r="L387" t="s">
        <v>30</v>
      </c>
      <c r="M387" t="s">
        <v>37</v>
      </c>
      <c r="N387">
        <v>1</v>
      </c>
      <c r="O387">
        <v>3</v>
      </c>
      <c r="P387">
        <v>143971</v>
      </c>
      <c r="Q387" t="s">
        <v>38</v>
      </c>
      <c r="R387">
        <v>6</v>
      </c>
      <c r="S387" t="s">
        <v>39</v>
      </c>
      <c r="W387" t="str">
        <f>IF(B387&lt;30,"&lt;30",IF(B387&lt;=40,"30-40",IF(B387&lt;=50,"41-50",IF(B387&lt;=60,"51-60","&gt;60"))))</f>
        <v>41-50</v>
      </c>
      <c r="X387" t="str">
        <f t="shared" ref="X387:X450" si="24">IF(B387&lt;=30, "18-30 (Young Adult)", IF(B387&lt;=45, "31-45 (Middle-Aged)", "46-60 (Older Adult)"))</f>
        <v>46-60 (Older Adult)</v>
      </c>
      <c r="AA387" t="str" cm="1">
        <f t="array" ref="AA387">INDEX(F387:F1886, MATCH(MAX(IF(H387:H1886="0", COUNTIF(F387:F1886, F387:F1886), 0)), IF(H387:H1886="0", COUNTIF(F387:F1886, F387:F1886), 0), 0))</f>
        <v>Medical</v>
      </c>
      <c r="AB387" t="str" cm="1">
        <f t="array" ref="AB387">INDEX(Q387:Q1385, MATCH(MAX(COUNTIFS(Q387:Q1385, Q387:Q1385, AC387:AC1385, "High")), COUNTIFS(Q387:Q1385, Q387:Q1385, AC387:AC1385, "High"), 0))</f>
        <v>North</v>
      </c>
      <c r="AC387" t="str">
        <v>High Risk</v>
      </c>
      <c r="AH387">
        <f t="shared" ref="AH387:AH450" si="25">AVERAGEIF(M:M,M387,D:D)</f>
        <v>652.44324324324327</v>
      </c>
      <c r="AJ387">
        <f t="shared" ref="AJ387:AJ450" si="26">AVERAGEIFS(H:H,N:N,N387)</f>
        <v>0.15436241610738255</v>
      </c>
      <c r="AK387">
        <f t="shared" ref="AK387:AK450" si="27">CORREL(O387:O1886, H387:H1886)</f>
        <v>4.2380295977297165E-2</v>
      </c>
      <c r="AM387">
        <v>0.36745924712399192</v>
      </c>
      <c r="AN387" s="8">
        <f>IF(L387="Male", 1, 0)</f>
        <v>1</v>
      </c>
    </row>
    <row r="388" spans="1:40" ht="15" x14ac:dyDescent="0.3">
      <c r="A388">
        <v>387</v>
      </c>
      <c r="B388">
        <v>53</v>
      </c>
      <c r="C388">
        <v>41937</v>
      </c>
      <c r="D388">
        <v>609</v>
      </c>
      <c r="E388">
        <v>227017</v>
      </c>
      <c r="F388" t="s">
        <v>28</v>
      </c>
      <c r="G388">
        <v>4945</v>
      </c>
      <c r="H388">
        <v>1</v>
      </c>
      <c r="I388">
        <v>0</v>
      </c>
      <c r="J388" t="s">
        <v>20</v>
      </c>
      <c r="K388" t="s">
        <v>21</v>
      </c>
      <c r="L388" t="s">
        <v>30</v>
      </c>
      <c r="M388" t="s">
        <v>41</v>
      </c>
      <c r="N388">
        <v>0</v>
      </c>
      <c r="O388">
        <v>4</v>
      </c>
      <c r="P388">
        <v>98782</v>
      </c>
      <c r="Q388" t="s">
        <v>24</v>
      </c>
      <c r="R388">
        <v>17</v>
      </c>
      <c r="S388" t="s">
        <v>39</v>
      </c>
      <c r="W388" t="str">
        <f>IF(B388&lt;30,"&lt;30",IF(B388&lt;=40,"30-40",IF(B388&lt;=50,"41-50",IF(B388&lt;=60,"51-60","&gt;60"))))</f>
        <v>51-60</v>
      </c>
      <c r="X388" t="str">
        <f t="shared" si="24"/>
        <v>46-60 (Older Adult)</v>
      </c>
      <c r="AA388" t="str" cm="1">
        <f t="array" ref="AA388">INDEX(F388:F1887, MATCH(MAX(IF(H388:H1887="0", COUNTIF(F388:F1887, F388:F1887), 0)), IF(H388:H1887="0", COUNTIF(F388:F1887, F388:F1887), 0), 0))</f>
        <v>Education</v>
      </c>
      <c r="AB388" t="str" cm="1">
        <f t="array" ref="AB388">INDEX(Q388:Q1386, MATCH(MAX(COUNTIFS(Q388:Q1386, Q388:Q1386, AC388:AC1386, "High")), COUNTIFS(Q388:Q1386, Q388:Q1386, AC388:AC1386, "High"), 0))</f>
        <v>East</v>
      </c>
      <c r="AC388" t="str">
        <v>High Risk</v>
      </c>
      <c r="AH388">
        <f t="shared" si="25"/>
        <v>648.68905472636811</v>
      </c>
      <c r="AJ388">
        <f t="shared" si="26"/>
        <v>0.15873015873015872</v>
      </c>
      <c r="AK388">
        <f t="shared" si="27"/>
        <v>4.2560667614624015E-2</v>
      </c>
      <c r="AM388">
        <v>0.4788610012400098</v>
      </c>
      <c r="AN388" s="8">
        <f>IF(L388="Male", 1, 0)</f>
        <v>1</v>
      </c>
    </row>
    <row r="389" spans="1:40" ht="15" x14ac:dyDescent="0.3">
      <c r="A389">
        <v>388</v>
      </c>
      <c r="B389">
        <v>24</v>
      </c>
      <c r="C389">
        <v>42165</v>
      </c>
      <c r="D389">
        <v>663</v>
      </c>
      <c r="E389">
        <v>178365</v>
      </c>
      <c r="F389" t="s">
        <v>19</v>
      </c>
      <c r="G389">
        <v>5772</v>
      </c>
      <c r="H389">
        <v>0</v>
      </c>
      <c r="I389">
        <v>1</v>
      </c>
      <c r="J389" t="s">
        <v>20</v>
      </c>
      <c r="K389" t="s">
        <v>29</v>
      </c>
      <c r="L389" t="s">
        <v>22</v>
      </c>
      <c r="M389" t="s">
        <v>41</v>
      </c>
      <c r="N389">
        <v>4</v>
      </c>
      <c r="O389">
        <v>2</v>
      </c>
      <c r="P389">
        <v>138772</v>
      </c>
      <c r="Q389" t="s">
        <v>24</v>
      </c>
      <c r="R389">
        <v>16</v>
      </c>
      <c r="S389" t="s">
        <v>34</v>
      </c>
      <c r="W389" t="str">
        <f>IF(B389&lt;30,"&lt;30",IF(B389&lt;=40,"30-40",IF(B389&lt;=50,"41-50",IF(B389&lt;=60,"51-60","&gt;60"))))</f>
        <v>&lt;30</v>
      </c>
      <c r="X389" t="str">
        <f t="shared" si="24"/>
        <v>18-30 (Young Adult)</v>
      </c>
      <c r="AA389" t="str" cm="1">
        <f t="array" ref="AA389">INDEX(F389:F1888, MATCH(MAX(IF(H389:H1888="0", COUNTIF(F389:F1888, F389:F1888), 0)), IF(H389:H1888="0", COUNTIF(F389:F1888, F389:F1888), 0), 0))</f>
        <v>Home</v>
      </c>
      <c r="AB389" t="str" cm="1">
        <f t="array" ref="AB389">INDEX(Q389:Q1387, MATCH(MAX(COUNTIFS(Q389:Q1387, Q389:Q1387, AC389:AC1387, "High")), COUNTIFS(Q389:Q1387, Q389:Q1387, AC389:AC1387, "High"), 0))</f>
        <v>East</v>
      </c>
      <c r="AC389" t="str">
        <v>High Risk</v>
      </c>
      <c r="AH389">
        <f t="shared" si="25"/>
        <v>648.68905472636811</v>
      </c>
      <c r="AJ389">
        <f t="shared" si="26"/>
        <v>0.17796610169491525</v>
      </c>
      <c r="AK389">
        <f t="shared" si="27"/>
        <v>3.9591678487143088E-2</v>
      </c>
      <c r="AM389">
        <v>0.48092466714336141</v>
      </c>
      <c r="AN389" s="8">
        <f>IF(L389="Male", 1, 0)</f>
        <v>0</v>
      </c>
    </row>
    <row r="390" spans="1:40" ht="15" x14ac:dyDescent="0.3">
      <c r="A390">
        <v>389</v>
      </c>
      <c r="B390">
        <v>40</v>
      </c>
      <c r="C390">
        <v>36466</v>
      </c>
      <c r="D390">
        <v>657</v>
      </c>
      <c r="E390">
        <v>180338</v>
      </c>
      <c r="F390" t="s">
        <v>44</v>
      </c>
      <c r="G390">
        <v>5953</v>
      </c>
      <c r="H390">
        <v>0</v>
      </c>
      <c r="I390">
        <v>1</v>
      </c>
      <c r="J390" t="s">
        <v>20</v>
      </c>
      <c r="K390" t="s">
        <v>29</v>
      </c>
      <c r="L390" t="s">
        <v>30</v>
      </c>
      <c r="M390" t="s">
        <v>41</v>
      </c>
      <c r="N390">
        <v>3</v>
      </c>
      <c r="O390">
        <v>1</v>
      </c>
      <c r="P390">
        <v>88606</v>
      </c>
      <c r="Q390" t="s">
        <v>38</v>
      </c>
      <c r="R390">
        <v>16</v>
      </c>
      <c r="S390" t="s">
        <v>39</v>
      </c>
      <c r="W390" t="str">
        <f>IF(B390&lt;30,"&lt;30",IF(B390&lt;=40,"30-40",IF(B390&lt;=50,"41-50",IF(B390&lt;=60,"51-60","&gt;60"))))</f>
        <v>30-40</v>
      </c>
      <c r="X390" t="str">
        <f t="shared" si="24"/>
        <v>31-45 (Middle-Aged)</v>
      </c>
      <c r="AA390" t="str" cm="1">
        <f t="array" ref="AA390">INDEX(F390:F1889, MATCH(MAX(IF(H390:H1889="0", COUNTIF(F390:F1889, F390:F1889), 0)), IF(H390:H1889="0", COUNTIF(F390:F1889, F390:F1889), 0), 0))</f>
        <v>Personal</v>
      </c>
      <c r="AB390" t="str" cm="1">
        <f t="array" ref="AB390">INDEX(Q390:Q1388, MATCH(MAX(COUNTIFS(Q390:Q1388, Q390:Q1388, AC390:AC1388, "High")), COUNTIFS(Q390:Q1388, Q390:Q1388, AC390:AC1388, "High"), 0))</f>
        <v>North</v>
      </c>
      <c r="AC390" t="str">
        <v>High Risk</v>
      </c>
      <c r="AH390">
        <f t="shared" si="25"/>
        <v>648.68905472636811</v>
      </c>
      <c r="AJ390">
        <f t="shared" si="26"/>
        <v>0.13414634146341464</v>
      </c>
      <c r="AK390">
        <f t="shared" si="27"/>
        <v>3.9448822875324349E-2</v>
      </c>
      <c r="AM390">
        <v>0.42934207072581304</v>
      </c>
      <c r="AN390" s="8">
        <f>IF(L390="Male", 1, 0)</f>
        <v>1</v>
      </c>
    </row>
    <row r="391" spans="1:40" ht="15" x14ac:dyDescent="0.3">
      <c r="A391">
        <v>390</v>
      </c>
      <c r="B391">
        <v>56</v>
      </c>
      <c r="C391">
        <v>69919</v>
      </c>
      <c r="D391">
        <v>660</v>
      </c>
      <c r="E391">
        <v>260206</v>
      </c>
      <c r="F391" t="s">
        <v>35</v>
      </c>
      <c r="G391">
        <v>4822</v>
      </c>
      <c r="H391">
        <v>0</v>
      </c>
      <c r="I391">
        <v>1</v>
      </c>
      <c r="J391" t="s">
        <v>20</v>
      </c>
      <c r="K391" t="s">
        <v>29</v>
      </c>
      <c r="L391" t="s">
        <v>22</v>
      </c>
      <c r="M391" t="s">
        <v>37</v>
      </c>
      <c r="N391">
        <v>4</v>
      </c>
      <c r="O391">
        <v>4</v>
      </c>
      <c r="P391">
        <v>118182</v>
      </c>
      <c r="Q391" t="s">
        <v>38</v>
      </c>
      <c r="R391">
        <v>7</v>
      </c>
      <c r="S391" t="s">
        <v>42</v>
      </c>
      <c r="W391" t="str">
        <f>IF(B391&lt;30,"&lt;30",IF(B391&lt;=40,"30-40",IF(B391&lt;=50,"41-50",IF(B391&lt;=60,"51-60","&gt;60"))))</f>
        <v>51-60</v>
      </c>
      <c r="X391" t="str">
        <f t="shared" si="24"/>
        <v>46-60 (Older Adult)</v>
      </c>
      <c r="AA391" t="str" cm="1">
        <f t="array" ref="AA391">INDEX(F391:F1890, MATCH(MAX(IF(H391:H1890="0", COUNTIF(F391:F1890, F391:F1890), 0)), IF(H391:H1890="0", COUNTIF(F391:F1890, F391:F1890), 0), 0))</f>
        <v>Medical</v>
      </c>
      <c r="AB391" t="str" cm="1">
        <f t="array" ref="AB391">INDEX(Q391:Q1389, MATCH(MAX(COUNTIFS(Q391:Q1389, Q391:Q1389, AC391:AC1389, "High")), COUNTIFS(Q391:Q1389, Q391:Q1389, AC391:AC1389, "High"), 0))</f>
        <v>North</v>
      </c>
      <c r="AC391" t="str">
        <v>High Risk</v>
      </c>
      <c r="AH391">
        <f t="shared" si="25"/>
        <v>652.44324324324327</v>
      </c>
      <c r="AJ391">
        <f t="shared" si="26"/>
        <v>0.17796610169491525</v>
      </c>
      <c r="AK391">
        <f t="shared" si="27"/>
        <v>3.901061874383277E-2</v>
      </c>
      <c r="AM391">
        <v>0.73213073504521053</v>
      </c>
      <c r="AN391" s="8">
        <f>IF(L391="Male", 1, 0)</f>
        <v>0</v>
      </c>
    </row>
    <row r="392" spans="1:40" ht="15" x14ac:dyDescent="0.3">
      <c r="A392">
        <v>391</v>
      </c>
      <c r="B392">
        <v>51</v>
      </c>
      <c r="C392">
        <v>32497</v>
      </c>
      <c r="D392">
        <v>630</v>
      </c>
      <c r="E392">
        <v>123582</v>
      </c>
      <c r="F392" t="s">
        <v>28</v>
      </c>
      <c r="G392">
        <v>5299</v>
      </c>
      <c r="H392">
        <v>0</v>
      </c>
      <c r="I392">
        <v>1</v>
      </c>
      <c r="J392" t="s">
        <v>20</v>
      </c>
      <c r="K392" t="s">
        <v>33</v>
      </c>
      <c r="L392" t="s">
        <v>22</v>
      </c>
      <c r="M392" t="s">
        <v>37</v>
      </c>
      <c r="N392">
        <v>5</v>
      </c>
      <c r="O392">
        <v>1</v>
      </c>
      <c r="P392">
        <v>78235</v>
      </c>
      <c r="Q392" t="s">
        <v>38</v>
      </c>
      <c r="R392">
        <v>16</v>
      </c>
      <c r="S392" t="s">
        <v>34</v>
      </c>
      <c r="W392" t="str">
        <f>IF(B392&lt;30,"&lt;30",IF(B392&lt;=40,"30-40",IF(B392&lt;=50,"41-50",IF(B392&lt;=60,"51-60","&gt;60"))))</f>
        <v>51-60</v>
      </c>
      <c r="X392" t="str">
        <f t="shared" si="24"/>
        <v>46-60 (Older Adult)</v>
      </c>
      <c r="AA392" t="str" cm="1">
        <f t="array" ref="AA392">INDEX(F392:F1891, MATCH(MAX(IF(H392:H1891="0", COUNTIF(F392:F1891, F392:F1891), 0)), IF(H392:H1891="0", COUNTIF(F392:F1891, F392:F1891), 0), 0))</f>
        <v>Education</v>
      </c>
      <c r="AB392" t="str" cm="1">
        <f t="array" ref="AB392">INDEX(Q392:Q1390, MATCH(MAX(COUNTIFS(Q392:Q1390, Q392:Q1390, AC392:AC1390, "High")), COUNTIFS(Q392:Q1390, Q392:Q1390, AC392:AC1390, "High"), 0))</f>
        <v>North</v>
      </c>
      <c r="AC392" t="str">
        <v>High Risk</v>
      </c>
      <c r="AH392">
        <f t="shared" si="25"/>
        <v>652.44324324324327</v>
      </c>
      <c r="AJ392">
        <f t="shared" si="26"/>
        <v>0.11715481171548117</v>
      </c>
      <c r="AK392">
        <f t="shared" si="27"/>
        <v>3.9543754186989098E-2</v>
      </c>
      <c r="AM392">
        <v>0.39341799190825738</v>
      </c>
      <c r="AN392" s="8">
        <f>IF(L392="Male", 1, 0)</f>
        <v>0</v>
      </c>
    </row>
    <row r="393" spans="1:40" ht="15" x14ac:dyDescent="0.3">
      <c r="A393">
        <v>392</v>
      </c>
      <c r="B393">
        <v>58</v>
      </c>
      <c r="C393">
        <v>47871</v>
      </c>
      <c r="D393">
        <v>665</v>
      </c>
      <c r="E393">
        <v>227959</v>
      </c>
      <c r="F393" t="s">
        <v>28</v>
      </c>
      <c r="G393">
        <v>2966</v>
      </c>
      <c r="H393">
        <v>0</v>
      </c>
      <c r="I393">
        <v>1</v>
      </c>
      <c r="J393" t="s">
        <v>20</v>
      </c>
      <c r="K393" t="s">
        <v>33</v>
      </c>
      <c r="L393" t="s">
        <v>22</v>
      </c>
      <c r="M393" t="s">
        <v>37</v>
      </c>
      <c r="N393">
        <v>5</v>
      </c>
      <c r="O393">
        <v>2</v>
      </c>
      <c r="P393">
        <v>76195</v>
      </c>
      <c r="Q393" t="s">
        <v>32</v>
      </c>
      <c r="R393">
        <v>9</v>
      </c>
      <c r="S393" t="s">
        <v>27</v>
      </c>
      <c r="W393" t="str">
        <f>IF(B393&lt;30,"&lt;30",IF(B393&lt;=40,"30-40",IF(B393&lt;=50,"41-50",IF(B393&lt;=60,"51-60","&gt;60"))))</f>
        <v>51-60</v>
      </c>
      <c r="X393" t="str">
        <f t="shared" si="24"/>
        <v>46-60 (Older Adult)</v>
      </c>
      <c r="AA393" t="str" cm="1">
        <f t="array" ref="AA393">INDEX(F393:F1892, MATCH(MAX(IF(H393:H1892="0", COUNTIF(F393:F1892, F393:F1892), 0)), IF(H393:H1892="0", COUNTIF(F393:F1892, F393:F1892), 0), 0))</f>
        <v>Education</v>
      </c>
      <c r="AB393" t="str" cm="1">
        <f t="array" ref="AB393">INDEX(Q393:Q1391, MATCH(MAX(COUNTIFS(Q393:Q1391, Q393:Q1391, AC393:AC1391, "High")), COUNTIFS(Q393:Q1391, Q393:Q1391, AC393:AC1391, "High"), 0))</f>
        <v>South</v>
      </c>
      <c r="AC393" t="str">
        <v>High Risk</v>
      </c>
      <c r="AH393">
        <f t="shared" si="25"/>
        <v>652.44324324324327</v>
      </c>
      <c r="AJ393">
        <f t="shared" si="26"/>
        <v>0.11715481171548117</v>
      </c>
      <c r="AK393">
        <f t="shared" si="27"/>
        <v>3.9104065802358756E-2</v>
      </c>
      <c r="AM393">
        <v>0.53257062172460923</v>
      </c>
      <c r="AN393" s="8">
        <f>IF(L393="Male", 1, 0)</f>
        <v>0</v>
      </c>
    </row>
    <row r="394" spans="1:40" ht="15" x14ac:dyDescent="0.3">
      <c r="A394">
        <v>393</v>
      </c>
      <c r="B394">
        <v>48</v>
      </c>
      <c r="C394">
        <v>36844</v>
      </c>
      <c r="D394">
        <v>669</v>
      </c>
      <c r="E394">
        <v>144210</v>
      </c>
      <c r="F394" t="s">
        <v>35</v>
      </c>
      <c r="G394">
        <v>5314</v>
      </c>
      <c r="H394">
        <v>0</v>
      </c>
      <c r="I394">
        <v>1</v>
      </c>
      <c r="J394" t="s">
        <v>20</v>
      </c>
      <c r="K394" t="s">
        <v>33</v>
      </c>
      <c r="L394" t="s">
        <v>22</v>
      </c>
      <c r="M394" t="s">
        <v>23</v>
      </c>
      <c r="N394">
        <v>1</v>
      </c>
      <c r="O394">
        <v>2</v>
      </c>
      <c r="P394">
        <v>45374</v>
      </c>
      <c r="Q394" t="s">
        <v>32</v>
      </c>
      <c r="R394">
        <v>6</v>
      </c>
      <c r="S394" t="s">
        <v>34</v>
      </c>
      <c r="W394" t="str">
        <f>IF(B394&lt;30,"&lt;30",IF(B394&lt;=40,"30-40",IF(B394&lt;=50,"41-50",IF(B394&lt;=60,"51-60","&gt;60"))))</f>
        <v>41-50</v>
      </c>
      <c r="X394" t="str">
        <f t="shared" si="24"/>
        <v>46-60 (Older Adult)</v>
      </c>
      <c r="AA394" t="str" cm="1">
        <f t="array" ref="AA394">INDEX(F394:F1893, MATCH(MAX(IF(H394:H1893="0", COUNTIF(F394:F1893, F394:F1893), 0)), IF(H394:H1893="0", COUNTIF(F394:F1893, F394:F1893), 0), 0))</f>
        <v>Medical</v>
      </c>
      <c r="AB394" t="str" cm="1">
        <f t="array" ref="AB394">INDEX(Q394:Q1392, MATCH(MAX(COUNTIFS(Q394:Q1392, Q394:Q1392, AC394:AC1392, "High")), COUNTIFS(Q394:Q1392, Q394:Q1392, AC394:AC1392, "High"), 0))</f>
        <v>South</v>
      </c>
      <c r="AC394" t="str">
        <v>High Risk</v>
      </c>
      <c r="AH394">
        <f t="shared" si="25"/>
        <v>647.51989389920425</v>
      </c>
      <c r="AJ394">
        <f t="shared" si="26"/>
        <v>0.15436241610738255</v>
      </c>
      <c r="AK394">
        <f t="shared" si="27"/>
        <v>3.8959702519193992E-2</v>
      </c>
      <c r="AM394">
        <v>0.43276341156558024</v>
      </c>
      <c r="AN394" s="8">
        <f>IF(L394="Male", 1, 0)</f>
        <v>0</v>
      </c>
    </row>
    <row r="395" spans="1:40" ht="15" x14ac:dyDescent="0.3">
      <c r="A395">
        <v>394</v>
      </c>
      <c r="B395">
        <v>23</v>
      </c>
      <c r="C395">
        <v>46850</v>
      </c>
      <c r="D395">
        <v>578</v>
      </c>
      <c r="E395">
        <v>255461</v>
      </c>
      <c r="F395" t="s">
        <v>40</v>
      </c>
      <c r="G395">
        <v>6053</v>
      </c>
      <c r="H395">
        <v>0</v>
      </c>
      <c r="I395">
        <v>0</v>
      </c>
      <c r="J395" t="s">
        <v>20</v>
      </c>
      <c r="K395" t="s">
        <v>29</v>
      </c>
      <c r="L395" t="s">
        <v>22</v>
      </c>
      <c r="M395" t="s">
        <v>31</v>
      </c>
      <c r="N395">
        <v>1</v>
      </c>
      <c r="O395">
        <v>1</v>
      </c>
      <c r="P395">
        <v>110072</v>
      </c>
      <c r="Q395" t="s">
        <v>32</v>
      </c>
      <c r="R395">
        <v>16</v>
      </c>
      <c r="S395" t="s">
        <v>43</v>
      </c>
      <c r="W395" t="str">
        <f>IF(B395&lt;30,"&lt;30",IF(B395&lt;=40,"30-40",IF(B395&lt;=50,"41-50",IF(B395&lt;=60,"51-60","&gt;60"))))</f>
        <v>&lt;30</v>
      </c>
      <c r="X395" t="str">
        <f t="shared" si="24"/>
        <v>18-30 (Young Adult)</v>
      </c>
      <c r="AA395" t="str" cm="1">
        <f t="array" ref="AA395">INDEX(F395:F1894, MATCH(MAX(IF(H395:H1894="0", COUNTIF(F395:F1894, F395:F1894), 0)), IF(H395:H1894="0", COUNTIF(F395:F1894, F395:F1894), 0), 0))</f>
        <v>Car</v>
      </c>
      <c r="AB395" t="str" cm="1">
        <f t="array" ref="AB395">INDEX(Q395:Q1393, MATCH(MAX(COUNTIFS(Q395:Q1393, Q395:Q1393, AC395:AC1393, "High")), COUNTIFS(Q395:Q1393, Q395:Q1393, AC395:AC1393, "High"), 0))</f>
        <v>South</v>
      </c>
      <c r="AC395" t="str">
        <v>Low Risk</v>
      </c>
      <c r="AH395">
        <f t="shared" si="25"/>
        <v>647.78062678062679</v>
      </c>
      <c r="AJ395">
        <f t="shared" si="26"/>
        <v>0.15436241610738255</v>
      </c>
      <c r="AK395">
        <f t="shared" si="27"/>
        <v>3.8815034867394287E-2</v>
      </c>
      <c r="AM395">
        <v>0.52332938099074067</v>
      </c>
      <c r="AN395" s="8">
        <f>IF(L395="Male", 1, 0)</f>
        <v>0</v>
      </c>
    </row>
    <row r="396" spans="1:40" ht="15" x14ac:dyDescent="0.3">
      <c r="A396">
        <v>395</v>
      </c>
      <c r="B396">
        <v>26</v>
      </c>
      <c r="C396">
        <v>36148</v>
      </c>
      <c r="D396">
        <v>692</v>
      </c>
      <c r="E396">
        <v>178388</v>
      </c>
      <c r="F396" t="s">
        <v>19</v>
      </c>
      <c r="G396">
        <v>4090</v>
      </c>
      <c r="H396">
        <v>0</v>
      </c>
      <c r="I396">
        <v>1</v>
      </c>
      <c r="J396" t="s">
        <v>20</v>
      </c>
      <c r="K396" t="s">
        <v>29</v>
      </c>
      <c r="L396" t="s">
        <v>30</v>
      </c>
      <c r="M396" t="s">
        <v>23</v>
      </c>
      <c r="N396">
        <v>0</v>
      </c>
      <c r="O396">
        <v>4</v>
      </c>
      <c r="P396">
        <v>107862</v>
      </c>
      <c r="Q396" t="s">
        <v>32</v>
      </c>
      <c r="R396">
        <v>9</v>
      </c>
      <c r="S396" t="s">
        <v>42</v>
      </c>
      <c r="W396" t="str">
        <f>IF(B396&lt;30,"&lt;30",IF(B396&lt;=40,"30-40",IF(B396&lt;=50,"41-50",IF(B396&lt;=60,"51-60","&gt;60"))))</f>
        <v>&lt;30</v>
      </c>
      <c r="X396" t="str">
        <f t="shared" si="24"/>
        <v>18-30 (Young Adult)</v>
      </c>
      <c r="AA396" t="str" cm="1">
        <f t="array" ref="AA396">INDEX(F396:F1895, MATCH(MAX(IF(H396:H1895="0", COUNTIF(F396:F1895, F396:F1895), 0)), IF(H396:H1895="0", COUNTIF(F396:F1895, F396:F1895), 0), 0))</f>
        <v>Home</v>
      </c>
      <c r="AB396" t="str" cm="1">
        <f t="array" ref="AB396">INDEX(Q396:Q1394, MATCH(MAX(COUNTIFS(Q396:Q1394, Q396:Q1394, AC396:AC1394, "High")), COUNTIFS(Q396:Q1394, Q396:Q1394, AC396:AC1394, "High"), 0))</f>
        <v>South</v>
      </c>
      <c r="AC396" t="str">
        <v>High Risk</v>
      </c>
      <c r="AH396">
        <f t="shared" si="25"/>
        <v>647.51989389920425</v>
      </c>
      <c r="AJ396">
        <f t="shared" si="26"/>
        <v>0.15873015873015872</v>
      </c>
      <c r="AK396">
        <f t="shared" si="27"/>
        <v>3.8372351298688039E-2</v>
      </c>
      <c r="AM396">
        <v>0.42646379986061206</v>
      </c>
      <c r="AN396" s="8">
        <f>IF(L396="Male", 1, 0)</f>
        <v>1</v>
      </c>
    </row>
    <row r="397" spans="1:40" ht="15" x14ac:dyDescent="0.3">
      <c r="A397">
        <v>396</v>
      </c>
      <c r="B397">
        <v>43</v>
      </c>
      <c r="C397">
        <v>51138</v>
      </c>
      <c r="D397">
        <v>588</v>
      </c>
      <c r="E397">
        <v>226311</v>
      </c>
      <c r="F397" t="s">
        <v>35</v>
      </c>
      <c r="G397">
        <v>5755</v>
      </c>
      <c r="H397">
        <v>1</v>
      </c>
      <c r="I397">
        <v>0</v>
      </c>
      <c r="J397" t="s">
        <v>20</v>
      </c>
      <c r="K397" t="s">
        <v>33</v>
      </c>
      <c r="L397" t="s">
        <v>22</v>
      </c>
      <c r="M397" t="s">
        <v>31</v>
      </c>
      <c r="N397">
        <v>2</v>
      </c>
      <c r="O397">
        <v>1</v>
      </c>
      <c r="P397">
        <v>123319</v>
      </c>
      <c r="Q397" t="s">
        <v>32</v>
      </c>
      <c r="R397">
        <v>4</v>
      </c>
      <c r="S397" t="s">
        <v>45</v>
      </c>
      <c r="W397" t="str">
        <f>IF(B397&lt;30,"&lt;30",IF(B397&lt;=40,"30-40",IF(B397&lt;=50,"41-50",IF(B397&lt;=60,"51-60","&gt;60"))))</f>
        <v>41-50</v>
      </c>
      <c r="X397" t="str">
        <f t="shared" si="24"/>
        <v>31-45 (Middle-Aged)</v>
      </c>
      <c r="AA397" t="str" cm="1">
        <f t="array" ref="AA397">INDEX(F397:F1896, MATCH(MAX(IF(H397:H1896="0", COUNTIF(F397:F1896, F397:F1896), 0)), IF(H397:H1896="0", COUNTIF(F397:F1896, F397:F1896), 0), 0))</f>
        <v>Medical</v>
      </c>
      <c r="AB397" t="str" cm="1">
        <f t="array" ref="AB397">INDEX(Q397:Q1395, MATCH(MAX(COUNTIFS(Q397:Q1395, Q397:Q1395, AC397:AC1395, "High")), COUNTIFS(Q397:Q1395, Q397:Q1395, AC397:AC1395, "High"), 0))</f>
        <v>South</v>
      </c>
      <c r="AC397" t="str">
        <v>Low Risk</v>
      </c>
      <c r="AH397">
        <f t="shared" si="25"/>
        <v>647.78062678062679</v>
      </c>
      <c r="AJ397">
        <f t="shared" si="26"/>
        <v>0.13100436681222707</v>
      </c>
      <c r="AK397">
        <f t="shared" si="27"/>
        <v>3.8908037867717682E-2</v>
      </c>
      <c r="AM397">
        <v>0.56214078183974003</v>
      </c>
      <c r="AN397" s="8">
        <f>IF(L397="Male", 1, 0)</f>
        <v>0</v>
      </c>
    </row>
    <row r="398" spans="1:40" ht="15" x14ac:dyDescent="0.3">
      <c r="A398">
        <v>397</v>
      </c>
      <c r="B398">
        <v>27</v>
      </c>
      <c r="C398">
        <v>54821</v>
      </c>
      <c r="D398">
        <v>606</v>
      </c>
      <c r="E398">
        <v>201859</v>
      </c>
      <c r="F398" t="s">
        <v>44</v>
      </c>
      <c r="G398">
        <v>4548</v>
      </c>
      <c r="H398">
        <v>0</v>
      </c>
      <c r="I398">
        <v>1</v>
      </c>
      <c r="J398" t="s">
        <v>20</v>
      </c>
      <c r="K398" t="s">
        <v>21</v>
      </c>
      <c r="L398" t="s">
        <v>30</v>
      </c>
      <c r="M398" t="s">
        <v>23</v>
      </c>
      <c r="N398">
        <v>4</v>
      </c>
      <c r="O398">
        <v>4</v>
      </c>
      <c r="P398">
        <v>106447</v>
      </c>
      <c r="Q398" t="s">
        <v>26</v>
      </c>
      <c r="R398">
        <v>6</v>
      </c>
      <c r="S398" t="s">
        <v>43</v>
      </c>
      <c r="W398" t="str">
        <f>IF(B398&lt;30,"&lt;30",IF(B398&lt;=40,"30-40",IF(B398&lt;=50,"41-50",IF(B398&lt;=60,"51-60","&gt;60"))))</f>
        <v>&lt;30</v>
      </c>
      <c r="X398" t="str">
        <f t="shared" si="24"/>
        <v>18-30 (Young Adult)</v>
      </c>
      <c r="AA398" t="str" cm="1">
        <f t="array" ref="AA398">INDEX(F398:F1897, MATCH(MAX(IF(H398:H1897="0", COUNTIF(F398:F1897, F398:F1897), 0)), IF(H398:H1897="0", COUNTIF(F398:F1897, F398:F1897), 0), 0))</f>
        <v>Personal</v>
      </c>
      <c r="AB398" t="str" cm="1">
        <f t="array" ref="AB398">INDEX(Q398:Q1396, MATCH(MAX(COUNTIFS(Q398:Q1396, Q398:Q1396, AC398:AC1396, "High")), COUNTIFS(Q398:Q1396, Q398:Q1396, AC398:AC1396, "High"), 0))</f>
        <v>West</v>
      </c>
      <c r="AC398" t="str">
        <v>High Risk</v>
      </c>
      <c r="AH398">
        <f t="shared" si="25"/>
        <v>647.51989389920425</v>
      </c>
      <c r="AJ398">
        <f t="shared" si="26"/>
        <v>0.17796610169491525</v>
      </c>
      <c r="AK398">
        <f t="shared" si="27"/>
        <v>4.2053304790596852E-2</v>
      </c>
      <c r="AM398">
        <v>0.59547622711186332</v>
      </c>
      <c r="AN398" s="8">
        <f>IF(L398="Male", 1, 0)</f>
        <v>1</v>
      </c>
    </row>
    <row r="399" spans="1:40" ht="15" x14ac:dyDescent="0.3">
      <c r="A399">
        <v>398</v>
      </c>
      <c r="B399">
        <v>56</v>
      </c>
      <c r="C399">
        <v>71032</v>
      </c>
      <c r="D399">
        <v>662</v>
      </c>
      <c r="E399">
        <v>130665</v>
      </c>
      <c r="F399" t="s">
        <v>19</v>
      </c>
      <c r="G399">
        <v>4423</v>
      </c>
      <c r="H399">
        <v>0</v>
      </c>
      <c r="I399">
        <v>1</v>
      </c>
      <c r="J399" t="s">
        <v>20</v>
      </c>
      <c r="K399" t="s">
        <v>29</v>
      </c>
      <c r="L399" t="s">
        <v>30</v>
      </c>
      <c r="M399" t="s">
        <v>41</v>
      </c>
      <c r="N399">
        <v>3</v>
      </c>
      <c r="O399">
        <v>3</v>
      </c>
      <c r="P399">
        <v>160785</v>
      </c>
      <c r="Q399" t="s">
        <v>26</v>
      </c>
      <c r="R399">
        <v>14</v>
      </c>
      <c r="S399" t="s">
        <v>25</v>
      </c>
      <c r="W399" t="str">
        <f>IF(B399&lt;30,"&lt;30",IF(B399&lt;=40,"30-40",IF(B399&lt;=50,"41-50",IF(B399&lt;=60,"51-60","&gt;60"))))</f>
        <v>51-60</v>
      </c>
      <c r="X399" t="str">
        <f t="shared" si="24"/>
        <v>46-60 (Older Adult)</v>
      </c>
      <c r="AA399" t="str" cm="1">
        <f t="array" ref="AA399">INDEX(F399:F1898, MATCH(MAX(IF(H399:H1898="0", COUNTIF(F399:F1898, F399:F1898), 0)), IF(H399:H1898="0", COUNTIF(F399:F1898, F399:F1898), 0), 0))</f>
        <v>Home</v>
      </c>
      <c r="AB399" t="str" cm="1">
        <f t="array" ref="AB399">INDEX(Q399:Q1397, MATCH(MAX(COUNTIFS(Q399:Q1397, Q399:Q1397, AC399:AC1397, "High")), COUNTIFS(Q399:Q1397, Q399:Q1397, AC399:AC1397, "High"), 0))</f>
        <v>West</v>
      </c>
      <c r="AC399" t="str">
        <v>High Risk</v>
      </c>
      <c r="AH399">
        <f t="shared" si="25"/>
        <v>648.68905472636811</v>
      </c>
      <c r="AJ399">
        <f t="shared" si="26"/>
        <v>0.13414634146341464</v>
      </c>
      <c r="AK399">
        <f t="shared" si="27"/>
        <v>4.259246906229737E-2</v>
      </c>
      <c r="AM399">
        <v>0.74220468307341403</v>
      </c>
      <c r="AN399" s="8">
        <f>IF(L399="Male", 1, 0)</f>
        <v>1</v>
      </c>
    </row>
    <row r="400" spans="1:40" ht="15" x14ac:dyDescent="0.3">
      <c r="A400">
        <v>399</v>
      </c>
      <c r="B400">
        <v>21</v>
      </c>
      <c r="C400">
        <v>41171</v>
      </c>
      <c r="D400">
        <v>679</v>
      </c>
      <c r="E400">
        <v>232015</v>
      </c>
      <c r="F400" t="s">
        <v>28</v>
      </c>
      <c r="G400">
        <v>6424</v>
      </c>
      <c r="H400">
        <v>0</v>
      </c>
      <c r="I400">
        <v>0</v>
      </c>
      <c r="J400" t="s">
        <v>20</v>
      </c>
      <c r="K400" t="s">
        <v>21</v>
      </c>
      <c r="L400" t="s">
        <v>22</v>
      </c>
      <c r="M400" t="s">
        <v>37</v>
      </c>
      <c r="N400">
        <v>2</v>
      </c>
      <c r="O400">
        <v>4</v>
      </c>
      <c r="P400">
        <v>105280</v>
      </c>
      <c r="Q400" t="s">
        <v>32</v>
      </c>
      <c r="R400">
        <v>3</v>
      </c>
      <c r="S400" t="s">
        <v>42</v>
      </c>
      <c r="W400" t="str">
        <f>IF(B400&lt;30,"&lt;30",IF(B400&lt;=40,"30-40",IF(B400&lt;=50,"41-50",IF(B400&lt;=60,"51-60","&gt;60"))))</f>
        <v>&lt;30</v>
      </c>
      <c r="X400" t="str">
        <f t="shared" si="24"/>
        <v>18-30 (Young Adult)</v>
      </c>
      <c r="AA400" t="str" cm="1">
        <f t="array" ref="AA400">INDEX(F400:F1899, MATCH(MAX(IF(H400:H1899="0", COUNTIF(F400:F1899, F400:F1899), 0)), IF(H400:H1899="0", COUNTIF(F400:F1899, F400:F1899), 0), 0))</f>
        <v>Education</v>
      </c>
      <c r="AB400" t="str" cm="1">
        <f t="array" ref="AB400">INDEX(Q400:Q1398, MATCH(MAX(COUNTIFS(Q400:Q1398, Q400:Q1398, AC400:AC1398, "High")), COUNTIFS(Q400:Q1398, Q400:Q1398, AC400:AC1398, "High"), 0))</f>
        <v>South</v>
      </c>
      <c r="AC400" t="str">
        <v>High Risk</v>
      </c>
      <c r="AH400">
        <f t="shared" si="25"/>
        <v>652.44324324324327</v>
      </c>
      <c r="AJ400">
        <f t="shared" si="26"/>
        <v>0.13100436681222707</v>
      </c>
      <c r="AK400">
        <f t="shared" si="27"/>
        <v>4.2774702819258888E-2</v>
      </c>
      <c r="AM400">
        <v>0.47192780789804767</v>
      </c>
      <c r="AN400" s="8">
        <f>IF(L400="Male", 1, 0)</f>
        <v>0</v>
      </c>
    </row>
    <row r="401" spans="1:40" ht="15" x14ac:dyDescent="0.3">
      <c r="A401">
        <v>400</v>
      </c>
      <c r="B401">
        <v>26</v>
      </c>
      <c r="C401">
        <v>74267</v>
      </c>
      <c r="D401">
        <v>661</v>
      </c>
      <c r="E401">
        <v>163956</v>
      </c>
      <c r="F401" t="s">
        <v>44</v>
      </c>
      <c r="G401">
        <v>4967</v>
      </c>
      <c r="H401">
        <v>0</v>
      </c>
      <c r="I401">
        <v>0</v>
      </c>
      <c r="J401" t="s">
        <v>20</v>
      </c>
      <c r="K401" t="s">
        <v>33</v>
      </c>
      <c r="L401" t="s">
        <v>30</v>
      </c>
      <c r="M401" t="s">
        <v>23</v>
      </c>
      <c r="N401">
        <v>5</v>
      </c>
      <c r="O401">
        <v>3</v>
      </c>
      <c r="P401">
        <v>129754</v>
      </c>
      <c r="Q401" t="s">
        <v>24</v>
      </c>
      <c r="R401">
        <v>17</v>
      </c>
      <c r="S401" t="s">
        <v>43</v>
      </c>
      <c r="W401" t="str">
        <f>IF(B401&lt;30,"&lt;30",IF(B401&lt;=40,"30-40",IF(B401&lt;=50,"41-50",IF(B401&lt;=60,"51-60","&gt;60"))))</f>
        <v>&lt;30</v>
      </c>
      <c r="X401" t="str">
        <f t="shared" si="24"/>
        <v>18-30 (Young Adult)</v>
      </c>
      <c r="AA401" t="str" cm="1">
        <f t="array" ref="AA401">INDEX(F401:F1900, MATCH(MAX(IF(H401:H1900="0", COUNTIF(F401:F1900, F401:F1900), 0)), IF(H401:H1900="0", COUNTIF(F401:F1900, F401:F1900), 0), 0))</f>
        <v>Personal</v>
      </c>
      <c r="AB401" t="str" cm="1">
        <f t="array" ref="AB401">INDEX(Q401:Q1399, MATCH(MAX(COUNTIFS(Q401:Q1399, Q401:Q1399, AC401:AC1399, "High")), COUNTIFS(Q401:Q1399, Q401:Q1399, AC401:AC1399, "High"), 0))</f>
        <v>East</v>
      </c>
      <c r="AC401" t="str">
        <v>High Risk</v>
      </c>
      <c r="AH401">
        <f t="shared" si="25"/>
        <v>647.51989389920425</v>
      </c>
      <c r="AJ401">
        <f t="shared" si="26"/>
        <v>0.11715481171548117</v>
      </c>
      <c r="AK401">
        <f t="shared" si="27"/>
        <v>4.331680377229509E-2</v>
      </c>
      <c r="AM401">
        <v>0.77148520586877622</v>
      </c>
      <c r="AN401" s="8">
        <f>IF(L401="Male", 1, 0)</f>
        <v>1</v>
      </c>
    </row>
    <row r="402" spans="1:40" ht="15" x14ac:dyDescent="0.3">
      <c r="A402">
        <v>401</v>
      </c>
      <c r="B402">
        <v>44</v>
      </c>
      <c r="C402">
        <v>37895</v>
      </c>
      <c r="D402">
        <v>666</v>
      </c>
      <c r="E402">
        <v>240092</v>
      </c>
      <c r="F402" t="s">
        <v>19</v>
      </c>
      <c r="G402">
        <v>5866</v>
      </c>
      <c r="H402">
        <v>0</v>
      </c>
      <c r="I402">
        <v>1</v>
      </c>
      <c r="J402" t="s">
        <v>20</v>
      </c>
      <c r="K402" t="s">
        <v>29</v>
      </c>
      <c r="L402" t="s">
        <v>30</v>
      </c>
      <c r="M402" t="s">
        <v>37</v>
      </c>
      <c r="N402">
        <v>5</v>
      </c>
      <c r="O402">
        <v>3</v>
      </c>
      <c r="P402">
        <v>90276</v>
      </c>
      <c r="Q402" t="s">
        <v>24</v>
      </c>
      <c r="R402">
        <v>11</v>
      </c>
      <c r="S402" t="s">
        <v>45</v>
      </c>
      <c r="W402" t="str">
        <f>IF(B402&lt;30,"&lt;30",IF(B402&lt;=40,"30-40",IF(B402&lt;=50,"41-50",IF(B402&lt;=60,"51-60","&gt;60"))))</f>
        <v>41-50</v>
      </c>
      <c r="X402" t="str">
        <f t="shared" si="24"/>
        <v>31-45 (Middle-Aged)</v>
      </c>
      <c r="AA402" t="str" cm="1">
        <f t="array" ref="AA402">INDEX(F402:F1901, MATCH(MAX(IF(H402:H1901="0", COUNTIF(F402:F1901, F402:F1901), 0)), IF(H402:H1901="0", COUNTIF(F402:F1901, F402:F1901), 0), 0))</f>
        <v>Home</v>
      </c>
      <c r="AB402" t="str" cm="1">
        <f t="array" ref="AB402">INDEX(Q402:Q1400, MATCH(MAX(COUNTIFS(Q402:Q1400, Q402:Q1400, AC402:AC1400, "High")), COUNTIFS(Q402:Q1400, Q402:Q1400, AC402:AC1400, "High"), 0))</f>
        <v>East</v>
      </c>
      <c r="AC402" t="str">
        <v>High Risk</v>
      </c>
      <c r="AH402">
        <f t="shared" si="25"/>
        <v>652.44324324324327</v>
      </c>
      <c r="AJ402">
        <f t="shared" si="26"/>
        <v>0.11715481171548117</v>
      </c>
      <c r="AK402">
        <f t="shared" si="27"/>
        <v>4.350034931390357E-2</v>
      </c>
      <c r="AM402">
        <v>0.4422761872867319</v>
      </c>
      <c r="AN402" s="8">
        <f>IF(L402="Male", 1, 0)</f>
        <v>1</v>
      </c>
    </row>
    <row r="403" spans="1:40" ht="15" x14ac:dyDescent="0.3">
      <c r="A403">
        <v>402</v>
      </c>
      <c r="B403">
        <v>57</v>
      </c>
      <c r="C403">
        <v>46429</v>
      </c>
      <c r="D403">
        <v>593</v>
      </c>
      <c r="E403">
        <v>149900</v>
      </c>
      <c r="F403" t="s">
        <v>44</v>
      </c>
      <c r="G403">
        <v>3047</v>
      </c>
      <c r="H403">
        <v>0</v>
      </c>
      <c r="I403">
        <v>1</v>
      </c>
      <c r="J403" t="s">
        <v>20</v>
      </c>
      <c r="K403" t="s">
        <v>21</v>
      </c>
      <c r="L403" t="s">
        <v>22</v>
      </c>
      <c r="M403" t="s">
        <v>23</v>
      </c>
      <c r="N403">
        <v>4</v>
      </c>
      <c r="O403">
        <v>1</v>
      </c>
      <c r="P403">
        <v>72745</v>
      </c>
      <c r="Q403" t="s">
        <v>26</v>
      </c>
      <c r="R403">
        <v>8</v>
      </c>
      <c r="S403" t="s">
        <v>45</v>
      </c>
      <c r="W403" t="str">
        <f>IF(B403&lt;30,"&lt;30",IF(B403&lt;=40,"30-40",IF(B403&lt;=50,"41-50",IF(B403&lt;=60,"51-60","&gt;60"))))</f>
        <v>51-60</v>
      </c>
      <c r="X403" t="str">
        <f t="shared" si="24"/>
        <v>46-60 (Older Adult)</v>
      </c>
      <c r="AA403" t="str" cm="1">
        <f t="array" ref="AA403">INDEX(F403:F1902, MATCH(MAX(IF(H403:H1902="0", COUNTIF(F403:F1902, F403:F1902), 0)), IF(H403:H1902="0", COUNTIF(F403:F1902, F403:F1902), 0), 0))</f>
        <v>Personal</v>
      </c>
      <c r="AB403" t="str" cm="1">
        <f t="array" ref="AB403">INDEX(Q403:Q1401, MATCH(MAX(COUNTIFS(Q403:Q1401, Q403:Q1401, AC403:AC1401, "High")), COUNTIFS(Q403:Q1401, Q403:Q1401, AC403:AC1401, "High"), 0))</f>
        <v>West</v>
      </c>
      <c r="AC403" t="str">
        <v>Low Risk</v>
      </c>
      <c r="AH403">
        <f t="shared" si="25"/>
        <v>647.51989389920425</v>
      </c>
      <c r="AJ403">
        <f t="shared" si="26"/>
        <v>0.17796610169491525</v>
      </c>
      <c r="AK403">
        <f t="shared" si="27"/>
        <v>4.3684294892733774E-2</v>
      </c>
      <c r="AM403">
        <v>0.51951884000253434</v>
      </c>
      <c r="AN403" s="8">
        <f>IF(L403="Male", 1, 0)</f>
        <v>0</v>
      </c>
    </row>
    <row r="404" spans="1:40" ht="15" x14ac:dyDescent="0.3">
      <c r="A404">
        <v>403</v>
      </c>
      <c r="B404">
        <v>56</v>
      </c>
      <c r="C404">
        <v>76471</v>
      </c>
      <c r="D404">
        <v>623</v>
      </c>
      <c r="E404">
        <v>212103</v>
      </c>
      <c r="F404" t="s">
        <v>28</v>
      </c>
      <c r="G404">
        <v>4390</v>
      </c>
      <c r="H404">
        <v>0</v>
      </c>
      <c r="I404">
        <v>1</v>
      </c>
      <c r="J404" t="s">
        <v>20</v>
      </c>
      <c r="K404" t="s">
        <v>29</v>
      </c>
      <c r="L404" t="s">
        <v>22</v>
      </c>
      <c r="M404" t="s">
        <v>41</v>
      </c>
      <c r="N404">
        <v>4</v>
      </c>
      <c r="O404">
        <v>3</v>
      </c>
      <c r="P404">
        <v>121530</v>
      </c>
      <c r="Q404" t="s">
        <v>26</v>
      </c>
      <c r="R404">
        <v>8</v>
      </c>
      <c r="S404" t="s">
        <v>39</v>
      </c>
      <c r="W404" t="str">
        <f>IF(B404&lt;30,"&lt;30",IF(B404&lt;=40,"30-40",IF(B404&lt;=50,"41-50",IF(B404&lt;=60,"51-60","&gt;60"))))</f>
        <v>51-60</v>
      </c>
      <c r="X404" t="str">
        <f t="shared" si="24"/>
        <v>46-60 (Older Adult)</v>
      </c>
      <c r="AA404" t="str" cm="1">
        <f t="array" ref="AA404">INDEX(F404:F1903, MATCH(MAX(IF(H404:H1903="0", COUNTIF(F404:F1903, F404:F1903), 0)), IF(H404:H1903="0", COUNTIF(F404:F1903, F404:F1903), 0), 0))</f>
        <v>Education</v>
      </c>
      <c r="AB404" t="str" cm="1">
        <f t="array" ref="AB404">INDEX(Q404:Q1402, MATCH(MAX(COUNTIFS(Q404:Q1402, Q404:Q1402, AC404:AC1402, "High")), COUNTIFS(Q404:Q1402, Q404:Q1402, AC404:AC1402, "High"), 0))</f>
        <v>West</v>
      </c>
      <c r="AC404" t="str">
        <v>High Risk</v>
      </c>
      <c r="AH404">
        <f t="shared" si="25"/>
        <v>648.68905472636811</v>
      </c>
      <c r="AJ404">
        <f t="shared" si="26"/>
        <v>0.17796610169491525</v>
      </c>
      <c r="AK404">
        <f t="shared" si="27"/>
        <v>4.3242897577645351E-2</v>
      </c>
      <c r="AM404">
        <v>0.79143397626784207</v>
      </c>
      <c r="AN404" s="8">
        <f>IF(L404="Male", 1, 0)</f>
        <v>0</v>
      </c>
    </row>
    <row r="405" spans="1:40" ht="15" x14ac:dyDescent="0.3">
      <c r="A405">
        <v>404</v>
      </c>
      <c r="B405">
        <v>44</v>
      </c>
      <c r="C405">
        <v>93544</v>
      </c>
      <c r="D405">
        <v>547</v>
      </c>
      <c r="E405">
        <v>201953</v>
      </c>
      <c r="F405" t="s">
        <v>35</v>
      </c>
      <c r="G405">
        <v>5711</v>
      </c>
      <c r="H405">
        <v>0</v>
      </c>
      <c r="I405">
        <v>1</v>
      </c>
      <c r="J405" t="s">
        <v>20</v>
      </c>
      <c r="K405" t="s">
        <v>21</v>
      </c>
      <c r="L405" t="s">
        <v>22</v>
      </c>
      <c r="M405" t="s">
        <v>37</v>
      </c>
      <c r="N405">
        <v>2</v>
      </c>
      <c r="O405">
        <v>1</v>
      </c>
      <c r="P405">
        <v>97325</v>
      </c>
      <c r="Q405" t="s">
        <v>24</v>
      </c>
      <c r="R405">
        <v>4</v>
      </c>
      <c r="S405" t="s">
        <v>27</v>
      </c>
      <c r="W405" t="str">
        <f>IF(B405&lt;30,"&lt;30",IF(B405&lt;=40,"30-40",IF(B405&lt;=50,"41-50",IF(B405&lt;=60,"51-60","&gt;60"))))</f>
        <v>41-50</v>
      </c>
      <c r="X405" t="str">
        <f t="shared" si="24"/>
        <v>31-45 (Middle-Aged)</v>
      </c>
      <c r="AA405" t="str" cm="1">
        <f t="array" ref="AA405">INDEX(F405:F1904, MATCH(MAX(IF(H405:H1904="0", COUNTIF(F405:F1904, F405:F1904), 0)), IF(H405:H1904="0", COUNTIF(F405:F1904, F405:F1904), 0), 0))</f>
        <v>Medical</v>
      </c>
      <c r="AB405" t="str" cm="1">
        <f t="array" ref="AB405">INDEX(Q405:Q1403, MATCH(MAX(COUNTIFS(Q405:Q1403, Q405:Q1403, AC405:AC1403, "High")), COUNTIFS(Q405:Q1403, Q405:Q1403, AC405:AC1403, "High"), 0))</f>
        <v>East</v>
      </c>
      <c r="AC405" t="str">
        <v>Low Risk</v>
      </c>
      <c r="AH405">
        <f t="shared" si="25"/>
        <v>652.44324324324327</v>
      </c>
      <c r="AJ405">
        <f t="shared" si="26"/>
        <v>0.13100436681222707</v>
      </c>
      <c r="AK405">
        <f t="shared" si="27"/>
        <v>4.3427032208398039E-2</v>
      </c>
      <c r="AM405">
        <v>0.94596453753066079</v>
      </c>
      <c r="AN405" s="8">
        <f>IF(L405="Male", 1, 0)</f>
        <v>0</v>
      </c>
    </row>
    <row r="406" spans="1:40" ht="15" x14ac:dyDescent="0.3">
      <c r="A406">
        <v>405</v>
      </c>
      <c r="B406">
        <v>58</v>
      </c>
      <c r="C406">
        <v>75289</v>
      </c>
      <c r="D406">
        <v>604</v>
      </c>
      <c r="E406">
        <v>169870</v>
      </c>
      <c r="F406" t="s">
        <v>44</v>
      </c>
      <c r="G406">
        <v>5124</v>
      </c>
      <c r="H406">
        <v>0</v>
      </c>
      <c r="I406">
        <v>1</v>
      </c>
      <c r="J406" t="s">
        <v>20</v>
      </c>
      <c r="K406" t="s">
        <v>29</v>
      </c>
      <c r="L406" t="s">
        <v>30</v>
      </c>
      <c r="M406" t="s">
        <v>41</v>
      </c>
      <c r="N406">
        <v>2</v>
      </c>
      <c r="O406">
        <v>1</v>
      </c>
      <c r="P406">
        <v>124961</v>
      </c>
      <c r="Q406" t="s">
        <v>24</v>
      </c>
      <c r="R406">
        <v>15</v>
      </c>
      <c r="S406" t="s">
        <v>43</v>
      </c>
      <c r="W406" t="str">
        <f>IF(B406&lt;30,"&lt;30",IF(B406&lt;=40,"30-40",IF(B406&lt;=50,"41-50",IF(B406&lt;=60,"51-60","&gt;60"))))</f>
        <v>51-60</v>
      </c>
      <c r="X406" t="str">
        <f t="shared" si="24"/>
        <v>46-60 (Older Adult)</v>
      </c>
      <c r="AA406" t="str" cm="1">
        <f t="array" ref="AA406">INDEX(F406:F1905, MATCH(MAX(IF(H406:H1905="0", COUNTIF(F406:F1905, F406:F1905), 0)), IF(H406:H1905="0", COUNTIF(F406:F1905, F406:F1905), 0), 0))</f>
        <v>Personal</v>
      </c>
      <c r="AB406" t="str" cm="1">
        <f t="array" ref="AB406">INDEX(Q406:Q1404, MATCH(MAX(COUNTIFS(Q406:Q1404, Q406:Q1404, AC406:AC1404, "High")), COUNTIFS(Q406:Q1404, Q406:Q1404, AC406:AC1404, "High"), 0))</f>
        <v>East</v>
      </c>
      <c r="AC406" t="str">
        <v>High Risk</v>
      </c>
      <c r="AH406">
        <f t="shared" si="25"/>
        <v>648.68905472636811</v>
      </c>
      <c r="AJ406">
        <f t="shared" si="26"/>
        <v>0.13100436681222707</v>
      </c>
      <c r="AK406">
        <f t="shared" si="27"/>
        <v>4.2983873891302184E-2</v>
      </c>
      <c r="AM406">
        <v>0.78073549776888751</v>
      </c>
      <c r="AN406" s="8">
        <f>IF(L406="Male", 1, 0)</f>
        <v>1</v>
      </c>
    </row>
    <row r="407" spans="1:40" ht="15" x14ac:dyDescent="0.3">
      <c r="A407">
        <v>406</v>
      </c>
      <c r="B407">
        <v>49</v>
      </c>
      <c r="C407">
        <v>46646</v>
      </c>
      <c r="D407">
        <v>582</v>
      </c>
      <c r="E407">
        <v>268987</v>
      </c>
      <c r="F407" t="s">
        <v>35</v>
      </c>
      <c r="G407">
        <v>4816</v>
      </c>
      <c r="H407">
        <v>0</v>
      </c>
      <c r="I407">
        <v>0</v>
      </c>
      <c r="J407" t="s">
        <v>36</v>
      </c>
      <c r="K407" t="s">
        <v>21</v>
      </c>
      <c r="L407" t="s">
        <v>30</v>
      </c>
      <c r="M407" t="s">
        <v>31</v>
      </c>
      <c r="N407">
        <v>0</v>
      </c>
      <c r="O407">
        <v>2</v>
      </c>
      <c r="P407">
        <v>110588</v>
      </c>
      <c r="Q407" t="s">
        <v>24</v>
      </c>
      <c r="R407">
        <v>16</v>
      </c>
      <c r="S407" t="s">
        <v>43</v>
      </c>
      <c r="W407" t="str">
        <f>IF(B407&lt;30,"&lt;30",IF(B407&lt;=40,"30-40",IF(B407&lt;=50,"41-50",IF(B407&lt;=60,"51-60","&gt;60"))))</f>
        <v>41-50</v>
      </c>
      <c r="X407" t="str">
        <f t="shared" si="24"/>
        <v>46-60 (Older Adult)</v>
      </c>
      <c r="AA407" t="str" cm="1">
        <f t="array" ref="AA407">INDEX(F407:F1906, MATCH(MAX(IF(H407:H1906="0", COUNTIF(F407:F1906, F407:F1906), 0)), IF(H407:H1906="0", COUNTIF(F407:F1906, F407:F1906), 0), 0))</f>
        <v>Medical</v>
      </c>
      <c r="AB407" t="str" cm="1">
        <f t="array" ref="AB407">INDEX(Q407:Q1405, MATCH(MAX(COUNTIFS(Q407:Q1405, Q407:Q1405, AC407:AC1405, "High")), COUNTIFS(Q407:Q1405, Q407:Q1405, AC407:AC1405, "High"), 0))</f>
        <v>East</v>
      </c>
      <c r="AC407" t="str">
        <v>Low Risk</v>
      </c>
      <c r="AH407">
        <f t="shared" si="25"/>
        <v>647.78062678062679</v>
      </c>
      <c r="AJ407">
        <f t="shared" si="26"/>
        <v>0.15873015873015872</v>
      </c>
      <c r="AK407">
        <f t="shared" si="27"/>
        <v>4.2539158015174092E-2</v>
      </c>
      <c r="AM407">
        <v>0.52148294307721554</v>
      </c>
      <c r="AN407" s="8">
        <f>IF(L407="Male", 1, 0)</f>
        <v>1</v>
      </c>
    </row>
    <row r="408" spans="1:40" ht="15" x14ac:dyDescent="0.3">
      <c r="A408">
        <v>407</v>
      </c>
      <c r="B408">
        <v>57</v>
      </c>
      <c r="C408">
        <v>57723</v>
      </c>
      <c r="D408">
        <v>650</v>
      </c>
      <c r="E408">
        <v>201677</v>
      </c>
      <c r="F408" t="s">
        <v>28</v>
      </c>
      <c r="G408">
        <v>5603</v>
      </c>
      <c r="H408">
        <v>1</v>
      </c>
      <c r="I408">
        <v>1</v>
      </c>
      <c r="J408" t="s">
        <v>20</v>
      </c>
      <c r="K408" t="s">
        <v>21</v>
      </c>
      <c r="L408" t="s">
        <v>30</v>
      </c>
      <c r="M408" t="s">
        <v>37</v>
      </c>
      <c r="N408">
        <v>3</v>
      </c>
      <c r="O408">
        <v>1</v>
      </c>
      <c r="P408">
        <v>76209</v>
      </c>
      <c r="Q408" t="s">
        <v>26</v>
      </c>
      <c r="R408">
        <v>11</v>
      </c>
      <c r="S408" t="s">
        <v>34</v>
      </c>
      <c r="W408" t="str">
        <f>IF(B408&lt;30,"&lt;30",IF(B408&lt;=40,"30-40",IF(B408&lt;=50,"41-50",IF(B408&lt;=60,"51-60","&gt;60"))))</f>
        <v>51-60</v>
      </c>
      <c r="X408" t="str">
        <f t="shared" si="24"/>
        <v>46-60 (Older Adult)</v>
      </c>
      <c r="AA408" t="str" cm="1">
        <f t="array" ref="AA408">INDEX(F408:F1907, MATCH(MAX(IF(H408:H1907="0", COUNTIF(F408:F1907, F408:F1907), 0)), IF(H408:H1907="0", COUNTIF(F408:F1907, F408:F1907), 0), 0))</f>
        <v>Education</v>
      </c>
      <c r="AB408" t="str" cm="1">
        <f t="array" ref="AB408">INDEX(Q408:Q1406, MATCH(MAX(COUNTIFS(Q408:Q1406, Q408:Q1406, AC408:AC1406, "High")), COUNTIFS(Q408:Q1406, Q408:Q1406, AC408:AC1406, "High"), 0))</f>
        <v>West</v>
      </c>
      <c r="AC408" t="str">
        <v>High Risk</v>
      </c>
      <c r="AH408">
        <f t="shared" si="25"/>
        <v>652.44324324324327</v>
      </c>
      <c r="AJ408">
        <f t="shared" si="26"/>
        <v>0.13414634146341464</v>
      </c>
      <c r="AK408">
        <f t="shared" si="27"/>
        <v>4.2392408818758463E-2</v>
      </c>
      <c r="AM408">
        <v>0.62174271154838301</v>
      </c>
      <c r="AN408" s="8">
        <f>IF(L408="Male", 1, 0)</f>
        <v>1</v>
      </c>
    </row>
    <row r="409" spans="1:40" ht="15" x14ac:dyDescent="0.3">
      <c r="A409">
        <v>408</v>
      </c>
      <c r="B409">
        <v>52</v>
      </c>
      <c r="C409">
        <v>60239</v>
      </c>
      <c r="D409">
        <v>767</v>
      </c>
      <c r="E409">
        <v>178917</v>
      </c>
      <c r="F409" t="s">
        <v>28</v>
      </c>
      <c r="G409">
        <v>4168</v>
      </c>
      <c r="H409">
        <v>0</v>
      </c>
      <c r="I409">
        <v>1</v>
      </c>
      <c r="J409" t="s">
        <v>20</v>
      </c>
      <c r="K409" t="s">
        <v>33</v>
      </c>
      <c r="L409" t="s">
        <v>30</v>
      </c>
      <c r="M409" t="s">
        <v>23</v>
      </c>
      <c r="N409">
        <v>3</v>
      </c>
      <c r="O409">
        <v>2</v>
      </c>
      <c r="P409">
        <v>132230</v>
      </c>
      <c r="Q409" t="s">
        <v>26</v>
      </c>
      <c r="R409">
        <v>7</v>
      </c>
      <c r="S409" t="s">
        <v>34</v>
      </c>
      <c r="W409" t="str">
        <f>IF(B409&lt;30,"&lt;30",IF(B409&lt;=40,"30-40",IF(B409&lt;=50,"41-50",IF(B409&lt;=60,"51-60","&gt;60"))))</f>
        <v>51-60</v>
      </c>
      <c r="X409" t="str">
        <f t="shared" si="24"/>
        <v>46-60 (Older Adult)</v>
      </c>
      <c r="AA409" t="str" cm="1">
        <f t="array" ref="AA409">INDEX(F409:F1908, MATCH(MAX(IF(H409:H1908="0", COUNTIF(F409:F1908, F409:F1908), 0)), IF(H409:H1908="0", COUNTIF(F409:F1908, F409:F1908), 0), 0))</f>
        <v>Education</v>
      </c>
      <c r="AB409" t="str" cm="1">
        <f t="array" ref="AB409">INDEX(Q409:Q1407, MATCH(MAX(COUNTIFS(Q409:Q1407, Q409:Q1407, AC409:AC1407, "High")), COUNTIFS(Q409:Q1407, Q409:Q1407, AC409:AC1407, "High"), 0))</f>
        <v>West</v>
      </c>
      <c r="AC409" t="str">
        <v>High Risk</v>
      </c>
      <c r="AH409">
        <f t="shared" si="25"/>
        <v>647.51989389920425</v>
      </c>
      <c r="AJ409">
        <f t="shared" si="26"/>
        <v>0.13414634146341464</v>
      </c>
      <c r="AK409">
        <f t="shared" si="27"/>
        <v>4.5579192073734287E-2</v>
      </c>
      <c r="AM409">
        <v>0.64451544581519327</v>
      </c>
      <c r="AN409" s="8">
        <f>IF(L409="Male", 1, 0)</f>
        <v>1</v>
      </c>
    </row>
    <row r="410" spans="1:40" ht="15" x14ac:dyDescent="0.3">
      <c r="A410">
        <v>409</v>
      </c>
      <c r="B410">
        <v>45</v>
      </c>
      <c r="C410">
        <v>55181</v>
      </c>
      <c r="D410">
        <v>688</v>
      </c>
      <c r="E410">
        <v>214937</v>
      </c>
      <c r="F410" t="s">
        <v>44</v>
      </c>
      <c r="G410">
        <v>6217</v>
      </c>
      <c r="H410">
        <v>0</v>
      </c>
      <c r="I410">
        <v>0</v>
      </c>
      <c r="J410" t="s">
        <v>20</v>
      </c>
      <c r="K410" t="s">
        <v>33</v>
      </c>
      <c r="L410" t="s">
        <v>22</v>
      </c>
      <c r="M410" t="s">
        <v>37</v>
      </c>
      <c r="N410">
        <v>3</v>
      </c>
      <c r="O410">
        <v>2</v>
      </c>
      <c r="P410">
        <v>73864</v>
      </c>
      <c r="Q410" t="s">
        <v>24</v>
      </c>
      <c r="R410">
        <v>18</v>
      </c>
      <c r="S410" t="s">
        <v>39</v>
      </c>
      <c r="W410" t="str">
        <f>IF(B410&lt;30,"&lt;30",IF(B410&lt;=40,"30-40",IF(B410&lt;=50,"41-50",IF(B410&lt;=60,"51-60","&gt;60"))))</f>
        <v>41-50</v>
      </c>
      <c r="X410" t="str">
        <f t="shared" si="24"/>
        <v>31-45 (Middle-Aged)</v>
      </c>
      <c r="AA410" t="str" cm="1">
        <f t="array" ref="AA410">INDEX(F410:F1909, MATCH(MAX(IF(H410:H1909="0", COUNTIF(F410:F1909, F410:F1909), 0)), IF(H410:H1909="0", COUNTIF(F410:F1909, F410:F1909), 0), 0))</f>
        <v>Personal</v>
      </c>
      <c r="AB410" t="str" cm="1">
        <f t="array" ref="AB410">INDEX(Q410:Q1408, MATCH(MAX(COUNTIFS(Q410:Q1408, Q410:Q1408, AC410:AC1408, "High")), COUNTIFS(Q410:Q1408, Q410:Q1408, AC410:AC1408, "High"), 0))</f>
        <v>East</v>
      </c>
      <c r="AC410" t="str">
        <v>High Risk</v>
      </c>
      <c r="AH410">
        <f t="shared" si="25"/>
        <v>652.44324324324327</v>
      </c>
      <c r="AJ410">
        <f t="shared" si="26"/>
        <v>0.13414634146341464</v>
      </c>
      <c r="AK410">
        <f t="shared" si="27"/>
        <v>4.5432502397663471E-2</v>
      </c>
      <c r="AM410">
        <v>0.59873464695926071</v>
      </c>
      <c r="AN410" s="8">
        <f>IF(L410="Male", 1, 0)</f>
        <v>0</v>
      </c>
    </row>
    <row r="411" spans="1:40" ht="15" x14ac:dyDescent="0.3">
      <c r="A411">
        <v>410</v>
      </c>
      <c r="B411">
        <v>30</v>
      </c>
      <c r="C411">
        <v>34882</v>
      </c>
      <c r="D411">
        <v>537</v>
      </c>
      <c r="E411">
        <v>127215</v>
      </c>
      <c r="F411" t="s">
        <v>44</v>
      </c>
      <c r="G411">
        <v>4787</v>
      </c>
      <c r="H411">
        <v>1</v>
      </c>
      <c r="I411">
        <v>1</v>
      </c>
      <c r="J411" t="s">
        <v>20</v>
      </c>
      <c r="K411" t="s">
        <v>21</v>
      </c>
      <c r="L411" t="s">
        <v>30</v>
      </c>
      <c r="M411" t="s">
        <v>31</v>
      </c>
      <c r="N411">
        <v>5</v>
      </c>
      <c r="O411">
        <v>1</v>
      </c>
      <c r="P411">
        <v>118759</v>
      </c>
      <c r="Q411" t="s">
        <v>26</v>
      </c>
      <c r="R411">
        <v>6</v>
      </c>
      <c r="S411" t="s">
        <v>39</v>
      </c>
      <c r="W411" t="str">
        <f>IF(B411&lt;30,"&lt;30",IF(B411&lt;=40,"30-40",IF(B411&lt;=50,"41-50",IF(B411&lt;=60,"51-60","&gt;60"))))</f>
        <v>30-40</v>
      </c>
      <c r="X411" t="str">
        <f t="shared" si="24"/>
        <v>18-30 (Young Adult)</v>
      </c>
      <c r="AA411" t="str" cm="1">
        <f t="array" ref="AA411">INDEX(F411:F1910, MATCH(MAX(IF(H411:H1910="0", COUNTIF(F411:F1910, F411:F1910), 0)), IF(H411:H1910="0", COUNTIF(F411:F1910, F411:F1910), 0), 0))</f>
        <v>Personal</v>
      </c>
      <c r="AB411" t="str" cm="1">
        <f t="array" ref="AB411">INDEX(Q411:Q1409, MATCH(MAX(COUNTIFS(Q411:Q1409, Q411:Q1409, AC411:AC1409, "High")), COUNTIFS(Q411:Q1409, Q411:Q1409, AC411:AC1409, "High"), 0))</f>
        <v>West</v>
      </c>
      <c r="AC411" t="str">
        <v>Low Risk</v>
      </c>
      <c r="AH411">
        <f t="shared" si="25"/>
        <v>647.78062678062679</v>
      </c>
      <c r="AJ411">
        <f t="shared" si="26"/>
        <v>0.11715481171548117</v>
      </c>
      <c r="AK411">
        <f t="shared" si="27"/>
        <v>4.5285498526022087E-2</v>
      </c>
      <c r="AM411">
        <v>0.41500502339726475</v>
      </c>
      <c r="AN411" s="8">
        <f>IF(L411="Male", 1, 0)</f>
        <v>1</v>
      </c>
    </row>
    <row r="412" spans="1:40" ht="15" x14ac:dyDescent="0.3">
      <c r="A412">
        <v>411</v>
      </c>
      <c r="B412">
        <v>55</v>
      </c>
      <c r="C412">
        <v>53518</v>
      </c>
      <c r="D412">
        <v>574</v>
      </c>
      <c r="E412">
        <v>322584</v>
      </c>
      <c r="F412" t="s">
        <v>28</v>
      </c>
      <c r="G412">
        <v>4184</v>
      </c>
      <c r="H412">
        <v>1</v>
      </c>
      <c r="I412">
        <v>1</v>
      </c>
      <c r="J412" t="s">
        <v>20</v>
      </c>
      <c r="K412" t="s">
        <v>29</v>
      </c>
      <c r="L412" t="s">
        <v>30</v>
      </c>
      <c r="M412" t="s">
        <v>31</v>
      </c>
      <c r="N412">
        <v>5</v>
      </c>
      <c r="O412">
        <v>4</v>
      </c>
      <c r="P412">
        <v>138448</v>
      </c>
      <c r="Q412" t="s">
        <v>32</v>
      </c>
      <c r="R412">
        <v>4</v>
      </c>
      <c r="S412" t="s">
        <v>34</v>
      </c>
      <c r="W412" t="str">
        <f>IF(B412&lt;30,"&lt;30",IF(B412&lt;=40,"30-40",IF(B412&lt;=50,"41-50",IF(B412&lt;=60,"51-60","&gt;60"))))</f>
        <v>51-60</v>
      </c>
      <c r="X412" t="str">
        <f t="shared" si="24"/>
        <v>46-60 (Older Adult)</v>
      </c>
      <c r="AA412" t="str" cm="1">
        <f t="array" ref="AA412">INDEX(F412:F1911, MATCH(MAX(IF(H412:H1911="0", COUNTIF(F412:F1911, F412:F1911), 0)), IF(H412:H1911="0", COUNTIF(F412:F1911, F412:F1911), 0), 0))</f>
        <v>Education</v>
      </c>
      <c r="AB412" t="str" cm="1">
        <f t="array" ref="AB412">INDEX(Q412:Q1410, MATCH(MAX(COUNTIFS(Q412:Q1410, Q412:Q1410, AC412:AC1410, "High")), COUNTIFS(Q412:Q1410, Q412:Q1410, AC412:AC1410, "High"), 0))</f>
        <v>South</v>
      </c>
      <c r="AC412" t="str">
        <v>Low Risk</v>
      </c>
      <c r="AH412">
        <f t="shared" si="25"/>
        <v>647.78062678062679</v>
      </c>
      <c r="AJ412">
        <f t="shared" si="26"/>
        <v>0.11715481171548117</v>
      </c>
      <c r="AK412">
        <f t="shared" si="27"/>
        <v>4.8502640235191567E-2</v>
      </c>
      <c r="AM412">
        <v>0.58368255749753351</v>
      </c>
      <c r="AN412" s="8">
        <f>IF(L412="Male", 1, 0)</f>
        <v>1</v>
      </c>
    </row>
    <row r="413" spans="1:40" ht="15" x14ac:dyDescent="0.3">
      <c r="A413">
        <v>412</v>
      </c>
      <c r="B413">
        <v>45</v>
      </c>
      <c r="C413">
        <v>42412</v>
      </c>
      <c r="D413">
        <v>585</v>
      </c>
      <c r="E413">
        <v>145715</v>
      </c>
      <c r="F413" t="s">
        <v>44</v>
      </c>
      <c r="G413">
        <v>4249</v>
      </c>
      <c r="H413">
        <v>0</v>
      </c>
      <c r="I413">
        <v>1</v>
      </c>
      <c r="J413" t="s">
        <v>20</v>
      </c>
      <c r="K413" t="s">
        <v>21</v>
      </c>
      <c r="L413" t="s">
        <v>22</v>
      </c>
      <c r="M413" t="s">
        <v>23</v>
      </c>
      <c r="N413">
        <v>2</v>
      </c>
      <c r="O413">
        <v>4</v>
      </c>
      <c r="P413">
        <v>88462</v>
      </c>
      <c r="Q413" t="s">
        <v>24</v>
      </c>
      <c r="R413">
        <v>5</v>
      </c>
      <c r="S413" t="s">
        <v>42</v>
      </c>
      <c r="W413" t="str">
        <f>IF(B413&lt;30,"&lt;30",IF(B413&lt;=40,"30-40",IF(B413&lt;=50,"41-50",IF(B413&lt;=60,"51-60","&gt;60"))))</f>
        <v>41-50</v>
      </c>
      <c r="X413" t="str">
        <f t="shared" si="24"/>
        <v>31-45 (Middle-Aged)</v>
      </c>
      <c r="AA413" t="str" cm="1">
        <f t="array" ref="AA413">INDEX(F413:F1912, MATCH(MAX(IF(H413:H1912="0", COUNTIF(F413:F1912, F413:F1912), 0)), IF(H413:H1912="0", COUNTIF(F413:F1912, F413:F1912), 0), 0))</f>
        <v>Personal</v>
      </c>
      <c r="AB413" t="str" cm="1">
        <f t="array" ref="AB413">INDEX(Q413:Q1411, MATCH(MAX(COUNTIFS(Q413:Q1411, Q413:Q1411, AC413:AC1411, "High")), COUNTIFS(Q413:Q1411, Q413:Q1411, AC413:AC1411, "High"), 0))</f>
        <v>East</v>
      </c>
      <c r="AC413" t="str">
        <v>Low Risk</v>
      </c>
      <c r="AH413">
        <f t="shared" si="25"/>
        <v>647.51989389920425</v>
      </c>
      <c r="AJ413">
        <f t="shared" si="26"/>
        <v>0.13100436681222707</v>
      </c>
      <c r="AK413">
        <f t="shared" si="27"/>
        <v>4.5489265356659141E-2</v>
      </c>
      <c r="AM413">
        <v>0.48316030520532571</v>
      </c>
      <c r="AN413" s="8">
        <f>IF(L413="Male", 1, 0)</f>
        <v>0</v>
      </c>
    </row>
    <row r="414" spans="1:40" ht="15" x14ac:dyDescent="0.3">
      <c r="A414">
        <v>413</v>
      </c>
      <c r="B414">
        <v>47</v>
      </c>
      <c r="C414">
        <v>35473</v>
      </c>
      <c r="D414">
        <v>562</v>
      </c>
      <c r="E414">
        <v>227589</v>
      </c>
      <c r="F414" t="s">
        <v>44</v>
      </c>
      <c r="G414">
        <v>4918</v>
      </c>
      <c r="H414">
        <v>0</v>
      </c>
      <c r="I414">
        <v>1</v>
      </c>
      <c r="J414" t="s">
        <v>20</v>
      </c>
      <c r="K414" t="s">
        <v>29</v>
      </c>
      <c r="L414" t="s">
        <v>30</v>
      </c>
      <c r="M414" t="s">
        <v>41</v>
      </c>
      <c r="N414">
        <v>0</v>
      </c>
      <c r="O414">
        <v>1</v>
      </c>
      <c r="P414">
        <v>134679</v>
      </c>
      <c r="Q414" t="s">
        <v>38</v>
      </c>
      <c r="R414">
        <v>3</v>
      </c>
      <c r="S414" t="s">
        <v>42</v>
      </c>
      <c r="W414" t="str">
        <f>IF(B414&lt;30,"&lt;30",IF(B414&lt;=40,"30-40",IF(B414&lt;=50,"41-50",IF(B414&lt;=60,"51-60","&gt;60"))))</f>
        <v>41-50</v>
      </c>
      <c r="X414" t="str">
        <f t="shared" si="24"/>
        <v>46-60 (Older Adult)</v>
      </c>
      <c r="AA414" t="str" cm="1">
        <f t="array" ref="AA414">INDEX(F414:F1913, MATCH(MAX(IF(H414:H1913="0", COUNTIF(F414:F1913, F414:F1913), 0)), IF(H414:H1913="0", COUNTIF(F414:F1913, F414:F1913), 0), 0))</f>
        <v>Personal</v>
      </c>
      <c r="AB414" t="str" cm="1">
        <f t="array" ref="AB414">INDEX(Q414:Q1412, MATCH(MAX(COUNTIFS(Q414:Q1412, Q414:Q1412, AC414:AC1412, "High")), COUNTIFS(Q414:Q1412, Q414:Q1412, AC414:AC1412, "High"), 0))</f>
        <v>North</v>
      </c>
      <c r="AC414" t="str">
        <v>Low Risk</v>
      </c>
      <c r="AH414">
        <f t="shared" si="25"/>
        <v>648.68905472636811</v>
      </c>
      <c r="AJ414">
        <f t="shared" si="26"/>
        <v>0.15873015873015872</v>
      </c>
      <c r="AK414">
        <f t="shared" si="27"/>
        <v>4.6036804571953222E-2</v>
      </c>
      <c r="AM414">
        <v>0.42035426264674203</v>
      </c>
      <c r="AN414" s="8">
        <f>IF(L414="Male", 1, 0)</f>
        <v>1</v>
      </c>
    </row>
    <row r="415" spans="1:40" ht="15" x14ac:dyDescent="0.3">
      <c r="A415">
        <v>414</v>
      </c>
      <c r="B415">
        <v>52</v>
      </c>
      <c r="C415">
        <v>45329</v>
      </c>
      <c r="D415">
        <v>635</v>
      </c>
      <c r="E415">
        <v>203055</v>
      </c>
      <c r="F415" t="s">
        <v>44</v>
      </c>
      <c r="G415">
        <v>4573</v>
      </c>
      <c r="H415">
        <v>0</v>
      </c>
      <c r="I415">
        <v>1</v>
      </c>
      <c r="J415" t="s">
        <v>20</v>
      </c>
      <c r="K415" t="s">
        <v>29</v>
      </c>
      <c r="L415" t="s">
        <v>22</v>
      </c>
      <c r="M415" t="s">
        <v>37</v>
      </c>
      <c r="N415">
        <v>1</v>
      </c>
      <c r="O415">
        <v>3</v>
      </c>
      <c r="P415">
        <v>111928</v>
      </c>
      <c r="Q415" t="s">
        <v>24</v>
      </c>
      <c r="R415">
        <v>6</v>
      </c>
      <c r="S415" t="s">
        <v>42</v>
      </c>
      <c r="W415" t="str">
        <f>IF(B415&lt;30,"&lt;30",IF(B415&lt;=40,"30-40",IF(B415&lt;=50,"41-50",IF(B415&lt;=60,"51-60","&gt;60"))))</f>
        <v>51-60</v>
      </c>
      <c r="X415" t="str">
        <f t="shared" si="24"/>
        <v>46-60 (Older Adult)</v>
      </c>
      <c r="AA415" t="str" cm="1">
        <f t="array" ref="AA415">INDEX(F415:F1914, MATCH(MAX(IF(H415:H1914="0", COUNTIF(F415:F1914, F415:F1914), 0)), IF(H415:H1914="0", COUNTIF(F415:F1914, F415:F1914), 0), 0))</f>
        <v>Personal</v>
      </c>
      <c r="AB415" t="str" cm="1">
        <f t="array" ref="AB415">INDEX(Q415:Q1413, MATCH(MAX(COUNTIFS(Q415:Q1413, Q415:Q1413, AC415:AC1413, "High")), COUNTIFS(Q415:Q1413, Q415:Q1413, AC415:AC1413, "High"), 0))</f>
        <v>East</v>
      </c>
      <c r="AC415" t="str">
        <v>High Risk</v>
      </c>
      <c r="AH415">
        <f t="shared" si="25"/>
        <v>652.44324324324327</v>
      </c>
      <c r="AJ415">
        <f t="shared" si="26"/>
        <v>0.15436241610738255</v>
      </c>
      <c r="AK415">
        <f t="shared" si="27"/>
        <v>4.5594012454292697E-2</v>
      </c>
      <c r="AM415">
        <v>0.50956255713548693</v>
      </c>
      <c r="AN415" s="8">
        <f>IF(L415="Male", 1, 0)</f>
        <v>0</v>
      </c>
    </row>
    <row r="416" spans="1:40" ht="15" x14ac:dyDescent="0.3">
      <c r="A416">
        <v>415</v>
      </c>
      <c r="B416">
        <v>32</v>
      </c>
      <c r="C416">
        <v>54729</v>
      </c>
      <c r="D416">
        <v>661</v>
      </c>
      <c r="E416">
        <v>259021</v>
      </c>
      <c r="F416" t="s">
        <v>44</v>
      </c>
      <c r="G416">
        <v>5526</v>
      </c>
      <c r="H416">
        <v>0</v>
      </c>
      <c r="I416">
        <v>0</v>
      </c>
      <c r="J416" t="s">
        <v>20</v>
      </c>
      <c r="K416" t="s">
        <v>29</v>
      </c>
      <c r="L416" t="s">
        <v>30</v>
      </c>
      <c r="M416" t="s">
        <v>41</v>
      </c>
      <c r="N416">
        <v>0</v>
      </c>
      <c r="O416">
        <v>1</v>
      </c>
      <c r="P416">
        <v>125558</v>
      </c>
      <c r="Q416" t="s">
        <v>26</v>
      </c>
      <c r="R416">
        <v>14</v>
      </c>
      <c r="S416" t="s">
        <v>42</v>
      </c>
      <c r="W416" t="str">
        <f>IF(B416&lt;30,"&lt;30",IF(B416&lt;=40,"30-40",IF(B416&lt;=50,"41-50",IF(B416&lt;=60,"51-60","&gt;60"))))</f>
        <v>30-40</v>
      </c>
      <c r="X416" t="str">
        <f t="shared" si="24"/>
        <v>31-45 (Middle-Aged)</v>
      </c>
      <c r="AA416" t="str" cm="1">
        <f t="array" ref="AA416">INDEX(F416:F1915, MATCH(MAX(IF(H416:H1915="0", COUNTIF(F416:F1915, F416:F1915), 0)), IF(H416:H1915="0", COUNTIF(F416:F1915, F416:F1915), 0), 0))</f>
        <v>Personal</v>
      </c>
      <c r="AB416" t="str" cm="1">
        <f t="array" ref="AB416">INDEX(Q416:Q1414, MATCH(MAX(COUNTIFS(Q416:Q1414, Q416:Q1414, AC416:AC1414, "High")), COUNTIFS(Q416:Q1414, Q416:Q1414, AC416:AC1414, "High"), 0))</f>
        <v>West</v>
      </c>
      <c r="AC416" t="str">
        <v>High Risk</v>
      </c>
      <c r="AH416">
        <f t="shared" si="25"/>
        <v>648.68905472636811</v>
      </c>
      <c r="AJ416">
        <f t="shared" si="26"/>
        <v>0.15873015873015872</v>
      </c>
      <c r="AK416">
        <f t="shared" si="27"/>
        <v>4.57779398434029E-2</v>
      </c>
      <c r="AM416">
        <v>0.5946435198175285</v>
      </c>
      <c r="AN416" s="8">
        <f>IF(L416="Male", 1, 0)</f>
        <v>1</v>
      </c>
    </row>
    <row r="417" spans="1:40" ht="15" x14ac:dyDescent="0.3">
      <c r="A417">
        <v>416</v>
      </c>
      <c r="B417">
        <v>24</v>
      </c>
      <c r="C417">
        <v>65020</v>
      </c>
      <c r="D417">
        <v>585</v>
      </c>
      <c r="E417">
        <v>208896</v>
      </c>
      <c r="F417" t="s">
        <v>19</v>
      </c>
      <c r="G417">
        <v>4953</v>
      </c>
      <c r="H417">
        <v>0</v>
      </c>
      <c r="I417">
        <v>1</v>
      </c>
      <c r="J417" t="s">
        <v>20</v>
      </c>
      <c r="K417" t="s">
        <v>29</v>
      </c>
      <c r="L417" t="s">
        <v>22</v>
      </c>
      <c r="M417" t="s">
        <v>41</v>
      </c>
      <c r="N417">
        <v>5</v>
      </c>
      <c r="O417">
        <v>3</v>
      </c>
      <c r="P417">
        <v>74897</v>
      </c>
      <c r="Q417" t="s">
        <v>38</v>
      </c>
      <c r="R417">
        <v>1</v>
      </c>
      <c r="S417" t="s">
        <v>39</v>
      </c>
      <c r="W417" t="str">
        <f>IF(B417&lt;30,"&lt;30",IF(B417&lt;=40,"30-40",IF(B417&lt;=50,"41-50",IF(B417&lt;=60,"51-60","&gt;60"))))</f>
        <v>&lt;30</v>
      </c>
      <c r="X417" t="str">
        <f t="shared" si="24"/>
        <v>18-30 (Young Adult)</v>
      </c>
      <c r="AA417" t="str" cm="1">
        <f t="array" ref="AA417">INDEX(F417:F1916, MATCH(MAX(IF(H417:H1916="0", COUNTIF(F417:F1916, F417:F1916), 0)), IF(H417:H1916="0", COUNTIF(F417:F1916, F417:F1916), 0), 0))</f>
        <v>Home</v>
      </c>
      <c r="AB417" t="str" cm="1">
        <f t="array" ref="AB417">INDEX(Q417:Q1415, MATCH(MAX(COUNTIFS(Q417:Q1415, Q417:Q1415, AC417:AC1415, "High")), COUNTIFS(Q417:Q1415, Q417:Q1415, AC417:AC1415, "High"), 0))</f>
        <v>North</v>
      </c>
      <c r="AC417" t="str">
        <v>Low Risk</v>
      </c>
      <c r="AH417">
        <f t="shared" si="25"/>
        <v>648.68905472636811</v>
      </c>
      <c r="AJ417">
        <f t="shared" si="26"/>
        <v>0.11715481171548117</v>
      </c>
      <c r="AK417">
        <f t="shared" si="27"/>
        <v>4.5333356872673702E-2</v>
      </c>
      <c r="AM417">
        <v>0.68778907162187852</v>
      </c>
      <c r="AN417" s="8">
        <f>IF(L417="Male", 1, 0)</f>
        <v>0</v>
      </c>
    </row>
    <row r="418" spans="1:40" ht="15" x14ac:dyDescent="0.3">
      <c r="A418">
        <v>417</v>
      </c>
      <c r="B418">
        <v>62</v>
      </c>
      <c r="C418">
        <v>46191</v>
      </c>
      <c r="D418">
        <v>638</v>
      </c>
      <c r="E418">
        <v>168085</v>
      </c>
      <c r="F418" t="s">
        <v>28</v>
      </c>
      <c r="G418">
        <v>4644</v>
      </c>
      <c r="H418">
        <v>0</v>
      </c>
      <c r="I418">
        <v>0</v>
      </c>
      <c r="J418" t="s">
        <v>20</v>
      </c>
      <c r="K418" t="s">
        <v>33</v>
      </c>
      <c r="L418" t="s">
        <v>30</v>
      </c>
      <c r="M418" t="s">
        <v>23</v>
      </c>
      <c r="N418">
        <v>2</v>
      </c>
      <c r="O418">
        <v>4</v>
      </c>
      <c r="P418">
        <v>106429</v>
      </c>
      <c r="Q418" t="s">
        <v>38</v>
      </c>
      <c r="R418">
        <v>14</v>
      </c>
      <c r="S418" t="s">
        <v>25</v>
      </c>
      <c r="W418" t="str">
        <f>IF(B418&lt;30,"&lt;30",IF(B418&lt;=40,"30-40",IF(B418&lt;=50,"41-50",IF(B418&lt;=60,"51-60","&gt;60"))))</f>
        <v>&gt;60</v>
      </c>
      <c r="X418" t="str">
        <f t="shared" si="24"/>
        <v>46-60 (Older Adult)</v>
      </c>
      <c r="AA418" t="str" cm="1">
        <f t="array" ref="AA418">INDEX(F418:F1917, MATCH(MAX(IF(H418:H1917="0", COUNTIF(F418:F1917, F418:F1917), 0)), IF(H418:H1917="0", COUNTIF(F418:F1917, F418:F1917), 0), 0))</f>
        <v>Education</v>
      </c>
      <c r="AB418" t="str" cm="1">
        <f t="array" ref="AB418">INDEX(Q418:Q1416, MATCH(MAX(COUNTIFS(Q418:Q1416, Q418:Q1416, AC418:AC1416, "High")), COUNTIFS(Q418:Q1416, Q418:Q1416, AC418:AC1416, "High"), 0))</f>
        <v>North</v>
      </c>
      <c r="AC418" t="str">
        <v>High Risk</v>
      </c>
      <c r="AH418">
        <f t="shared" si="25"/>
        <v>647.51989389920425</v>
      </c>
      <c r="AJ418">
        <f t="shared" si="26"/>
        <v>0.13100436681222707</v>
      </c>
      <c r="AK418">
        <f t="shared" si="27"/>
        <v>4.5517469799604603E-2</v>
      </c>
      <c r="AM418">
        <v>0.51736466243675494</v>
      </c>
      <c r="AN418" s="8">
        <f>IF(L418="Male", 1, 0)</f>
        <v>1</v>
      </c>
    </row>
    <row r="419" spans="1:40" ht="15" x14ac:dyDescent="0.3">
      <c r="A419">
        <v>418</v>
      </c>
      <c r="B419">
        <v>46</v>
      </c>
      <c r="C419">
        <v>48820</v>
      </c>
      <c r="D419">
        <v>661</v>
      </c>
      <c r="E419">
        <v>107101</v>
      </c>
      <c r="F419" t="s">
        <v>28</v>
      </c>
      <c r="G419">
        <v>5353</v>
      </c>
      <c r="H419">
        <v>1</v>
      </c>
      <c r="I419">
        <v>1</v>
      </c>
      <c r="J419" t="s">
        <v>36</v>
      </c>
      <c r="K419" t="s">
        <v>21</v>
      </c>
      <c r="L419" t="s">
        <v>22</v>
      </c>
      <c r="M419" t="s">
        <v>37</v>
      </c>
      <c r="N419">
        <v>0</v>
      </c>
      <c r="O419">
        <v>3</v>
      </c>
      <c r="P419">
        <v>57757</v>
      </c>
      <c r="Q419" t="s">
        <v>24</v>
      </c>
      <c r="R419">
        <v>6</v>
      </c>
      <c r="S419" t="s">
        <v>25</v>
      </c>
      <c r="W419" t="str">
        <f>IF(B419&lt;30,"&lt;30",IF(B419&lt;=40,"30-40",IF(B419&lt;=50,"41-50",IF(B419&lt;=60,"51-60","&gt;60"))))</f>
        <v>41-50</v>
      </c>
      <c r="X419" t="str">
        <f t="shared" si="24"/>
        <v>46-60 (Older Adult)</v>
      </c>
      <c r="AA419" t="str" cm="1">
        <f t="array" ref="AA419">INDEX(F419:F1918, MATCH(MAX(IF(H419:H1918="0", COUNTIF(F419:F1918, F419:F1918), 0)), IF(H419:H1918="0", COUNTIF(F419:F1918, F419:F1918), 0), 0))</f>
        <v>Education</v>
      </c>
      <c r="AB419" t="str" cm="1">
        <f t="array" ref="AB419">INDEX(Q419:Q1417, MATCH(MAX(COUNTIFS(Q419:Q1417, Q419:Q1417, AC419:AC1417, "High")), COUNTIFS(Q419:Q1417, Q419:Q1417, AC419:AC1417, "High"), 0))</f>
        <v>East</v>
      </c>
      <c r="AC419" t="str">
        <v>High Risk</v>
      </c>
      <c r="AH419">
        <f t="shared" si="25"/>
        <v>652.44324324324327</v>
      </c>
      <c r="AJ419">
        <f t="shared" si="26"/>
        <v>0.15873015873015872</v>
      </c>
      <c r="AK419">
        <f t="shared" si="27"/>
        <v>4.6069053586051241E-2</v>
      </c>
      <c r="AM419">
        <v>0.54116017848899833</v>
      </c>
      <c r="AN419" s="8">
        <f>IF(L419="Male", 1, 0)</f>
        <v>0</v>
      </c>
    </row>
    <row r="420" spans="1:40" ht="15" x14ac:dyDescent="0.3">
      <c r="A420">
        <v>419</v>
      </c>
      <c r="B420">
        <v>23</v>
      </c>
      <c r="C420">
        <v>62058</v>
      </c>
      <c r="D420">
        <v>684</v>
      </c>
      <c r="E420">
        <v>110994</v>
      </c>
      <c r="F420" t="s">
        <v>40</v>
      </c>
      <c r="G420">
        <v>4470</v>
      </c>
      <c r="H420">
        <v>0</v>
      </c>
      <c r="I420">
        <v>0</v>
      </c>
      <c r="J420" t="s">
        <v>20</v>
      </c>
      <c r="K420" t="s">
        <v>29</v>
      </c>
      <c r="L420" t="s">
        <v>30</v>
      </c>
      <c r="M420" t="s">
        <v>31</v>
      </c>
      <c r="N420">
        <v>2</v>
      </c>
      <c r="O420">
        <v>1</v>
      </c>
      <c r="P420">
        <v>151339</v>
      </c>
      <c r="Q420" t="s">
        <v>32</v>
      </c>
      <c r="R420">
        <v>3</v>
      </c>
      <c r="S420" t="s">
        <v>34</v>
      </c>
      <c r="W420" t="str">
        <f>IF(B420&lt;30,"&lt;30",IF(B420&lt;=40,"30-40",IF(B420&lt;=50,"41-50",IF(B420&lt;=60,"51-60","&gt;60"))))</f>
        <v>&lt;30</v>
      </c>
      <c r="X420" t="str">
        <f t="shared" si="24"/>
        <v>18-30 (Young Adult)</v>
      </c>
      <c r="AA420" t="str" cm="1">
        <f t="array" ref="AA420">INDEX(F420:F1919, MATCH(MAX(IF(H420:H1919="0", COUNTIF(F420:F1919, F420:F1919), 0)), IF(H420:H1919="0", COUNTIF(F420:F1919, F420:F1919), 0), 0))</f>
        <v>Car</v>
      </c>
      <c r="AB420" t="str" cm="1">
        <f t="array" ref="AB420">INDEX(Q420:Q1418, MATCH(MAX(COUNTIFS(Q420:Q1418, Q420:Q1418, AC420:AC1418, "High")), COUNTIFS(Q420:Q1418, Q420:Q1418, AC420:AC1418, "High"), 0))</f>
        <v>South</v>
      </c>
      <c r="AC420" t="str">
        <v>High Risk</v>
      </c>
      <c r="AH420">
        <f t="shared" si="25"/>
        <v>647.78062678062679</v>
      </c>
      <c r="AJ420">
        <f t="shared" si="26"/>
        <v>0.13100436681222707</v>
      </c>
      <c r="AK420">
        <f t="shared" si="27"/>
        <v>4.5086734266764836E-2</v>
      </c>
      <c r="AM420">
        <v>0.66097951721079262</v>
      </c>
      <c r="AN420" s="8">
        <f>IF(L420="Male", 1, 0)</f>
        <v>1</v>
      </c>
    </row>
    <row r="421" spans="1:40" ht="15" x14ac:dyDescent="0.3">
      <c r="A421">
        <v>420</v>
      </c>
      <c r="B421">
        <v>37</v>
      </c>
      <c r="C421">
        <v>51063</v>
      </c>
      <c r="D421">
        <v>657</v>
      </c>
      <c r="E421">
        <v>188099</v>
      </c>
      <c r="F421" t="s">
        <v>35</v>
      </c>
      <c r="G421">
        <v>5491</v>
      </c>
      <c r="H421">
        <v>0</v>
      </c>
      <c r="I421">
        <v>1</v>
      </c>
      <c r="J421" t="s">
        <v>20</v>
      </c>
      <c r="K421" t="s">
        <v>33</v>
      </c>
      <c r="L421" t="s">
        <v>30</v>
      </c>
      <c r="M421" t="s">
        <v>23</v>
      </c>
      <c r="N421">
        <v>4</v>
      </c>
      <c r="O421">
        <v>3</v>
      </c>
      <c r="P421">
        <v>39580</v>
      </c>
      <c r="Q421" t="s">
        <v>32</v>
      </c>
      <c r="R421">
        <v>17</v>
      </c>
      <c r="S421" t="s">
        <v>25</v>
      </c>
      <c r="W421" t="str">
        <f>IF(B421&lt;30,"&lt;30",IF(B421&lt;=40,"30-40",IF(B421&lt;=50,"41-50",IF(B421&lt;=60,"51-60","&gt;60"))))</f>
        <v>30-40</v>
      </c>
      <c r="X421" t="str">
        <f t="shared" si="24"/>
        <v>31-45 (Middle-Aged)</v>
      </c>
      <c r="AA421" t="str" cm="1">
        <f t="array" ref="AA421">INDEX(F421:F1920, MATCH(MAX(IF(H421:H1920="0", COUNTIF(F421:F1920, F421:F1920), 0)), IF(H421:H1920="0", COUNTIF(F421:F1920, F421:F1920), 0), 0))</f>
        <v>Medical</v>
      </c>
      <c r="AB421" t="str" cm="1">
        <f t="array" ref="AB421">INDEX(Q421:Q1419, MATCH(MAX(COUNTIFS(Q421:Q1419, Q421:Q1419, AC421:AC1419, "High")), COUNTIFS(Q421:Q1419, Q421:Q1419, AC421:AC1419, "High"), 0))</f>
        <v>South</v>
      </c>
      <c r="AC421" t="str">
        <v>High Risk</v>
      </c>
      <c r="AH421">
        <f t="shared" si="25"/>
        <v>647.51989389920425</v>
      </c>
      <c r="AJ421">
        <f t="shared" si="26"/>
        <v>0.17796610169491525</v>
      </c>
      <c r="AK421">
        <f t="shared" si="27"/>
        <v>4.4641022199740192E-2</v>
      </c>
      <c r="AM421">
        <v>0.5614619443715323</v>
      </c>
      <c r="AN421" s="8">
        <f>IF(L421="Male", 1, 0)</f>
        <v>1</v>
      </c>
    </row>
    <row r="422" spans="1:40" ht="15" x14ac:dyDescent="0.3">
      <c r="A422">
        <v>421</v>
      </c>
      <c r="B422">
        <v>29</v>
      </c>
      <c r="C422">
        <v>55723</v>
      </c>
      <c r="D422">
        <v>666</v>
      </c>
      <c r="E422">
        <v>268517</v>
      </c>
      <c r="F422" t="s">
        <v>40</v>
      </c>
      <c r="G422">
        <v>5326</v>
      </c>
      <c r="H422">
        <v>0</v>
      </c>
      <c r="I422">
        <v>0</v>
      </c>
      <c r="J422" t="s">
        <v>20</v>
      </c>
      <c r="K422" t="s">
        <v>29</v>
      </c>
      <c r="L422" t="s">
        <v>22</v>
      </c>
      <c r="M422" t="s">
        <v>41</v>
      </c>
      <c r="N422">
        <v>4</v>
      </c>
      <c r="O422">
        <v>2</v>
      </c>
      <c r="P422">
        <v>89357</v>
      </c>
      <c r="Q422" t="s">
        <v>26</v>
      </c>
      <c r="R422">
        <v>14</v>
      </c>
      <c r="S422" t="s">
        <v>42</v>
      </c>
      <c r="W422" t="str">
        <f>IF(B422&lt;30,"&lt;30",IF(B422&lt;=40,"30-40",IF(B422&lt;=50,"41-50",IF(B422&lt;=60,"51-60","&gt;60"))))</f>
        <v>&lt;30</v>
      </c>
      <c r="X422" t="str">
        <f t="shared" si="24"/>
        <v>18-30 (Young Adult)</v>
      </c>
      <c r="AA422" t="str" cm="1">
        <f t="array" ref="AA422">INDEX(F422:F1921, MATCH(MAX(IF(H422:H1921="0", COUNTIF(F422:F1921, F422:F1921), 0)), IF(H422:H1921="0", COUNTIF(F422:F1921, F422:F1921), 0), 0))</f>
        <v>Car</v>
      </c>
      <c r="AB422" t="str" cm="1">
        <f t="array" ref="AB422">INDEX(Q422:Q1420, MATCH(MAX(COUNTIFS(Q422:Q1420, Q422:Q1420, AC422:AC1420, "High")), COUNTIFS(Q422:Q1420, Q422:Q1420, AC422:AC1420, "High"), 0))</f>
        <v>West</v>
      </c>
      <c r="AC422" t="str">
        <v>High Risk</v>
      </c>
      <c r="AH422">
        <f t="shared" si="25"/>
        <v>648.68905472636811</v>
      </c>
      <c r="AJ422">
        <f t="shared" si="26"/>
        <v>0.17796610169491525</v>
      </c>
      <c r="AK422">
        <f t="shared" si="27"/>
        <v>4.4825741268884764E-2</v>
      </c>
      <c r="AM422">
        <v>0.60364037906284229</v>
      </c>
      <c r="AN422" s="8">
        <f>IF(L422="Male", 1, 0)</f>
        <v>0</v>
      </c>
    </row>
    <row r="423" spans="1:40" ht="15" x14ac:dyDescent="0.3">
      <c r="A423">
        <v>422</v>
      </c>
      <c r="B423">
        <v>49</v>
      </c>
      <c r="C423">
        <v>51169</v>
      </c>
      <c r="D423">
        <v>648</v>
      </c>
      <c r="E423">
        <v>116392</v>
      </c>
      <c r="F423" t="s">
        <v>44</v>
      </c>
      <c r="G423">
        <v>5285</v>
      </c>
      <c r="H423">
        <v>0</v>
      </c>
      <c r="I423">
        <v>0</v>
      </c>
      <c r="J423" t="s">
        <v>20</v>
      </c>
      <c r="K423" t="s">
        <v>29</v>
      </c>
      <c r="L423" t="s">
        <v>22</v>
      </c>
      <c r="M423" t="s">
        <v>31</v>
      </c>
      <c r="N423">
        <v>1</v>
      </c>
      <c r="O423">
        <v>2</v>
      </c>
      <c r="P423">
        <v>72048</v>
      </c>
      <c r="Q423" t="s">
        <v>38</v>
      </c>
      <c r="R423">
        <v>19</v>
      </c>
      <c r="S423" t="s">
        <v>39</v>
      </c>
      <c r="W423" t="str">
        <f>IF(B423&lt;30,"&lt;30",IF(B423&lt;=40,"30-40",IF(B423&lt;=50,"41-50",IF(B423&lt;=60,"51-60","&gt;60"))))</f>
        <v>41-50</v>
      </c>
      <c r="X423" t="str">
        <f t="shared" si="24"/>
        <v>46-60 (Older Adult)</v>
      </c>
      <c r="AA423" t="str" cm="1">
        <f t="array" ref="AA423">INDEX(F423:F1922, MATCH(MAX(IF(H423:H1922="0", COUNTIF(F423:F1922, F423:F1922), 0)), IF(H423:H1922="0", COUNTIF(F423:F1922, F423:F1922), 0), 0))</f>
        <v>Personal</v>
      </c>
      <c r="AB423" t="str" cm="1">
        <f t="array" ref="AB423">INDEX(Q423:Q1421, MATCH(MAX(COUNTIFS(Q423:Q1421, Q423:Q1421, AC423:AC1421, "High")), COUNTIFS(Q423:Q1421, Q423:Q1421, AC423:AC1421, "High"), 0))</f>
        <v>North</v>
      </c>
      <c r="AC423" t="str">
        <v>High Risk</v>
      </c>
      <c r="AH423">
        <f t="shared" si="25"/>
        <v>647.78062678062679</v>
      </c>
      <c r="AJ423">
        <f t="shared" si="26"/>
        <v>0.15436241610738255</v>
      </c>
      <c r="AK423">
        <f t="shared" si="27"/>
        <v>4.467778720252831E-2</v>
      </c>
      <c r="AM423">
        <v>0.56242136799326592</v>
      </c>
      <c r="AN423" s="8">
        <f>IF(L423="Male", 1, 0)</f>
        <v>0</v>
      </c>
    </row>
    <row r="424" spans="1:40" ht="15" x14ac:dyDescent="0.3">
      <c r="A424">
        <v>423</v>
      </c>
      <c r="B424">
        <v>21</v>
      </c>
      <c r="C424">
        <v>53040</v>
      </c>
      <c r="D424">
        <v>599</v>
      </c>
      <c r="E424">
        <v>292468</v>
      </c>
      <c r="F424" t="s">
        <v>44</v>
      </c>
      <c r="G424">
        <v>4642</v>
      </c>
      <c r="H424">
        <v>0</v>
      </c>
      <c r="I424">
        <v>1</v>
      </c>
      <c r="J424" t="s">
        <v>20</v>
      </c>
      <c r="K424" t="s">
        <v>33</v>
      </c>
      <c r="L424" t="s">
        <v>22</v>
      </c>
      <c r="M424" t="s">
        <v>41</v>
      </c>
      <c r="N424">
        <v>5</v>
      </c>
      <c r="O424">
        <v>1</v>
      </c>
      <c r="P424">
        <v>120241</v>
      </c>
      <c r="Q424" t="s">
        <v>32</v>
      </c>
      <c r="R424">
        <v>7</v>
      </c>
      <c r="S424" t="s">
        <v>42</v>
      </c>
      <c r="W424" t="str">
        <f>IF(B424&lt;30,"&lt;30",IF(B424&lt;=40,"30-40",IF(B424&lt;=50,"41-50",IF(B424&lt;=60,"51-60","&gt;60"))))</f>
        <v>&lt;30</v>
      </c>
      <c r="X424" t="str">
        <f t="shared" si="24"/>
        <v>18-30 (Young Adult)</v>
      </c>
      <c r="AA424" t="str" cm="1">
        <f t="array" ref="AA424">INDEX(F424:F1923, MATCH(MAX(IF(H424:H1923="0", COUNTIF(F424:F1923, F424:F1923), 0)), IF(H424:H1923="0", COUNTIF(F424:F1923, F424:F1923), 0), 0))</f>
        <v>Personal</v>
      </c>
      <c r="AB424" t="str" cm="1">
        <f t="array" ref="AB424">INDEX(Q424:Q1422, MATCH(MAX(COUNTIFS(Q424:Q1422, Q424:Q1422, AC424:AC1422, "High")), COUNTIFS(Q424:Q1422, Q424:Q1422, AC424:AC1422, "High"), 0))</f>
        <v>South</v>
      </c>
      <c r="AC424" t="str">
        <v>Low Risk</v>
      </c>
      <c r="AH424">
        <f t="shared" si="25"/>
        <v>648.68905472636811</v>
      </c>
      <c r="AJ424">
        <f t="shared" si="26"/>
        <v>0.11715481171548117</v>
      </c>
      <c r="AK424">
        <f t="shared" si="27"/>
        <v>4.4529512588711337E-2</v>
      </c>
      <c r="AM424">
        <v>0.57935610003348936</v>
      </c>
      <c r="AN424" s="8">
        <f>IF(L424="Male", 1, 0)</f>
        <v>0</v>
      </c>
    </row>
    <row r="425" spans="1:40" ht="15" x14ac:dyDescent="0.3">
      <c r="A425">
        <v>424</v>
      </c>
      <c r="B425">
        <v>38</v>
      </c>
      <c r="C425">
        <v>33814</v>
      </c>
      <c r="D425">
        <v>610</v>
      </c>
      <c r="E425">
        <v>254346</v>
      </c>
      <c r="F425" t="s">
        <v>19</v>
      </c>
      <c r="G425">
        <v>4370</v>
      </c>
      <c r="H425">
        <v>0</v>
      </c>
      <c r="I425">
        <v>0</v>
      </c>
      <c r="J425" t="s">
        <v>20</v>
      </c>
      <c r="K425" t="s">
        <v>33</v>
      </c>
      <c r="L425" t="s">
        <v>30</v>
      </c>
      <c r="M425" t="s">
        <v>37</v>
      </c>
      <c r="N425">
        <v>4</v>
      </c>
      <c r="O425">
        <v>1</v>
      </c>
      <c r="P425">
        <v>157718</v>
      </c>
      <c r="Q425" t="s">
        <v>26</v>
      </c>
      <c r="R425">
        <v>11</v>
      </c>
      <c r="S425" t="s">
        <v>45</v>
      </c>
      <c r="W425" t="str">
        <f>IF(B425&lt;30,"&lt;30",IF(B425&lt;=40,"30-40",IF(B425&lt;=50,"41-50",IF(B425&lt;=60,"51-60","&gt;60"))))</f>
        <v>30-40</v>
      </c>
      <c r="X425" t="str">
        <f t="shared" si="24"/>
        <v>31-45 (Middle-Aged)</v>
      </c>
      <c r="AA425" t="str" cm="1">
        <f t="array" ref="AA425">INDEX(F425:F1924, MATCH(MAX(IF(H425:H1924="0", COUNTIF(F425:F1924, F425:F1924), 0)), IF(H425:H1924="0", COUNTIF(F425:F1924, F425:F1924), 0), 0))</f>
        <v>Home</v>
      </c>
      <c r="AB425" t="str" cm="1">
        <f t="array" ref="AB425">INDEX(Q425:Q1423, MATCH(MAX(COUNTIFS(Q425:Q1423, Q425:Q1423, AC425:AC1423, "High")), COUNTIFS(Q425:Q1423, Q425:Q1423, AC425:AC1423, "High"), 0))</f>
        <v>West</v>
      </c>
      <c r="AC425" t="str">
        <v>High Risk</v>
      </c>
      <c r="AH425">
        <f t="shared" si="25"/>
        <v>652.44324324324327</v>
      </c>
      <c r="AJ425">
        <f t="shared" si="26"/>
        <v>0.17796610169491525</v>
      </c>
      <c r="AK425">
        <f t="shared" si="27"/>
        <v>4.4080448174263716E-2</v>
      </c>
      <c r="AM425">
        <v>0.405338377849986</v>
      </c>
      <c r="AN425" s="8">
        <f>IF(L425="Male", 1, 0)</f>
        <v>1</v>
      </c>
    </row>
    <row r="426" spans="1:40" ht="15" x14ac:dyDescent="0.3">
      <c r="A426">
        <v>425</v>
      </c>
      <c r="B426">
        <v>61</v>
      </c>
      <c r="C426">
        <v>51834</v>
      </c>
      <c r="D426">
        <v>583</v>
      </c>
      <c r="E426">
        <v>132564</v>
      </c>
      <c r="F426" t="s">
        <v>19</v>
      </c>
      <c r="G426">
        <v>5808</v>
      </c>
      <c r="H426">
        <v>1</v>
      </c>
      <c r="I426">
        <v>0</v>
      </c>
      <c r="J426" t="s">
        <v>20</v>
      </c>
      <c r="K426" t="s">
        <v>29</v>
      </c>
      <c r="L426" t="s">
        <v>22</v>
      </c>
      <c r="M426" t="s">
        <v>41</v>
      </c>
      <c r="N426">
        <v>1</v>
      </c>
      <c r="O426">
        <v>1</v>
      </c>
      <c r="P426">
        <v>119647</v>
      </c>
      <c r="Q426" t="s">
        <v>38</v>
      </c>
      <c r="R426">
        <v>7</v>
      </c>
      <c r="S426" t="s">
        <v>39</v>
      </c>
      <c r="W426" t="str">
        <f>IF(B426&lt;30,"&lt;30",IF(B426&lt;=40,"30-40",IF(B426&lt;=50,"41-50",IF(B426&lt;=60,"51-60","&gt;60"))))</f>
        <v>&gt;60</v>
      </c>
      <c r="X426" t="str">
        <f t="shared" si="24"/>
        <v>46-60 (Older Adult)</v>
      </c>
      <c r="AA426" t="str" cm="1">
        <f t="array" ref="AA426">INDEX(F426:F1925, MATCH(MAX(IF(H426:H1925="0", COUNTIF(F426:F1925, F426:F1925), 0)), IF(H426:H1925="0", COUNTIF(F426:F1925, F426:F1925), 0), 0))</f>
        <v>Home</v>
      </c>
      <c r="AB426" t="str" cm="1">
        <f t="array" ref="AB426">INDEX(Q426:Q1424, MATCH(MAX(COUNTIFS(Q426:Q1424, Q426:Q1424, AC426:AC1424, "High")), COUNTIFS(Q426:Q1424, Q426:Q1424, AC426:AC1424, "High"), 0))</f>
        <v>North</v>
      </c>
      <c r="AC426" t="str">
        <v>Low Risk</v>
      </c>
      <c r="AH426">
        <f t="shared" si="25"/>
        <v>648.68905472636811</v>
      </c>
      <c r="AJ426">
        <f t="shared" si="26"/>
        <v>0.15436241610738255</v>
      </c>
      <c r="AK426">
        <f t="shared" si="27"/>
        <v>4.3629773532992237E-2</v>
      </c>
      <c r="AM426">
        <v>0.56844039354470821</v>
      </c>
      <c r="AN426" s="8">
        <f>IF(L426="Male", 1, 0)</f>
        <v>0</v>
      </c>
    </row>
    <row r="427" spans="1:40" ht="15" x14ac:dyDescent="0.3">
      <c r="A427">
        <v>426</v>
      </c>
      <c r="B427">
        <v>40</v>
      </c>
      <c r="C427">
        <v>71417</v>
      </c>
      <c r="D427">
        <v>724</v>
      </c>
      <c r="E427">
        <v>145741</v>
      </c>
      <c r="F427" t="s">
        <v>19</v>
      </c>
      <c r="G427">
        <v>5614</v>
      </c>
      <c r="H427">
        <v>1</v>
      </c>
      <c r="I427">
        <v>1</v>
      </c>
      <c r="J427" t="s">
        <v>20</v>
      </c>
      <c r="K427" t="s">
        <v>21</v>
      </c>
      <c r="L427" t="s">
        <v>22</v>
      </c>
      <c r="M427" t="s">
        <v>31</v>
      </c>
      <c r="N427">
        <v>3</v>
      </c>
      <c r="O427">
        <v>4</v>
      </c>
      <c r="P427">
        <v>188838</v>
      </c>
      <c r="Q427" t="s">
        <v>26</v>
      </c>
      <c r="R427">
        <v>13</v>
      </c>
      <c r="S427" t="s">
        <v>45</v>
      </c>
      <c r="W427" t="str">
        <f>IF(B427&lt;30,"&lt;30",IF(B427&lt;=40,"30-40",IF(B427&lt;=50,"41-50",IF(B427&lt;=60,"51-60","&gt;60"))))</f>
        <v>30-40</v>
      </c>
      <c r="X427" t="str">
        <f t="shared" si="24"/>
        <v>31-45 (Middle-Aged)</v>
      </c>
      <c r="AA427" t="str" cm="1">
        <f t="array" ref="AA427">INDEX(F427:F1926, MATCH(MAX(IF(H427:H1926="0", COUNTIF(F427:F1926, F427:F1926), 0)), IF(H427:H1926="0", COUNTIF(F427:F1926, F427:F1926), 0), 0))</f>
        <v>Home</v>
      </c>
      <c r="AB427" t="str" cm="1">
        <f t="array" ref="AB427">INDEX(Q427:Q1425, MATCH(MAX(COUNTIFS(Q427:Q1425, Q427:Q1425, AC427:AC1425, "High")), COUNTIFS(Q427:Q1425, Q427:Q1425, AC427:AC1425, "High"), 0))</f>
        <v>West</v>
      </c>
      <c r="AC427" t="str">
        <v>High Risk</v>
      </c>
      <c r="AH427">
        <f t="shared" si="25"/>
        <v>647.78062678062679</v>
      </c>
      <c r="AJ427">
        <f t="shared" si="26"/>
        <v>0.13414634146341464</v>
      </c>
      <c r="AK427">
        <f t="shared" si="27"/>
        <v>4.6907971932017192E-2</v>
      </c>
      <c r="AM427">
        <v>0.74568938207688062</v>
      </c>
      <c r="AN427" s="8">
        <f>IF(L427="Male", 1, 0)</f>
        <v>0</v>
      </c>
    </row>
    <row r="428" spans="1:40" ht="15" x14ac:dyDescent="0.3">
      <c r="A428">
        <v>427</v>
      </c>
      <c r="B428">
        <v>61</v>
      </c>
      <c r="C428">
        <v>52534</v>
      </c>
      <c r="D428">
        <v>576</v>
      </c>
      <c r="E428">
        <v>150778</v>
      </c>
      <c r="F428" t="s">
        <v>19</v>
      </c>
      <c r="G428">
        <v>3992</v>
      </c>
      <c r="H428">
        <v>0</v>
      </c>
      <c r="I428">
        <v>0</v>
      </c>
      <c r="J428" t="s">
        <v>20</v>
      </c>
      <c r="K428" t="s">
        <v>33</v>
      </c>
      <c r="L428" t="s">
        <v>30</v>
      </c>
      <c r="M428" t="s">
        <v>37</v>
      </c>
      <c r="N428">
        <v>2</v>
      </c>
      <c r="O428">
        <v>4</v>
      </c>
      <c r="P428">
        <v>58661</v>
      </c>
      <c r="Q428" t="s">
        <v>32</v>
      </c>
      <c r="R428">
        <v>14</v>
      </c>
      <c r="S428" t="s">
        <v>45</v>
      </c>
      <c r="W428" t="str">
        <f>IF(B428&lt;30,"&lt;30",IF(B428&lt;=40,"30-40",IF(B428&lt;=50,"41-50",IF(B428&lt;=60,"51-60","&gt;60"))))</f>
        <v>&gt;60</v>
      </c>
      <c r="X428" t="str">
        <f t="shared" si="24"/>
        <v>46-60 (Older Adult)</v>
      </c>
      <c r="AA428" t="str" cm="1">
        <f t="array" ref="AA428">INDEX(F428:F1927, MATCH(MAX(IF(H428:H1927="0", COUNTIF(F428:F1927, F428:F1927), 0)), IF(H428:H1927="0", COUNTIF(F428:F1927, F428:F1927), 0), 0))</f>
        <v>Home</v>
      </c>
      <c r="AB428" t="str" cm="1">
        <f t="array" ref="AB428">INDEX(Q428:Q1426, MATCH(MAX(COUNTIFS(Q428:Q1426, Q428:Q1426, AC428:AC1426, "High")), COUNTIFS(Q428:Q1426, Q428:Q1426, AC428:AC1426, "High"), 0))</f>
        <v>South</v>
      </c>
      <c r="AC428" t="str">
        <v>Low Risk</v>
      </c>
      <c r="AH428">
        <f t="shared" si="25"/>
        <v>652.44324324324327</v>
      </c>
      <c r="AJ428">
        <f t="shared" si="26"/>
        <v>0.13100436681222707</v>
      </c>
      <c r="AK428">
        <f t="shared" si="27"/>
        <v>4.383714468095553E-2</v>
      </c>
      <c r="AM428">
        <v>0.57477620991464751</v>
      </c>
      <c r="AN428" s="8">
        <f>IF(L428="Male", 1, 0)</f>
        <v>1</v>
      </c>
    </row>
    <row r="429" spans="1:40" ht="15" x14ac:dyDescent="0.3">
      <c r="A429">
        <v>428</v>
      </c>
      <c r="B429">
        <v>54</v>
      </c>
      <c r="C429">
        <v>37493</v>
      </c>
      <c r="D429">
        <v>697</v>
      </c>
      <c r="E429">
        <v>214964</v>
      </c>
      <c r="F429" t="s">
        <v>19</v>
      </c>
      <c r="G429">
        <v>4567</v>
      </c>
      <c r="H429">
        <v>1</v>
      </c>
      <c r="I429">
        <v>0</v>
      </c>
      <c r="J429" t="s">
        <v>20</v>
      </c>
      <c r="K429" t="s">
        <v>21</v>
      </c>
      <c r="L429" t="s">
        <v>22</v>
      </c>
      <c r="M429" t="s">
        <v>23</v>
      </c>
      <c r="N429">
        <v>3</v>
      </c>
      <c r="O429">
        <v>4</v>
      </c>
      <c r="P429">
        <v>60964</v>
      </c>
      <c r="Q429" t="s">
        <v>26</v>
      </c>
      <c r="R429">
        <v>11</v>
      </c>
      <c r="S429" t="s">
        <v>43</v>
      </c>
      <c r="W429" t="str">
        <f>IF(B429&lt;30,"&lt;30",IF(B429&lt;=40,"30-40",IF(B429&lt;=50,"41-50",IF(B429&lt;=60,"51-60","&gt;60"))))</f>
        <v>51-60</v>
      </c>
      <c r="X429" t="str">
        <f t="shared" si="24"/>
        <v>46-60 (Older Adult)</v>
      </c>
      <c r="AA429" t="str" cm="1">
        <f t="array" ref="AA429">INDEX(F429:F1928, MATCH(MAX(IF(H429:H1928="0", COUNTIF(F429:F1928, F429:F1928), 0)), IF(H429:H1928="0", COUNTIF(F429:F1928, F429:F1928), 0), 0))</f>
        <v>Home</v>
      </c>
      <c r="AB429" t="str" cm="1">
        <f t="array" ref="AB429">INDEX(Q429:Q1427, MATCH(MAX(COUNTIFS(Q429:Q1427, Q429:Q1427, AC429:AC1427, "High")), COUNTIFS(Q429:Q1427, Q429:Q1427, AC429:AC1427, "High"), 0))</f>
        <v>West</v>
      </c>
      <c r="AC429" t="str">
        <v>High Risk</v>
      </c>
      <c r="AH429">
        <f t="shared" si="25"/>
        <v>647.51989389920425</v>
      </c>
      <c r="AJ429">
        <f t="shared" si="26"/>
        <v>0.13414634146341464</v>
      </c>
      <c r="AK429">
        <f t="shared" si="27"/>
        <v>4.4388391159092065E-2</v>
      </c>
      <c r="AM429">
        <v>0.43863761845713822</v>
      </c>
      <c r="AN429" s="8">
        <f>IF(L429="Male", 1, 0)</f>
        <v>0</v>
      </c>
    </row>
    <row r="430" spans="1:40" ht="15" x14ac:dyDescent="0.3">
      <c r="A430">
        <v>429</v>
      </c>
      <c r="B430">
        <v>48</v>
      </c>
      <c r="C430">
        <v>72147</v>
      </c>
      <c r="D430">
        <v>577</v>
      </c>
      <c r="E430">
        <v>197189</v>
      </c>
      <c r="F430" t="s">
        <v>19</v>
      </c>
      <c r="G430">
        <v>6339</v>
      </c>
      <c r="H430">
        <v>0</v>
      </c>
      <c r="I430">
        <v>0</v>
      </c>
      <c r="J430" t="s">
        <v>20</v>
      </c>
      <c r="K430" t="s">
        <v>29</v>
      </c>
      <c r="L430" t="s">
        <v>22</v>
      </c>
      <c r="M430" t="s">
        <v>41</v>
      </c>
      <c r="N430">
        <v>3</v>
      </c>
      <c r="O430">
        <v>2</v>
      </c>
      <c r="P430">
        <v>73206</v>
      </c>
      <c r="Q430" t="s">
        <v>26</v>
      </c>
      <c r="R430">
        <v>8</v>
      </c>
      <c r="S430" t="s">
        <v>34</v>
      </c>
      <c r="W430" t="str">
        <f>IF(B430&lt;30,"&lt;30",IF(B430&lt;=40,"30-40",IF(B430&lt;=50,"41-50",IF(B430&lt;=60,"51-60","&gt;60"))))</f>
        <v>41-50</v>
      </c>
      <c r="X430" t="str">
        <f t="shared" si="24"/>
        <v>46-60 (Older Adult)</v>
      </c>
      <c r="AA430" t="str" cm="1">
        <f t="array" ref="AA430">INDEX(F430:F1929, MATCH(MAX(IF(H430:H1929="0", COUNTIF(F430:F1929, F430:F1929), 0)), IF(H430:H1929="0", COUNTIF(F430:F1929, F430:F1929), 0), 0))</f>
        <v>Home</v>
      </c>
      <c r="AB430" t="str" cm="1">
        <f t="array" ref="AB430">INDEX(Q430:Q1428, MATCH(MAX(COUNTIFS(Q430:Q1428, Q430:Q1428, AC430:AC1428, "High")), COUNTIFS(Q430:Q1428, Q430:Q1428, AC430:AC1428, "High"), 0))</f>
        <v>West</v>
      </c>
      <c r="AC430" t="str">
        <v>Low Risk</v>
      </c>
      <c r="AH430">
        <f t="shared" si="25"/>
        <v>648.68905472636811</v>
      </c>
      <c r="AJ430">
        <f t="shared" si="26"/>
        <v>0.13414634146341464</v>
      </c>
      <c r="AK430">
        <f t="shared" si="27"/>
        <v>4.1284657367629075E-2</v>
      </c>
      <c r="AM430">
        <v>0.75229673343410297</v>
      </c>
      <c r="AN430" s="8">
        <f>IF(L430="Male", 1, 0)</f>
        <v>0</v>
      </c>
    </row>
    <row r="431" spans="1:40" ht="15" x14ac:dyDescent="0.3">
      <c r="A431">
        <v>430</v>
      </c>
      <c r="B431">
        <v>55</v>
      </c>
      <c r="C431">
        <v>60820</v>
      </c>
      <c r="D431">
        <v>688</v>
      </c>
      <c r="E431">
        <v>195318</v>
      </c>
      <c r="F431" t="s">
        <v>19</v>
      </c>
      <c r="G431">
        <v>5984</v>
      </c>
      <c r="H431">
        <v>0</v>
      </c>
      <c r="I431">
        <v>0</v>
      </c>
      <c r="J431" t="s">
        <v>20</v>
      </c>
      <c r="K431" t="s">
        <v>29</v>
      </c>
      <c r="L431" t="s">
        <v>22</v>
      </c>
      <c r="M431" t="s">
        <v>37</v>
      </c>
      <c r="N431">
        <v>1</v>
      </c>
      <c r="O431">
        <v>3</v>
      </c>
      <c r="P431">
        <v>103637</v>
      </c>
      <c r="Q431" t="s">
        <v>32</v>
      </c>
      <c r="R431">
        <v>12</v>
      </c>
      <c r="S431" t="s">
        <v>45</v>
      </c>
      <c r="W431" t="str">
        <f>IF(B431&lt;30,"&lt;30",IF(B431&lt;=40,"30-40",IF(B431&lt;=50,"41-50",IF(B431&lt;=60,"51-60","&gt;60"))))</f>
        <v>51-60</v>
      </c>
      <c r="X431" t="str">
        <f t="shared" si="24"/>
        <v>46-60 (Older Adult)</v>
      </c>
      <c r="AA431" t="str" cm="1">
        <f t="array" ref="AA431">INDEX(F431:F1930, MATCH(MAX(IF(H431:H1930="0", COUNTIF(F431:F1930, F431:F1930), 0)), IF(H431:H1930="0", COUNTIF(F431:F1930, F431:F1930), 0), 0))</f>
        <v>Home</v>
      </c>
      <c r="AB431" t="str" cm="1">
        <f t="array" ref="AB431">INDEX(Q431:Q1429, MATCH(MAX(COUNTIFS(Q431:Q1429, Q431:Q1429, AC431:AC1429, "High")), COUNTIFS(Q431:Q1429, Q431:Q1429, AC431:AC1429, "High"), 0))</f>
        <v>South</v>
      </c>
      <c r="AC431" t="str">
        <v>High Risk</v>
      </c>
      <c r="AH431">
        <f t="shared" si="25"/>
        <v>652.44324324324327</v>
      </c>
      <c r="AJ431">
        <f t="shared" si="26"/>
        <v>0.15436241610738255</v>
      </c>
      <c r="AK431">
        <f t="shared" si="27"/>
        <v>4.1135734513930863E-2</v>
      </c>
      <c r="AM431">
        <v>0.64977417340224286</v>
      </c>
      <c r="AN431" s="8">
        <f>IF(L431="Male", 1, 0)</f>
        <v>0</v>
      </c>
    </row>
    <row r="432" spans="1:40" ht="15" x14ac:dyDescent="0.3">
      <c r="A432">
        <v>431</v>
      </c>
      <c r="B432">
        <v>36</v>
      </c>
      <c r="C432">
        <v>61514</v>
      </c>
      <c r="D432">
        <v>698</v>
      </c>
      <c r="E432">
        <v>174768</v>
      </c>
      <c r="F432" t="s">
        <v>19</v>
      </c>
      <c r="G432">
        <v>3829</v>
      </c>
      <c r="H432">
        <v>0</v>
      </c>
      <c r="I432">
        <v>1</v>
      </c>
      <c r="J432" t="s">
        <v>20</v>
      </c>
      <c r="K432" t="s">
        <v>29</v>
      </c>
      <c r="L432" t="s">
        <v>30</v>
      </c>
      <c r="M432" t="s">
        <v>37</v>
      </c>
      <c r="N432">
        <v>2</v>
      </c>
      <c r="O432">
        <v>2</v>
      </c>
      <c r="P432">
        <v>69192</v>
      </c>
      <c r="Q432" t="s">
        <v>32</v>
      </c>
      <c r="R432">
        <v>15</v>
      </c>
      <c r="S432" t="s">
        <v>43</v>
      </c>
      <c r="W432" t="str">
        <f>IF(B432&lt;30,"&lt;30",IF(B432&lt;=40,"30-40",IF(B432&lt;=50,"41-50",IF(B432&lt;=60,"51-60","&gt;60"))))</f>
        <v>30-40</v>
      </c>
      <c r="X432" t="str">
        <f t="shared" si="24"/>
        <v>31-45 (Middle-Aged)</v>
      </c>
      <c r="AA432" t="str" cm="1">
        <f t="array" ref="AA432">INDEX(F432:F1931, MATCH(MAX(IF(H432:H1931="0", COUNTIF(F432:F1931, F432:F1931), 0)), IF(H432:H1931="0", COUNTIF(F432:F1931, F432:F1931), 0), 0))</f>
        <v>Home</v>
      </c>
      <c r="AB432" t="str" cm="1">
        <f t="array" ref="AB432">INDEX(Q432:Q1430, MATCH(MAX(COUNTIFS(Q432:Q1430, Q432:Q1430, AC432:AC1430, "High")), COUNTIFS(Q432:Q1430, Q432:Q1430, AC432:AC1430, "High"), 0))</f>
        <v>South</v>
      </c>
      <c r="AC432" t="str">
        <v>High Risk</v>
      </c>
      <c r="AH432">
        <f t="shared" si="25"/>
        <v>652.44324324324327</v>
      </c>
      <c r="AJ432">
        <f t="shared" si="26"/>
        <v>0.13100436681222707</v>
      </c>
      <c r="AK432">
        <f t="shared" si="27"/>
        <v>4.1320274494734487E-2</v>
      </c>
      <c r="AM432">
        <v>0.65605568277472548</v>
      </c>
      <c r="AN432" s="8">
        <f>IF(L432="Male", 1, 0)</f>
        <v>1</v>
      </c>
    </row>
    <row r="433" spans="1:40" ht="15" x14ac:dyDescent="0.3">
      <c r="A433">
        <v>432</v>
      </c>
      <c r="B433">
        <v>41</v>
      </c>
      <c r="C433">
        <v>61107</v>
      </c>
      <c r="D433">
        <v>707</v>
      </c>
      <c r="E433">
        <v>208909</v>
      </c>
      <c r="F433" t="s">
        <v>19</v>
      </c>
      <c r="G433">
        <v>5011</v>
      </c>
      <c r="H433">
        <v>0</v>
      </c>
      <c r="I433">
        <v>1</v>
      </c>
      <c r="J433" t="s">
        <v>20</v>
      </c>
      <c r="K433" t="s">
        <v>29</v>
      </c>
      <c r="L433" t="s">
        <v>30</v>
      </c>
      <c r="M433" t="s">
        <v>23</v>
      </c>
      <c r="N433">
        <v>1</v>
      </c>
      <c r="O433">
        <v>3</v>
      </c>
      <c r="P433">
        <v>77450</v>
      </c>
      <c r="Q433" t="s">
        <v>26</v>
      </c>
      <c r="R433">
        <v>10</v>
      </c>
      <c r="S433" t="s">
        <v>25</v>
      </c>
      <c r="W433" t="str">
        <f>IF(B433&lt;30,"&lt;30",IF(B433&lt;=40,"30-40",IF(B433&lt;=50,"41-50",IF(B433&lt;=60,"51-60","&gt;60"))))</f>
        <v>41-50</v>
      </c>
      <c r="X433" t="str">
        <f t="shared" si="24"/>
        <v>31-45 (Middle-Aged)</v>
      </c>
      <c r="AA433" t="str" cm="1">
        <f t="array" ref="AA433">INDEX(F433:F1932, MATCH(MAX(IF(H433:H1932="0", COUNTIF(F433:F1932, F433:F1932), 0)), IF(H433:H1932="0", COUNTIF(F433:F1932, F433:F1932), 0), 0))</f>
        <v>Home</v>
      </c>
      <c r="AB433" t="str" cm="1">
        <f t="array" ref="AB433">INDEX(Q433:Q1431, MATCH(MAX(COUNTIFS(Q433:Q1431, Q433:Q1431, AC433:AC1431, "High")), COUNTIFS(Q433:Q1431, Q433:Q1431, AC433:AC1431, "High"), 0))</f>
        <v>West</v>
      </c>
      <c r="AC433" t="str">
        <v>High Risk</v>
      </c>
      <c r="AH433">
        <f t="shared" si="25"/>
        <v>647.51989389920425</v>
      </c>
      <c r="AJ433">
        <f t="shared" si="26"/>
        <v>0.15436241610738255</v>
      </c>
      <c r="AK433">
        <f t="shared" si="27"/>
        <v>4.1171046972779082E-2</v>
      </c>
      <c r="AM433">
        <v>0.65237185811391796</v>
      </c>
      <c r="AN433" s="8">
        <f>IF(L433="Male", 1, 0)</f>
        <v>1</v>
      </c>
    </row>
    <row r="434" spans="1:40" ht="15" x14ac:dyDescent="0.3">
      <c r="A434">
        <v>433</v>
      </c>
      <c r="B434">
        <v>33</v>
      </c>
      <c r="C434">
        <v>33104</v>
      </c>
      <c r="D434">
        <v>597</v>
      </c>
      <c r="E434">
        <v>241856</v>
      </c>
      <c r="F434" t="s">
        <v>28</v>
      </c>
      <c r="G434">
        <v>5419</v>
      </c>
      <c r="H434">
        <v>0</v>
      </c>
      <c r="I434">
        <v>1</v>
      </c>
      <c r="J434" t="s">
        <v>20</v>
      </c>
      <c r="K434" t="s">
        <v>29</v>
      </c>
      <c r="L434" t="s">
        <v>30</v>
      </c>
      <c r="M434" t="s">
        <v>23</v>
      </c>
      <c r="N434">
        <v>0</v>
      </c>
      <c r="O434">
        <v>3</v>
      </c>
      <c r="P434">
        <v>118614</v>
      </c>
      <c r="Q434" t="s">
        <v>32</v>
      </c>
      <c r="R434">
        <v>2</v>
      </c>
      <c r="S434" t="s">
        <v>25</v>
      </c>
      <c r="W434" t="str">
        <f>IF(B434&lt;30,"&lt;30",IF(B434&lt;=40,"30-40",IF(B434&lt;=50,"41-50",IF(B434&lt;=60,"51-60","&gt;60"))))</f>
        <v>30-40</v>
      </c>
      <c r="X434" t="str">
        <f t="shared" si="24"/>
        <v>31-45 (Middle-Aged)</v>
      </c>
      <c r="AA434" t="str" cm="1">
        <f t="array" ref="AA434">INDEX(F434:F1933, MATCH(MAX(IF(H434:H1933="0", COUNTIF(F434:F1933, F434:F1933), 0)), IF(H434:H1933="0", COUNTIF(F434:F1933, F434:F1933), 0), 0))</f>
        <v>Education</v>
      </c>
      <c r="AB434" t="str" cm="1">
        <f t="array" ref="AB434">INDEX(Q434:Q1432, MATCH(MAX(COUNTIFS(Q434:Q1432, Q434:Q1432, AC434:AC1432, "High")), COUNTIFS(Q434:Q1432, Q434:Q1432, AC434:AC1432, "High"), 0))</f>
        <v>South</v>
      </c>
      <c r="AC434" t="str">
        <v>Low Risk</v>
      </c>
      <c r="AH434">
        <f t="shared" si="25"/>
        <v>647.51989389920425</v>
      </c>
      <c r="AJ434">
        <f t="shared" si="26"/>
        <v>0.15873015873015872</v>
      </c>
      <c r="AK434">
        <f t="shared" si="27"/>
        <v>4.1356019694782212E-2</v>
      </c>
      <c r="AM434">
        <v>0.39891204981761902</v>
      </c>
      <c r="AN434" s="8">
        <f>IF(L434="Male", 1, 0)</f>
        <v>1</v>
      </c>
    </row>
    <row r="435" spans="1:40" ht="15" x14ac:dyDescent="0.3">
      <c r="A435">
        <v>434</v>
      </c>
      <c r="B435">
        <v>55</v>
      </c>
      <c r="C435">
        <v>59717</v>
      </c>
      <c r="D435">
        <v>658</v>
      </c>
      <c r="E435">
        <v>193590</v>
      </c>
      <c r="F435" t="s">
        <v>19</v>
      </c>
      <c r="G435">
        <v>5993</v>
      </c>
      <c r="H435">
        <v>0</v>
      </c>
      <c r="I435">
        <v>0</v>
      </c>
      <c r="J435" t="s">
        <v>20</v>
      </c>
      <c r="K435" t="s">
        <v>29</v>
      </c>
      <c r="L435" t="s">
        <v>22</v>
      </c>
      <c r="M435" t="s">
        <v>31</v>
      </c>
      <c r="N435">
        <v>3</v>
      </c>
      <c r="O435">
        <v>1</v>
      </c>
      <c r="P435">
        <v>62824</v>
      </c>
      <c r="Q435" t="s">
        <v>24</v>
      </c>
      <c r="R435">
        <v>13</v>
      </c>
      <c r="S435" t="s">
        <v>45</v>
      </c>
      <c r="W435" t="str">
        <f>IF(B435&lt;30,"&lt;30",IF(B435&lt;=40,"30-40",IF(B435&lt;=50,"41-50",IF(B435&lt;=60,"51-60","&gt;60"))))</f>
        <v>51-60</v>
      </c>
      <c r="X435" t="str">
        <f t="shared" si="24"/>
        <v>46-60 (Older Adult)</v>
      </c>
      <c r="AA435" t="str" cm="1">
        <f t="array" ref="AA435">INDEX(F435:F1934, MATCH(MAX(IF(H435:H1934="0", COUNTIF(F435:F1934, F435:F1934), 0)), IF(H435:H1934="0", COUNTIF(F435:F1934, F435:F1934), 0), 0))</f>
        <v>Home</v>
      </c>
      <c r="AB435" t="str" cm="1">
        <f t="array" ref="AB435">INDEX(Q435:Q1433, MATCH(MAX(COUNTIFS(Q435:Q1433, Q435:Q1433, AC435:AC1433, "High")), COUNTIFS(Q435:Q1433, Q435:Q1433, AC435:AC1433, "High"), 0))</f>
        <v>East</v>
      </c>
      <c r="AC435" t="str">
        <v>High Risk</v>
      </c>
      <c r="AH435">
        <f t="shared" si="25"/>
        <v>647.78062678062679</v>
      </c>
      <c r="AJ435">
        <f t="shared" si="26"/>
        <v>0.13414634146341464</v>
      </c>
      <c r="AK435">
        <f t="shared" si="27"/>
        <v>4.1541406335532126E-2</v>
      </c>
      <c r="AM435">
        <v>0.63979073703646716</v>
      </c>
      <c r="AN435" s="8">
        <f>IF(L435="Male", 1, 0)</f>
        <v>0</v>
      </c>
    </row>
    <row r="436" spans="1:40" ht="15" x14ac:dyDescent="0.3">
      <c r="A436">
        <v>435</v>
      </c>
      <c r="B436">
        <v>62</v>
      </c>
      <c r="C436">
        <v>70769</v>
      </c>
      <c r="D436">
        <v>619</v>
      </c>
      <c r="E436">
        <v>166866</v>
      </c>
      <c r="F436" t="s">
        <v>35</v>
      </c>
      <c r="G436">
        <v>5127</v>
      </c>
      <c r="H436">
        <v>1</v>
      </c>
      <c r="I436">
        <v>1</v>
      </c>
      <c r="J436" t="s">
        <v>20</v>
      </c>
      <c r="K436" t="s">
        <v>21</v>
      </c>
      <c r="L436" t="s">
        <v>30</v>
      </c>
      <c r="M436" t="s">
        <v>37</v>
      </c>
      <c r="N436">
        <v>2</v>
      </c>
      <c r="O436">
        <v>1</v>
      </c>
      <c r="P436">
        <v>66004</v>
      </c>
      <c r="Q436" t="s">
        <v>24</v>
      </c>
      <c r="R436">
        <v>10</v>
      </c>
      <c r="S436" t="s">
        <v>34</v>
      </c>
      <c r="W436" t="str">
        <f>IF(B436&lt;30,"&lt;30",IF(B436&lt;=40,"30-40",IF(B436&lt;=50,"41-50",IF(B436&lt;=60,"51-60","&gt;60"))))</f>
        <v>&gt;60</v>
      </c>
      <c r="X436" t="str">
        <f t="shared" si="24"/>
        <v>46-60 (Older Adult)</v>
      </c>
      <c r="AA436" t="str" cm="1">
        <f t="array" ref="AA436">INDEX(F436:F1935, MATCH(MAX(IF(H436:H1935="0", COUNTIF(F436:F1935, F436:F1935), 0)), IF(H436:H1935="0", COUNTIF(F436:F1935, F436:F1935), 0), 0))</f>
        <v>Medical</v>
      </c>
      <c r="AB436" t="str" cm="1">
        <f t="array" ref="AB436">INDEX(Q436:Q1434, MATCH(MAX(COUNTIFS(Q436:Q1434, Q436:Q1434, AC436:AC1434, "High")), COUNTIFS(Q436:Q1434, Q436:Q1434, AC436:AC1434, "High"), 0))</f>
        <v>East</v>
      </c>
      <c r="AC436" t="str">
        <v>High Risk</v>
      </c>
      <c r="AH436">
        <f t="shared" si="25"/>
        <v>652.44324324324327</v>
      </c>
      <c r="AJ436">
        <f t="shared" si="26"/>
        <v>0.13100436681222707</v>
      </c>
      <c r="AK436">
        <f t="shared" si="27"/>
        <v>4.1087968577176628E-2</v>
      </c>
      <c r="AM436">
        <v>0.73982422635156542</v>
      </c>
      <c r="AN436" s="8">
        <f>IF(L436="Male", 1, 0)</f>
        <v>1</v>
      </c>
    </row>
    <row r="437" spans="1:40" ht="15" x14ac:dyDescent="0.3">
      <c r="A437">
        <v>436</v>
      </c>
      <c r="B437">
        <v>52</v>
      </c>
      <c r="C437">
        <v>42796</v>
      </c>
      <c r="D437">
        <v>605</v>
      </c>
      <c r="E437">
        <v>249605</v>
      </c>
      <c r="F437" t="s">
        <v>19</v>
      </c>
      <c r="G437">
        <v>5483</v>
      </c>
      <c r="H437">
        <v>0</v>
      </c>
      <c r="I437">
        <v>1</v>
      </c>
      <c r="J437" t="s">
        <v>20</v>
      </c>
      <c r="K437" t="s">
        <v>33</v>
      </c>
      <c r="L437" t="s">
        <v>30</v>
      </c>
      <c r="M437" t="s">
        <v>37</v>
      </c>
      <c r="N437">
        <v>3</v>
      </c>
      <c r="O437">
        <v>4</v>
      </c>
      <c r="P437">
        <v>88043</v>
      </c>
      <c r="Q437" t="s">
        <v>24</v>
      </c>
      <c r="R437">
        <v>17</v>
      </c>
      <c r="S437" t="s">
        <v>45</v>
      </c>
      <c r="W437" t="str">
        <f>IF(B437&lt;30,"&lt;30",IF(B437&lt;=40,"30-40",IF(B437&lt;=50,"41-50",IF(B437&lt;=60,"51-60","&gt;60"))))</f>
        <v>51-60</v>
      </c>
      <c r="X437" t="str">
        <f t="shared" si="24"/>
        <v>46-60 (Older Adult)</v>
      </c>
      <c r="AA437" t="str" cm="1">
        <f t="array" ref="AA437">INDEX(F437:F1936, MATCH(MAX(IF(H437:H1936="0", COUNTIF(F437:F1936, F437:F1936), 0)), IF(H437:H1936="0", COUNTIF(F437:F1936, F437:F1936), 0), 0))</f>
        <v>Home</v>
      </c>
      <c r="AB437" t="str" cm="1">
        <f t="array" ref="AB437">INDEX(Q437:Q1435, MATCH(MAX(COUNTIFS(Q437:Q1435, Q437:Q1435, AC437:AC1435, "High")), COUNTIFS(Q437:Q1435, Q437:Q1435, AC437:AC1435, "High"), 0))</f>
        <v>East</v>
      </c>
      <c r="AC437" t="str">
        <v>High Risk</v>
      </c>
      <c r="AH437">
        <f t="shared" si="25"/>
        <v>652.44324324324327</v>
      </c>
      <c r="AJ437">
        <f t="shared" si="26"/>
        <v>0.13414634146341464</v>
      </c>
      <c r="AK437">
        <f t="shared" si="27"/>
        <v>4.4405390367713744E-2</v>
      </c>
      <c r="AM437">
        <v>0.48663595304254953</v>
      </c>
      <c r="AN437" s="8">
        <f>IF(L437="Male", 1, 0)</f>
        <v>1</v>
      </c>
    </row>
    <row r="438" spans="1:40" ht="15" x14ac:dyDescent="0.3">
      <c r="A438">
        <v>437</v>
      </c>
      <c r="B438">
        <v>58</v>
      </c>
      <c r="C438">
        <v>21070</v>
      </c>
      <c r="D438">
        <v>652</v>
      </c>
      <c r="E438">
        <v>188932</v>
      </c>
      <c r="F438" t="s">
        <v>44</v>
      </c>
      <c r="G438">
        <v>5931</v>
      </c>
      <c r="H438">
        <v>0</v>
      </c>
      <c r="I438">
        <v>0</v>
      </c>
      <c r="J438" t="s">
        <v>20</v>
      </c>
      <c r="K438" t="s">
        <v>29</v>
      </c>
      <c r="L438" t="s">
        <v>30</v>
      </c>
      <c r="M438" t="s">
        <v>31</v>
      </c>
      <c r="N438">
        <v>0</v>
      </c>
      <c r="O438">
        <v>1</v>
      </c>
      <c r="P438">
        <v>90866</v>
      </c>
      <c r="Q438" t="s">
        <v>38</v>
      </c>
      <c r="R438">
        <v>10</v>
      </c>
      <c r="S438" t="s">
        <v>43</v>
      </c>
      <c r="W438" t="str">
        <f>IF(B438&lt;30,"&lt;30",IF(B438&lt;=40,"30-40",IF(B438&lt;=50,"41-50",IF(B438&lt;=60,"51-60","&gt;60"))))</f>
        <v>51-60</v>
      </c>
      <c r="X438" t="str">
        <f t="shared" si="24"/>
        <v>46-60 (Older Adult)</v>
      </c>
      <c r="AA438" t="str" cm="1">
        <f t="array" ref="AA438">INDEX(F438:F1937, MATCH(MAX(IF(H438:H1937="0", COUNTIF(F438:F1937, F438:F1937), 0)), IF(H438:H1937="0", COUNTIF(F438:F1937, F438:F1937), 0), 0))</f>
        <v>Personal</v>
      </c>
      <c r="AB438" t="str" cm="1">
        <f t="array" ref="AB438">INDEX(Q438:Q1436, MATCH(MAX(COUNTIFS(Q438:Q1436, Q438:Q1436, AC438:AC1436, "High")), COUNTIFS(Q438:Q1436, Q438:Q1436, AC438:AC1436, "High"), 0))</f>
        <v>North</v>
      </c>
      <c r="AC438" t="str">
        <v>High Risk</v>
      </c>
      <c r="AH438">
        <f t="shared" si="25"/>
        <v>647.78062678062679</v>
      </c>
      <c r="AJ438">
        <f t="shared" si="26"/>
        <v>0.15873015873015872</v>
      </c>
      <c r="AK438">
        <f t="shared" si="27"/>
        <v>4.4960322986257316E-2</v>
      </c>
      <c r="AM438">
        <v>0.28999031525212021</v>
      </c>
      <c r="AN438" s="8">
        <f>IF(L438="Male", 1, 0)</f>
        <v>1</v>
      </c>
    </row>
    <row r="439" spans="1:40" ht="15" x14ac:dyDescent="0.3">
      <c r="A439">
        <v>438</v>
      </c>
      <c r="B439">
        <v>26</v>
      </c>
      <c r="C439">
        <v>55483</v>
      </c>
      <c r="D439">
        <v>690</v>
      </c>
      <c r="E439">
        <v>227598</v>
      </c>
      <c r="F439" t="s">
        <v>44</v>
      </c>
      <c r="G439">
        <v>6065</v>
      </c>
      <c r="H439">
        <v>0</v>
      </c>
      <c r="I439">
        <v>0</v>
      </c>
      <c r="J439" t="s">
        <v>20</v>
      </c>
      <c r="K439" t="s">
        <v>33</v>
      </c>
      <c r="L439" t="s">
        <v>22</v>
      </c>
      <c r="M439" t="s">
        <v>41</v>
      </c>
      <c r="N439">
        <v>5</v>
      </c>
      <c r="O439">
        <v>2</v>
      </c>
      <c r="P439">
        <v>130300</v>
      </c>
      <c r="Q439" t="s">
        <v>24</v>
      </c>
      <c r="R439">
        <v>6</v>
      </c>
      <c r="S439" t="s">
        <v>39</v>
      </c>
      <c r="W439" t="str">
        <f>IF(B439&lt;30,"&lt;30",IF(B439&lt;=40,"30-40",IF(B439&lt;=50,"41-50",IF(B439&lt;=60,"51-60","&gt;60"))))</f>
        <v>&lt;30</v>
      </c>
      <c r="X439" t="str">
        <f t="shared" si="24"/>
        <v>18-30 (Young Adult)</v>
      </c>
      <c r="AA439" t="str" cm="1">
        <f t="array" ref="AA439">INDEX(F439:F1938, MATCH(MAX(IF(H439:H1938="0", COUNTIF(F439:F1938, F439:F1938), 0)), IF(H439:H1938="0", COUNTIF(F439:F1938, F439:F1938), 0), 0))</f>
        <v>Personal</v>
      </c>
      <c r="AB439" t="str" cm="1">
        <f t="array" ref="AB439">INDEX(Q439:Q1437, MATCH(MAX(COUNTIFS(Q439:Q1437, Q439:Q1437, AC439:AC1437, "High")), COUNTIFS(Q439:Q1437, Q439:Q1437, AC439:AC1437, "High"), 0))</f>
        <v>East</v>
      </c>
      <c r="AC439" t="str">
        <v>High Risk</v>
      </c>
      <c r="AH439">
        <f t="shared" si="25"/>
        <v>648.68905472636811</v>
      </c>
      <c r="AJ439">
        <f t="shared" si="26"/>
        <v>0.11715481171548117</v>
      </c>
      <c r="AK439">
        <f t="shared" si="27"/>
        <v>4.4508987945759831E-2</v>
      </c>
      <c r="AM439">
        <v>0.60146809916457733</v>
      </c>
      <c r="AN439" s="8">
        <f>IF(L439="Male", 1, 0)</f>
        <v>0</v>
      </c>
    </row>
    <row r="440" spans="1:40" ht="15" x14ac:dyDescent="0.3">
      <c r="A440">
        <v>439</v>
      </c>
      <c r="B440">
        <v>58</v>
      </c>
      <c r="C440">
        <v>50491</v>
      </c>
      <c r="D440">
        <v>620</v>
      </c>
      <c r="E440">
        <v>195005</v>
      </c>
      <c r="F440" t="s">
        <v>19</v>
      </c>
      <c r="G440">
        <v>4819</v>
      </c>
      <c r="H440">
        <v>0</v>
      </c>
      <c r="I440">
        <v>0</v>
      </c>
      <c r="J440" t="s">
        <v>36</v>
      </c>
      <c r="K440" t="s">
        <v>21</v>
      </c>
      <c r="L440" t="s">
        <v>30</v>
      </c>
      <c r="M440" t="s">
        <v>37</v>
      </c>
      <c r="N440">
        <v>0</v>
      </c>
      <c r="O440">
        <v>2</v>
      </c>
      <c r="P440">
        <v>72980</v>
      </c>
      <c r="Q440" t="s">
        <v>24</v>
      </c>
      <c r="R440">
        <v>1</v>
      </c>
      <c r="S440" t="s">
        <v>39</v>
      </c>
      <c r="W440" t="str">
        <f>IF(B440&lt;30,"&lt;30",IF(B440&lt;=40,"30-40",IF(B440&lt;=50,"41-50",IF(B440&lt;=60,"51-60","&gt;60"))))</f>
        <v>51-60</v>
      </c>
      <c r="X440" t="str">
        <f t="shared" si="24"/>
        <v>46-60 (Older Adult)</v>
      </c>
      <c r="AA440" t="str" cm="1">
        <f t="array" ref="AA440">INDEX(F440:F1939, MATCH(MAX(IF(H440:H1939="0", COUNTIF(F440:F1939, F440:F1939), 0)), IF(H440:H1939="0", COUNTIF(F440:F1939, F440:F1939), 0), 0))</f>
        <v>Home</v>
      </c>
      <c r="AB440" t="str" cm="1">
        <f t="array" ref="AB440">INDEX(Q440:Q1438, MATCH(MAX(COUNTIFS(Q440:Q1438, Q440:Q1438, AC440:AC1438, "High")), COUNTIFS(Q440:Q1438, Q440:Q1438, AC440:AC1438, "High"), 0))</f>
        <v>East</v>
      </c>
      <c r="AC440" t="str">
        <v>High Risk</v>
      </c>
      <c r="AH440">
        <f t="shared" si="25"/>
        <v>652.44324324324327</v>
      </c>
      <c r="AJ440">
        <f t="shared" si="26"/>
        <v>0.15873015873015872</v>
      </c>
      <c r="AK440">
        <f t="shared" si="27"/>
        <v>4.435857217381424E-2</v>
      </c>
      <c r="AM440">
        <v>0.55628467728066766</v>
      </c>
      <c r="AN440" s="8">
        <f>IF(L440="Male", 1, 0)</f>
        <v>1</v>
      </c>
    </row>
    <row r="441" spans="1:40" ht="15" x14ac:dyDescent="0.3">
      <c r="A441">
        <v>440</v>
      </c>
      <c r="B441">
        <v>58</v>
      </c>
      <c r="C441">
        <v>26785</v>
      </c>
      <c r="D441">
        <v>666</v>
      </c>
      <c r="E441">
        <v>254252</v>
      </c>
      <c r="F441" t="s">
        <v>19</v>
      </c>
      <c r="G441">
        <v>5045</v>
      </c>
      <c r="H441">
        <v>0</v>
      </c>
      <c r="I441">
        <v>0</v>
      </c>
      <c r="J441" t="s">
        <v>20</v>
      </c>
      <c r="K441" t="s">
        <v>29</v>
      </c>
      <c r="L441" t="s">
        <v>30</v>
      </c>
      <c r="M441" t="s">
        <v>37</v>
      </c>
      <c r="N441">
        <v>5</v>
      </c>
      <c r="O441">
        <v>2</v>
      </c>
      <c r="P441">
        <v>78391</v>
      </c>
      <c r="Q441" t="s">
        <v>24</v>
      </c>
      <c r="R441">
        <v>17</v>
      </c>
      <c r="S441" t="s">
        <v>39</v>
      </c>
      <c r="W441" t="str">
        <f>IF(B441&lt;30,"&lt;30",IF(B441&lt;=40,"30-40",IF(B441&lt;=50,"41-50",IF(B441&lt;=60,"51-60","&gt;60"))))</f>
        <v>51-60</v>
      </c>
      <c r="X441" t="str">
        <f t="shared" si="24"/>
        <v>46-60 (Older Adult)</v>
      </c>
      <c r="AA441" t="str" cm="1">
        <f t="array" ref="AA441">INDEX(F441:F1940, MATCH(MAX(IF(H441:H1940="0", COUNTIF(F441:F1940, F441:F1940), 0)), IF(H441:H1940="0", COUNTIF(F441:F1940, F441:F1940), 0), 0))</f>
        <v>Home</v>
      </c>
      <c r="AB441" t="str" cm="1">
        <f t="array" ref="AB441">INDEX(Q441:Q1439, MATCH(MAX(COUNTIFS(Q441:Q1439, Q441:Q1439, AC441:AC1439, "High")), COUNTIFS(Q441:Q1439, Q441:Q1439, AC441:AC1439, "High"), 0))</f>
        <v>East</v>
      </c>
      <c r="AC441" t="str">
        <v>High Risk</v>
      </c>
      <c r="AH441">
        <f t="shared" si="25"/>
        <v>652.44324324324327</v>
      </c>
      <c r="AJ441">
        <f t="shared" si="26"/>
        <v>0.11715481171548117</v>
      </c>
      <c r="AK441">
        <f t="shared" si="27"/>
        <v>4.4207825240778424E-2</v>
      </c>
      <c r="AM441">
        <v>0.34171773032955294</v>
      </c>
      <c r="AN441" s="8">
        <f>IF(L441="Male", 1, 0)</f>
        <v>1</v>
      </c>
    </row>
    <row r="442" spans="1:40" ht="15" x14ac:dyDescent="0.3">
      <c r="A442">
        <v>441</v>
      </c>
      <c r="B442">
        <v>33</v>
      </c>
      <c r="C442">
        <v>59080</v>
      </c>
      <c r="D442">
        <v>604</v>
      </c>
      <c r="E442">
        <v>261662</v>
      </c>
      <c r="F442" t="s">
        <v>44</v>
      </c>
      <c r="G442">
        <v>4241</v>
      </c>
      <c r="H442">
        <v>1</v>
      </c>
      <c r="I442">
        <v>0</v>
      </c>
      <c r="J442" t="s">
        <v>36</v>
      </c>
      <c r="K442" t="s">
        <v>29</v>
      </c>
      <c r="L442" t="s">
        <v>30</v>
      </c>
      <c r="M442" t="s">
        <v>41</v>
      </c>
      <c r="N442">
        <v>2</v>
      </c>
      <c r="O442">
        <v>1</v>
      </c>
      <c r="P442">
        <v>117450</v>
      </c>
      <c r="Q442" t="s">
        <v>32</v>
      </c>
      <c r="R442">
        <v>1</v>
      </c>
      <c r="S442" t="s">
        <v>39</v>
      </c>
      <c r="W442" t="str">
        <f>IF(B442&lt;30,"&lt;30",IF(B442&lt;=40,"30-40",IF(B442&lt;=50,"41-50",IF(B442&lt;=60,"51-60","&gt;60"))))</f>
        <v>30-40</v>
      </c>
      <c r="X442" t="str">
        <f t="shared" si="24"/>
        <v>31-45 (Middle-Aged)</v>
      </c>
      <c r="AA442" t="str" cm="1">
        <f t="array" ref="AA442">INDEX(F442:F1941, MATCH(MAX(IF(H442:H1941="0", COUNTIF(F442:F1941, F442:F1941), 0)), IF(H442:H1941="0", COUNTIF(F442:F1941, F442:F1941), 0), 0))</f>
        <v>Personal</v>
      </c>
      <c r="AB442" t="str" cm="1">
        <f t="array" ref="AB442">INDEX(Q442:Q1440, MATCH(MAX(COUNTIFS(Q442:Q1440, Q442:Q1440, AC442:AC1440, "High")), COUNTIFS(Q442:Q1440, Q442:Q1440, AC442:AC1440, "High"), 0))</f>
        <v>South</v>
      </c>
      <c r="AC442" t="str">
        <v>High Risk</v>
      </c>
      <c r="AH442">
        <f t="shared" si="25"/>
        <v>648.68905472636811</v>
      </c>
      <c r="AJ442">
        <f t="shared" si="26"/>
        <v>0.13100436681222707</v>
      </c>
      <c r="AK442">
        <f t="shared" si="27"/>
        <v>4.4056746051738691E-2</v>
      </c>
      <c r="AM442">
        <v>0.63402514413982236</v>
      </c>
      <c r="AN442" s="8">
        <f>IF(L442="Male", 1, 0)</f>
        <v>1</v>
      </c>
    </row>
    <row r="443" spans="1:40" ht="15" x14ac:dyDescent="0.3">
      <c r="A443">
        <v>442</v>
      </c>
      <c r="B443">
        <v>59</v>
      </c>
      <c r="C443">
        <v>57954</v>
      </c>
      <c r="D443">
        <v>597</v>
      </c>
      <c r="E443">
        <v>259915</v>
      </c>
      <c r="F443" t="s">
        <v>35</v>
      </c>
      <c r="G443">
        <v>4726</v>
      </c>
      <c r="H443">
        <v>0</v>
      </c>
      <c r="I443">
        <v>0</v>
      </c>
      <c r="J443" t="s">
        <v>20</v>
      </c>
      <c r="K443" t="s">
        <v>33</v>
      </c>
      <c r="L443" t="s">
        <v>30</v>
      </c>
      <c r="M443" t="s">
        <v>23</v>
      </c>
      <c r="N443">
        <v>2</v>
      </c>
      <c r="O443">
        <v>1</v>
      </c>
      <c r="P443">
        <v>124041</v>
      </c>
      <c r="Q443" t="s">
        <v>32</v>
      </c>
      <c r="R443">
        <v>5</v>
      </c>
      <c r="S443" t="s">
        <v>45</v>
      </c>
      <c r="W443" t="str">
        <f>IF(B443&lt;30,"&lt;30",IF(B443&lt;=40,"30-40",IF(B443&lt;=50,"41-50",IF(B443&lt;=60,"51-60","&gt;60"))))</f>
        <v>51-60</v>
      </c>
      <c r="X443" t="str">
        <f t="shared" si="24"/>
        <v>46-60 (Older Adult)</v>
      </c>
      <c r="AA443" t="str" cm="1">
        <f t="array" ref="AA443">INDEX(F443:F1942, MATCH(MAX(IF(H443:H1942="0", COUNTIF(F443:F1942, F443:F1942), 0)), IF(H443:H1942="0", COUNTIF(F443:F1942, F443:F1942), 0), 0))</f>
        <v>Medical</v>
      </c>
      <c r="AB443" t="str" cm="1">
        <f t="array" ref="AB443">INDEX(Q443:Q1441, MATCH(MAX(COUNTIFS(Q443:Q1441, Q443:Q1441, AC443:AC1441, "High")), COUNTIFS(Q443:Q1441, Q443:Q1441, AC443:AC1441, "High"), 0))</f>
        <v>South</v>
      </c>
      <c r="AC443" t="str">
        <v>Low Risk</v>
      </c>
      <c r="AH443">
        <f t="shared" si="25"/>
        <v>647.51989389920425</v>
      </c>
      <c r="AJ443">
        <f t="shared" si="26"/>
        <v>0.13100436681222707</v>
      </c>
      <c r="AK443">
        <f t="shared" si="27"/>
        <v>4.7412997354311551E-2</v>
      </c>
      <c r="AM443">
        <v>0.62383353095046301</v>
      </c>
      <c r="AN443" s="8">
        <f>IF(L443="Male", 1, 0)</f>
        <v>1</v>
      </c>
    </row>
    <row r="444" spans="1:40" ht="15" x14ac:dyDescent="0.3">
      <c r="A444">
        <v>443</v>
      </c>
      <c r="B444">
        <v>33</v>
      </c>
      <c r="C444">
        <v>28007</v>
      </c>
      <c r="D444">
        <v>633</v>
      </c>
      <c r="E444">
        <v>172406</v>
      </c>
      <c r="F444" t="s">
        <v>40</v>
      </c>
      <c r="G444">
        <v>4592</v>
      </c>
      <c r="H444">
        <v>0</v>
      </c>
      <c r="I444">
        <v>1</v>
      </c>
      <c r="J444" t="s">
        <v>20</v>
      </c>
      <c r="K444" t="s">
        <v>33</v>
      </c>
      <c r="L444" t="s">
        <v>22</v>
      </c>
      <c r="M444" t="s">
        <v>23</v>
      </c>
      <c r="N444">
        <v>0</v>
      </c>
      <c r="O444">
        <v>3</v>
      </c>
      <c r="P444">
        <v>142861</v>
      </c>
      <c r="Q444" t="s">
        <v>32</v>
      </c>
      <c r="R444">
        <v>15</v>
      </c>
      <c r="S444" t="s">
        <v>42</v>
      </c>
      <c r="W444" t="str">
        <f>IF(B444&lt;30,"&lt;30",IF(B444&lt;=40,"30-40",IF(B444&lt;=50,"41-50",IF(B444&lt;=60,"51-60","&gt;60"))))</f>
        <v>30-40</v>
      </c>
      <c r="X444" t="str">
        <f t="shared" si="24"/>
        <v>31-45 (Middle-Aged)</v>
      </c>
      <c r="AA444" t="str" cm="1">
        <f t="array" ref="AA444">INDEX(F444:F1943, MATCH(MAX(IF(H444:H1943="0", COUNTIF(F444:F1943, F444:F1943), 0)), IF(H444:H1943="0", COUNTIF(F444:F1943, F444:F1943), 0), 0))</f>
        <v>Car</v>
      </c>
      <c r="AB444" t="str" cm="1">
        <f t="array" ref="AB444">INDEX(Q444:Q1442, MATCH(MAX(COUNTIFS(Q444:Q1442, Q444:Q1442, AC444:AC1442, "High")), COUNTIFS(Q444:Q1442, Q444:Q1442, AC444:AC1442, "High"), 0))</f>
        <v>South</v>
      </c>
      <c r="AC444" t="str">
        <v>High Risk</v>
      </c>
      <c r="AH444">
        <f t="shared" si="25"/>
        <v>647.51989389920425</v>
      </c>
      <c r="AJ444">
        <f t="shared" si="26"/>
        <v>0.15873015873015872</v>
      </c>
      <c r="AK444">
        <f t="shared" si="27"/>
        <v>4.69614202665459E-2</v>
      </c>
      <c r="AM444">
        <v>0.35277825547821839</v>
      </c>
      <c r="AN444" s="8">
        <f>IF(L444="Male", 1, 0)</f>
        <v>0</v>
      </c>
    </row>
    <row r="445" spans="1:40" ht="15" x14ac:dyDescent="0.3">
      <c r="A445">
        <v>444</v>
      </c>
      <c r="B445">
        <v>32</v>
      </c>
      <c r="C445">
        <v>78339</v>
      </c>
      <c r="D445">
        <v>636</v>
      </c>
      <c r="E445">
        <v>171894</v>
      </c>
      <c r="F445" t="s">
        <v>28</v>
      </c>
      <c r="G445">
        <v>4811</v>
      </c>
      <c r="H445">
        <v>0</v>
      </c>
      <c r="I445">
        <v>1</v>
      </c>
      <c r="J445" t="s">
        <v>36</v>
      </c>
      <c r="K445" t="s">
        <v>33</v>
      </c>
      <c r="L445" t="s">
        <v>30</v>
      </c>
      <c r="M445" t="s">
        <v>23</v>
      </c>
      <c r="N445">
        <v>3</v>
      </c>
      <c r="O445">
        <v>3</v>
      </c>
      <c r="P445">
        <v>114073</v>
      </c>
      <c r="Q445" t="s">
        <v>32</v>
      </c>
      <c r="R445">
        <v>1</v>
      </c>
      <c r="S445" t="s">
        <v>42</v>
      </c>
      <c r="W445" t="str">
        <f>IF(B445&lt;30,"&lt;30",IF(B445&lt;=40,"30-40",IF(B445&lt;=50,"41-50",IF(B445&lt;=60,"51-60","&gt;60"))))</f>
        <v>30-40</v>
      </c>
      <c r="X445" t="str">
        <f t="shared" si="24"/>
        <v>31-45 (Middle-Aged)</v>
      </c>
      <c r="AA445" t="str" cm="1">
        <f t="array" ref="AA445">INDEX(F445:F1944, MATCH(MAX(IF(H445:H1944="0", COUNTIF(F445:F1944, F445:F1944), 0)), IF(H445:H1944="0", COUNTIF(F445:F1944, F445:F1944), 0), 0))</f>
        <v>Education</v>
      </c>
      <c r="AB445" t="str" cm="1">
        <f t="array" ref="AB445">INDEX(Q445:Q1443, MATCH(MAX(COUNTIFS(Q445:Q1443, Q445:Q1443, AC445:AC1443, "High")), COUNTIFS(Q445:Q1443, Q445:Q1443, AC445:AC1443, "High"), 0))</f>
        <v>South</v>
      </c>
      <c r="AC445" t="str">
        <v>High Risk</v>
      </c>
      <c r="AH445">
        <f t="shared" si="25"/>
        <v>647.51989389920425</v>
      </c>
      <c r="AJ445">
        <f t="shared" si="26"/>
        <v>0.13414634146341464</v>
      </c>
      <c r="AK445">
        <f t="shared" si="27"/>
        <v>4.7146983696915959E-2</v>
      </c>
      <c r="AM445">
        <v>0.80834155480933723</v>
      </c>
      <c r="AN445" s="8">
        <f>IF(L445="Male", 1, 0)</f>
        <v>1</v>
      </c>
    </row>
    <row r="446" spans="1:40" ht="15" x14ac:dyDescent="0.3">
      <c r="A446">
        <v>445</v>
      </c>
      <c r="B446">
        <v>53</v>
      </c>
      <c r="C446">
        <v>61266</v>
      </c>
      <c r="D446">
        <v>683</v>
      </c>
      <c r="E446">
        <v>243686</v>
      </c>
      <c r="F446" t="s">
        <v>44</v>
      </c>
      <c r="G446">
        <v>4905</v>
      </c>
      <c r="H446">
        <v>0</v>
      </c>
      <c r="I446">
        <v>1</v>
      </c>
      <c r="J446" t="s">
        <v>20</v>
      </c>
      <c r="K446" t="s">
        <v>29</v>
      </c>
      <c r="L446" t="s">
        <v>30</v>
      </c>
      <c r="M446" t="s">
        <v>31</v>
      </c>
      <c r="N446">
        <v>4</v>
      </c>
      <c r="O446">
        <v>1</v>
      </c>
      <c r="P446">
        <v>103910</v>
      </c>
      <c r="Q446" t="s">
        <v>32</v>
      </c>
      <c r="R446">
        <v>17</v>
      </c>
      <c r="S446" t="s">
        <v>27</v>
      </c>
      <c r="W446" t="str">
        <f>IF(B446&lt;30,"&lt;30",IF(B446&lt;=40,"30-40",IF(B446&lt;=50,"41-50",IF(B446&lt;=60,"51-60","&gt;60"))))</f>
        <v>51-60</v>
      </c>
      <c r="X446" t="str">
        <f t="shared" si="24"/>
        <v>46-60 (Older Adult)</v>
      </c>
      <c r="AA446" t="str" cm="1">
        <f t="array" ref="AA446">INDEX(F446:F1945, MATCH(MAX(IF(H446:H1945="0", COUNTIF(F446:F1945, F446:F1945), 0)), IF(H446:H1945="0", COUNTIF(F446:F1945, F446:F1945), 0), 0))</f>
        <v>Personal</v>
      </c>
      <c r="AB446" t="str" cm="1">
        <f t="array" ref="AB446">INDEX(Q446:Q1444, MATCH(MAX(COUNTIFS(Q446:Q1444, Q446:Q1444, AC446:AC1444, "High")), COUNTIFS(Q446:Q1444, Q446:Q1444, AC446:AC1444, "High"), 0))</f>
        <v>South</v>
      </c>
      <c r="AC446" t="str">
        <v>High Risk</v>
      </c>
      <c r="AH446">
        <f t="shared" si="25"/>
        <v>647.78062678062679</v>
      </c>
      <c r="AJ446">
        <f t="shared" si="26"/>
        <v>0.17796610169491525</v>
      </c>
      <c r="AK446">
        <f t="shared" si="27"/>
        <v>4.7332965725053154E-2</v>
      </c>
      <c r="AM446">
        <v>0.6538109935465185</v>
      </c>
      <c r="AN446" s="8">
        <f>IF(L446="Male", 1, 0)</f>
        <v>1</v>
      </c>
    </row>
    <row r="447" spans="1:40" ht="15" x14ac:dyDescent="0.3">
      <c r="A447">
        <v>446</v>
      </c>
      <c r="B447">
        <v>48</v>
      </c>
      <c r="C447">
        <v>21646</v>
      </c>
      <c r="D447">
        <v>587</v>
      </c>
      <c r="E447">
        <v>196771</v>
      </c>
      <c r="F447" t="s">
        <v>19</v>
      </c>
      <c r="G447">
        <v>5813</v>
      </c>
      <c r="H447">
        <v>0</v>
      </c>
      <c r="I447">
        <v>1</v>
      </c>
      <c r="J447" t="s">
        <v>20</v>
      </c>
      <c r="K447" t="s">
        <v>33</v>
      </c>
      <c r="L447" t="s">
        <v>30</v>
      </c>
      <c r="M447" t="s">
        <v>41</v>
      </c>
      <c r="N447">
        <v>3</v>
      </c>
      <c r="O447">
        <v>2</v>
      </c>
      <c r="P447">
        <v>117251</v>
      </c>
      <c r="Q447" t="s">
        <v>24</v>
      </c>
      <c r="R447">
        <v>14</v>
      </c>
      <c r="S447" t="s">
        <v>39</v>
      </c>
      <c r="W447" t="str">
        <f>IF(B447&lt;30,"&lt;30",IF(B447&lt;=40,"30-40",IF(B447&lt;=50,"41-50",IF(B447&lt;=60,"51-60","&gt;60"))))</f>
        <v>41-50</v>
      </c>
      <c r="X447" t="str">
        <f t="shared" si="24"/>
        <v>46-60 (Older Adult)</v>
      </c>
      <c r="AA447" t="str" cm="1">
        <f t="array" ref="AA447">INDEX(F447:F1946, MATCH(MAX(IF(H447:H1946="0", COUNTIF(F447:F1946, F447:F1946), 0)), IF(H447:H1946="0", COUNTIF(F447:F1946, F447:F1946), 0), 0))</f>
        <v>Home</v>
      </c>
      <c r="AB447" t="str" cm="1">
        <f t="array" ref="AB447">INDEX(Q447:Q1445, MATCH(MAX(COUNTIFS(Q447:Q1445, Q447:Q1445, AC447:AC1445, "High")), COUNTIFS(Q447:Q1445, Q447:Q1445, AC447:AC1445, "High"), 0))</f>
        <v>East</v>
      </c>
      <c r="AC447" t="str">
        <v>Low Risk</v>
      </c>
      <c r="AH447">
        <f t="shared" si="25"/>
        <v>648.68905472636811</v>
      </c>
      <c r="AJ447">
        <f t="shared" si="26"/>
        <v>0.13414634146341464</v>
      </c>
      <c r="AK447">
        <f t="shared" si="27"/>
        <v>4.6879270775858774E-2</v>
      </c>
      <c r="AM447">
        <v>0.29520378700795596</v>
      </c>
      <c r="AN447" s="8">
        <f>IF(L447="Male", 1, 0)</f>
        <v>1</v>
      </c>
    </row>
    <row r="448" spans="1:40" ht="15" x14ac:dyDescent="0.3">
      <c r="A448">
        <v>447</v>
      </c>
      <c r="B448">
        <v>23</v>
      </c>
      <c r="C448">
        <v>62282</v>
      </c>
      <c r="D448">
        <v>757</v>
      </c>
      <c r="E448">
        <v>198289</v>
      </c>
      <c r="F448" t="s">
        <v>28</v>
      </c>
      <c r="G448">
        <v>5349</v>
      </c>
      <c r="H448">
        <v>0</v>
      </c>
      <c r="I448">
        <v>1</v>
      </c>
      <c r="J448" t="s">
        <v>20</v>
      </c>
      <c r="K448" t="s">
        <v>33</v>
      </c>
      <c r="L448" t="s">
        <v>22</v>
      </c>
      <c r="M448" t="s">
        <v>23</v>
      </c>
      <c r="N448">
        <v>4</v>
      </c>
      <c r="O448">
        <v>1</v>
      </c>
      <c r="P448">
        <v>91977</v>
      </c>
      <c r="Q448" t="s">
        <v>24</v>
      </c>
      <c r="R448">
        <v>13</v>
      </c>
      <c r="S448" t="s">
        <v>43</v>
      </c>
      <c r="W448" t="str">
        <f>IF(B448&lt;30,"&lt;30",IF(B448&lt;=40,"30-40",IF(B448&lt;=50,"41-50",IF(B448&lt;=60,"51-60","&gt;60"))))</f>
        <v>&lt;30</v>
      </c>
      <c r="X448" t="str">
        <f t="shared" si="24"/>
        <v>18-30 (Young Adult)</v>
      </c>
      <c r="AA448" t="str" cm="1">
        <f t="array" ref="AA448">INDEX(F448:F1947, MATCH(MAX(IF(H448:H1947="0", COUNTIF(F448:F1947, F448:F1947), 0)), IF(H448:H1947="0", COUNTIF(F448:F1947, F448:F1947), 0), 0))</f>
        <v>Education</v>
      </c>
      <c r="AB448" t="str" cm="1">
        <f t="array" ref="AB448">INDEX(Q448:Q1446, MATCH(MAX(COUNTIFS(Q448:Q1446, Q448:Q1446, AC448:AC1446, "High")), COUNTIFS(Q448:Q1446, Q448:Q1446, AC448:AC1446, "High"), 0))</f>
        <v>East</v>
      </c>
      <c r="AC448" t="str">
        <v>High Risk</v>
      </c>
      <c r="AH448">
        <f t="shared" si="25"/>
        <v>647.51989389920425</v>
      </c>
      <c r="AJ448">
        <f t="shared" si="26"/>
        <v>0.17796610169491525</v>
      </c>
      <c r="AK448">
        <f t="shared" si="27"/>
        <v>4.672671854388627E-2</v>
      </c>
      <c r="AM448">
        <v>0.66300697844917322</v>
      </c>
      <c r="AN448" s="8">
        <f>IF(L448="Male", 1, 0)</f>
        <v>0</v>
      </c>
    </row>
    <row r="449" spans="1:40" ht="15" x14ac:dyDescent="0.3">
      <c r="A449">
        <v>448</v>
      </c>
      <c r="B449">
        <v>38</v>
      </c>
      <c r="C449">
        <v>61847</v>
      </c>
      <c r="D449">
        <v>560</v>
      </c>
      <c r="E449">
        <v>165254</v>
      </c>
      <c r="F449" t="s">
        <v>19</v>
      </c>
      <c r="G449">
        <v>3720</v>
      </c>
      <c r="H449">
        <v>0</v>
      </c>
      <c r="I449">
        <v>0</v>
      </c>
      <c r="J449" t="s">
        <v>20</v>
      </c>
      <c r="K449" t="s">
        <v>21</v>
      </c>
      <c r="L449" t="s">
        <v>22</v>
      </c>
      <c r="M449" t="s">
        <v>31</v>
      </c>
      <c r="N449">
        <v>1</v>
      </c>
      <c r="O449">
        <v>4</v>
      </c>
      <c r="P449">
        <v>91756</v>
      </c>
      <c r="Q449" t="s">
        <v>32</v>
      </c>
      <c r="R449">
        <v>11</v>
      </c>
      <c r="S449" t="s">
        <v>43</v>
      </c>
      <c r="W449" t="str">
        <f>IF(B449&lt;30,"&lt;30",IF(B449&lt;=40,"30-40",IF(B449&lt;=50,"41-50",IF(B449&lt;=60,"51-60","&gt;60"))))</f>
        <v>30-40</v>
      </c>
      <c r="X449" t="str">
        <f t="shared" si="24"/>
        <v>31-45 (Middle-Aged)</v>
      </c>
      <c r="AA449" t="str" cm="1">
        <f t="array" ref="AA449">INDEX(F449:F1948, MATCH(MAX(IF(H449:H1948="0", COUNTIF(F449:F1948, F449:F1948), 0)), IF(H449:H1948="0", COUNTIF(F449:F1948, F449:F1948), 0), 0))</f>
        <v>Home</v>
      </c>
      <c r="AB449" t="str" cm="1">
        <f t="array" ref="AB449">INDEX(Q449:Q1447, MATCH(MAX(COUNTIFS(Q449:Q1447, Q449:Q1447, AC449:AC1447, "High")), COUNTIFS(Q449:Q1447, Q449:Q1447, AC449:AC1447, "High"), 0))</f>
        <v>South</v>
      </c>
      <c r="AC449" t="str">
        <v>Low Risk</v>
      </c>
      <c r="AH449">
        <f t="shared" si="25"/>
        <v>647.78062678062679</v>
      </c>
      <c r="AJ449">
        <f t="shared" si="26"/>
        <v>0.15436241610738255</v>
      </c>
      <c r="AK449">
        <f t="shared" si="27"/>
        <v>4.6270552486513614E-2</v>
      </c>
      <c r="AM449">
        <v>0.6590697211335681</v>
      </c>
      <c r="AN449" s="8">
        <f>IF(L449="Male", 1, 0)</f>
        <v>0</v>
      </c>
    </row>
    <row r="450" spans="1:40" ht="15" x14ac:dyDescent="0.3">
      <c r="A450">
        <v>449</v>
      </c>
      <c r="B450">
        <v>46</v>
      </c>
      <c r="C450">
        <v>71225</v>
      </c>
      <c r="D450">
        <v>661</v>
      </c>
      <c r="E450">
        <v>270471</v>
      </c>
      <c r="F450" t="s">
        <v>40</v>
      </c>
      <c r="G450">
        <v>5550</v>
      </c>
      <c r="H450">
        <v>0</v>
      </c>
      <c r="I450">
        <v>0</v>
      </c>
      <c r="J450" t="s">
        <v>20</v>
      </c>
      <c r="K450" t="s">
        <v>29</v>
      </c>
      <c r="L450" t="s">
        <v>30</v>
      </c>
      <c r="M450" t="s">
        <v>41</v>
      </c>
      <c r="N450">
        <v>2</v>
      </c>
      <c r="O450">
        <v>4</v>
      </c>
      <c r="P450">
        <v>46776</v>
      </c>
      <c r="Q450" t="s">
        <v>26</v>
      </c>
      <c r="R450">
        <v>12</v>
      </c>
      <c r="S450" t="s">
        <v>27</v>
      </c>
      <c r="W450" t="str">
        <f>IF(B450&lt;30,"&lt;30",IF(B450&lt;=40,"30-40",IF(B450&lt;=50,"41-50",IF(B450&lt;=60,"51-60","&gt;60"))))</f>
        <v>41-50</v>
      </c>
      <c r="X450" t="str">
        <f t="shared" si="24"/>
        <v>46-60 (Older Adult)</v>
      </c>
      <c r="AA450" t="str" cm="1">
        <f t="array" ref="AA450">INDEX(F450:F1949, MATCH(MAX(IF(H450:H1949="0", COUNTIF(F450:F1949, F450:F1949), 0)), IF(H450:H1949="0", COUNTIF(F450:F1949, F450:F1949), 0), 0))</f>
        <v>Car</v>
      </c>
      <c r="AB450" t="str" cm="1">
        <f t="array" ref="AB450">INDEX(Q450:Q1448, MATCH(MAX(COUNTIFS(Q450:Q1448, Q450:Q1448, AC450:AC1448, "High")), COUNTIFS(Q450:Q1448, Q450:Q1448, AC450:AC1448, "High"), 0))</f>
        <v>West</v>
      </c>
      <c r="AC450" t="str">
        <v>High Risk</v>
      </c>
      <c r="AH450">
        <f t="shared" si="25"/>
        <v>648.68905472636811</v>
      </c>
      <c r="AJ450">
        <f t="shared" si="26"/>
        <v>0.13100436681222707</v>
      </c>
      <c r="AK450">
        <f t="shared" si="27"/>
        <v>4.6832452387613369E-2</v>
      </c>
      <c r="AM450">
        <v>0.74395155815826874</v>
      </c>
      <c r="AN450" s="8">
        <f>IF(L450="Male", 1, 0)</f>
        <v>1</v>
      </c>
    </row>
    <row r="451" spans="1:40" ht="15" x14ac:dyDescent="0.3">
      <c r="A451">
        <v>450</v>
      </c>
      <c r="B451">
        <v>60</v>
      </c>
      <c r="C451">
        <v>40641</v>
      </c>
      <c r="D451">
        <v>635</v>
      </c>
      <c r="E451">
        <v>252024</v>
      </c>
      <c r="F451" t="s">
        <v>40</v>
      </c>
      <c r="G451">
        <v>4451</v>
      </c>
      <c r="H451">
        <v>0</v>
      </c>
      <c r="I451">
        <v>1</v>
      </c>
      <c r="J451" t="s">
        <v>20</v>
      </c>
      <c r="K451" t="s">
        <v>29</v>
      </c>
      <c r="L451" t="s">
        <v>22</v>
      </c>
      <c r="M451" t="s">
        <v>23</v>
      </c>
      <c r="N451">
        <v>0</v>
      </c>
      <c r="O451">
        <v>2</v>
      </c>
      <c r="P451">
        <v>126802</v>
      </c>
      <c r="Q451" t="s">
        <v>32</v>
      </c>
      <c r="R451">
        <v>6</v>
      </c>
      <c r="S451" t="s">
        <v>27</v>
      </c>
      <c r="W451" t="str">
        <f>IF(B451&lt;30,"&lt;30",IF(B451&lt;=40,"30-40",IF(B451&lt;=50,"41-50",IF(B451&lt;=60,"51-60","&gt;60"))))</f>
        <v>51-60</v>
      </c>
      <c r="X451" t="str">
        <f t="shared" ref="X451:X514" si="28">IF(B451&lt;=30, "18-30 (Young Adult)", IF(B451&lt;=45, "31-45 (Middle-Aged)", "46-60 (Older Adult)"))</f>
        <v>46-60 (Older Adult)</v>
      </c>
      <c r="AA451" t="str" cm="1">
        <f t="array" ref="AA451">INDEX(F451:F1950, MATCH(MAX(IF(H451:H1950="0", COUNTIF(F451:F1950, F451:F1950), 0)), IF(H451:H1950="0", COUNTIF(F451:F1950, F451:F1950), 0), 0))</f>
        <v>Car</v>
      </c>
      <c r="AB451" t="str" cm="1">
        <f t="array" ref="AB451">INDEX(Q451:Q1449, MATCH(MAX(COUNTIFS(Q451:Q1449, Q451:Q1449, AC451:AC1449, "High")), COUNTIFS(Q451:Q1449, Q451:Q1449, AC451:AC1449, "High"), 0))</f>
        <v>South</v>
      </c>
      <c r="AC451" t="str">
        <v>High Risk</v>
      </c>
      <c r="AH451">
        <f t="shared" ref="AH451:AH514" si="29">AVERAGEIF(M:M,M451,D:D)</f>
        <v>647.51989389920425</v>
      </c>
      <c r="AJ451">
        <f t="shared" ref="AJ451:AJ514" si="30">AVERAGEIFS(H:H,N:N,N451)</f>
        <v>0.15873015873015872</v>
      </c>
      <c r="AK451">
        <f t="shared" ref="AK451:AK514" si="31">CORREL(O451:O1950, H451:H1950)</f>
        <v>4.7396553864658485E-2</v>
      </c>
      <c r="AM451">
        <v>0.46713068978937938</v>
      </c>
      <c r="AN451" s="8">
        <f>IF(L451="Male", 1, 0)</f>
        <v>0</v>
      </c>
    </row>
    <row r="452" spans="1:40" ht="15" x14ac:dyDescent="0.3">
      <c r="A452">
        <v>451</v>
      </c>
      <c r="B452">
        <v>22</v>
      </c>
      <c r="C452">
        <v>62499</v>
      </c>
      <c r="D452">
        <v>617</v>
      </c>
      <c r="E452">
        <v>194050</v>
      </c>
      <c r="F452" t="s">
        <v>44</v>
      </c>
      <c r="G452">
        <v>3910</v>
      </c>
      <c r="H452">
        <v>0</v>
      </c>
      <c r="I452">
        <v>1</v>
      </c>
      <c r="J452" t="s">
        <v>20</v>
      </c>
      <c r="K452" t="s">
        <v>29</v>
      </c>
      <c r="L452" t="s">
        <v>30</v>
      </c>
      <c r="M452" t="s">
        <v>37</v>
      </c>
      <c r="N452">
        <v>1</v>
      </c>
      <c r="O452">
        <v>4</v>
      </c>
      <c r="P452">
        <v>106343</v>
      </c>
      <c r="Q452" t="s">
        <v>24</v>
      </c>
      <c r="R452">
        <v>11</v>
      </c>
      <c r="S452" t="s">
        <v>34</v>
      </c>
      <c r="W452" t="str">
        <f>IF(B452&lt;30,"&lt;30",IF(B452&lt;=40,"30-40",IF(B452&lt;=50,"41-50",IF(B452&lt;=60,"51-60","&gt;60"))))</f>
        <v>&lt;30</v>
      </c>
      <c r="X452" t="str">
        <f t="shared" si="28"/>
        <v>18-30 (Young Adult)</v>
      </c>
      <c r="AA452" t="str" cm="1">
        <f t="array" ref="AA452">INDEX(F452:F1951, MATCH(MAX(IF(H452:H1951="0", COUNTIF(F452:F1951, F452:F1951), 0)), IF(H452:H1951="0", COUNTIF(F452:F1951, F452:F1951), 0), 0))</f>
        <v>Personal</v>
      </c>
      <c r="AB452" t="str" cm="1">
        <f t="array" ref="AB452">INDEX(Q452:Q1450, MATCH(MAX(COUNTIFS(Q452:Q1450, Q452:Q1450, AC452:AC1450, "High")), COUNTIFS(Q452:Q1450, Q452:Q1450, AC452:AC1450, "High"), 0))</f>
        <v>East</v>
      </c>
      <c r="AC452" t="str">
        <v>High Risk</v>
      </c>
      <c r="AH452">
        <f t="shared" si="29"/>
        <v>652.44324324324327</v>
      </c>
      <c r="AJ452">
        <f t="shared" si="30"/>
        <v>0.15436241610738255</v>
      </c>
      <c r="AK452">
        <f t="shared" si="31"/>
        <v>4.724337782901878E-2</v>
      </c>
      <c r="AM452">
        <v>0.66497108152385431</v>
      </c>
      <c r="AN452" s="8">
        <f>IF(L452="Male", 1, 0)</f>
        <v>1</v>
      </c>
    </row>
    <row r="453" spans="1:40" ht="15" x14ac:dyDescent="0.3">
      <c r="A453">
        <v>452</v>
      </c>
      <c r="B453">
        <v>24</v>
      </c>
      <c r="C453">
        <v>46450</v>
      </c>
      <c r="D453">
        <v>641</v>
      </c>
      <c r="E453">
        <v>167730</v>
      </c>
      <c r="F453" t="s">
        <v>28</v>
      </c>
      <c r="G453">
        <v>3857</v>
      </c>
      <c r="H453">
        <v>0</v>
      </c>
      <c r="I453">
        <v>1</v>
      </c>
      <c r="J453" t="s">
        <v>20</v>
      </c>
      <c r="K453" t="s">
        <v>33</v>
      </c>
      <c r="L453" t="s">
        <v>22</v>
      </c>
      <c r="M453" t="s">
        <v>37</v>
      </c>
      <c r="N453">
        <v>3</v>
      </c>
      <c r="O453">
        <v>1</v>
      </c>
      <c r="P453">
        <v>123311</v>
      </c>
      <c r="Q453" t="s">
        <v>24</v>
      </c>
      <c r="R453">
        <v>2</v>
      </c>
      <c r="S453" t="s">
        <v>34</v>
      </c>
      <c r="W453" t="str">
        <f>IF(B453&lt;30,"&lt;30",IF(B453&lt;=40,"30-40",IF(B453&lt;=50,"41-50",IF(B453&lt;=60,"51-60","&gt;60"))))</f>
        <v>&lt;30</v>
      </c>
      <c r="X453" t="str">
        <f t="shared" si="28"/>
        <v>18-30 (Young Adult)</v>
      </c>
      <c r="AA453" t="str" cm="1">
        <f t="array" ref="AA453">INDEX(F453:F1952, MATCH(MAX(IF(H453:H1952="0", COUNTIF(F453:F1952, F453:F1952), 0)), IF(H453:H1952="0", COUNTIF(F453:F1952, F453:F1952), 0), 0))</f>
        <v>Education</v>
      </c>
      <c r="AB453" t="str" cm="1">
        <f t="array" ref="AB453">INDEX(Q453:Q1451, MATCH(MAX(COUNTIFS(Q453:Q1451, Q453:Q1451, AC453:AC1451, "High")), COUNTIFS(Q453:Q1451, Q453:Q1451, AC453:AC1451, "High"), 0))</f>
        <v>East</v>
      </c>
      <c r="AC453" t="str">
        <v>High Risk</v>
      </c>
      <c r="AH453">
        <f t="shared" si="29"/>
        <v>652.44324324324327</v>
      </c>
      <c r="AJ453">
        <f t="shared" si="30"/>
        <v>0.13414634146341464</v>
      </c>
      <c r="AK453">
        <f t="shared" si="31"/>
        <v>4.7809959870880984E-2</v>
      </c>
      <c r="AM453">
        <v>0.51970891449363255</v>
      </c>
      <c r="AN453" s="8">
        <f>IF(L453="Male", 1, 0)</f>
        <v>0</v>
      </c>
    </row>
    <row r="454" spans="1:40" ht="15" x14ac:dyDescent="0.3">
      <c r="A454">
        <v>453</v>
      </c>
      <c r="B454">
        <v>48</v>
      </c>
      <c r="C454">
        <v>41652</v>
      </c>
      <c r="D454">
        <v>683</v>
      </c>
      <c r="E454">
        <v>165516</v>
      </c>
      <c r="F454" t="s">
        <v>28</v>
      </c>
      <c r="G454">
        <v>5169</v>
      </c>
      <c r="H454">
        <v>0</v>
      </c>
      <c r="I454">
        <v>1</v>
      </c>
      <c r="J454" t="s">
        <v>20</v>
      </c>
      <c r="K454" t="s">
        <v>21</v>
      </c>
      <c r="L454" t="s">
        <v>22</v>
      </c>
      <c r="M454" t="s">
        <v>23</v>
      </c>
      <c r="N454">
        <v>4</v>
      </c>
      <c r="O454">
        <v>1</v>
      </c>
      <c r="P454">
        <v>15525</v>
      </c>
      <c r="Q454" t="s">
        <v>32</v>
      </c>
      <c r="R454">
        <v>18</v>
      </c>
      <c r="S454" t="s">
        <v>45</v>
      </c>
      <c r="W454" t="str">
        <f>IF(B454&lt;30,"&lt;30",IF(B454&lt;=40,"30-40",IF(B454&lt;=50,"41-50",IF(B454&lt;=60,"51-60","&gt;60"))))</f>
        <v>41-50</v>
      </c>
      <c r="X454" t="str">
        <f t="shared" si="28"/>
        <v>46-60 (Older Adult)</v>
      </c>
      <c r="AA454" t="str" cm="1">
        <f t="array" ref="AA454">INDEX(F454:F1953, MATCH(MAX(IF(H454:H1953="0", COUNTIF(F454:F1953, F454:F1953), 0)), IF(H454:H1953="0", COUNTIF(F454:F1953, F454:F1953), 0), 0))</f>
        <v>Education</v>
      </c>
      <c r="AB454" t="str" cm="1">
        <f t="array" ref="AB454">INDEX(Q454:Q1452, MATCH(MAX(COUNTIFS(Q454:Q1452, Q454:Q1452, AC454:AC1452, "High")), COUNTIFS(Q454:Q1452, Q454:Q1452, AC454:AC1452, "High"), 0))</f>
        <v>South</v>
      </c>
      <c r="AC454" t="str">
        <v>High Risk</v>
      </c>
      <c r="AH454">
        <f t="shared" si="29"/>
        <v>647.51989389920425</v>
      </c>
      <c r="AJ454">
        <f t="shared" si="30"/>
        <v>0.17796610169491525</v>
      </c>
      <c r="AK454">
        <f t="shared" si="31"/>
        <v>4.7351437057017089E-2</v>
      </c>
      <c r="AM454">
        <v>0.4762814188608202</v>
      </c>
      <c r="AN454" s="8">
        <f>IF(L454="Male", 1, 0)</f>
        <v>0</v>
      </c>
    </row>
    <row r="455" spans="1:40" ht="15" x14ac:dyDescent="0.3">
      <c r="A455">
        <v>454</v>
      </c>
      <c r="B455">
        <v>48</v>
      </c>
      <c r="C455">
        <v>37024</v>
      </c>
      <c r="D455">
        <v>691</v>
      </c>
      <c r="E455">
        <v>206661</v>
      </c>
      <c r="F455" t="s">
        <v>40</v>
      </c>
      <c r="G455">
        <v>6060</v>
      </c>
      <c r="H455">
        <v>0</v>
      </c>
      <c r="I455">
        <v>0</v>
      </c>
      <c r="J455" t="s">
        <v>20</v>
      </c>
      <c r="K455" t="s">
        <v>33</v>
      </c>
      <c r="L455" t="s">
        <v>30</v>
      </c>
      <c r="M455" t="s">
        <v>23</v>
      </c>
      <c r="N455">
        <v>5</v>
      </c>
      <c r="O455">
        <v>3</v>
      </c>
      <c r="P455">
        <v>98586</v>
      </c>
      <c r="Q455" t="s">
        <v>38</v>
      </c>
      <c r="R455">
        <v>12</v>
      </c>
      <c r="S455" t="s">
        <v>42</v>
      </c>
      <c r="W455" t="str">
        <f>IF(B455&lt;30,"&lt;30",IF(B455&lt;=40,"30-40",IF(B455&lt;=50,"41-50",IF(B455&lt;=60,"51-60","&gt;60"))))</f>
        <v>41-50</v>
      </c>
      <c r="X455" t="str">
        <f t="shared" si="28"/>
        <v>46-60 (Older Adult)</v>
      </c>
      <c r="AA455" t="str" cm="1">
        <f t="array" ref="AA455">INDEX(F455:F1954, MATCH(MAX(IF(H455:H1954="0", COUNTIF(F455:F1954, F455:F1954), 0)), IF(H455:H1954="0", COUNTIF(F455:F1954, F455:F1954), 0), 0))</f>
        <v>Car</v>
      </c>
      <c r="AB455" t="str" cm="1">
        <f t="array" ref="AB455">INDEX(Q455:Q1453, MATCH(MAX(COUNTIFS(Q455:Q1453, Q455:Q1453, AC455:AC1453, "High")), COUNTIFS(Q455:Q1453, Q455:Q1453, AC455:AC1453, "High"), 0))</f>
        <v>North</v>
      </c>
      <c r="AC455" t="str">
        <v>High Risk</v>
      </c>
      <c r="AH455">
        <f t="shared" si="29"/>
        <v>647.51989389920425</v>
      </c>
      <c r="AJ455">
        <f t="shared" si="30"/>
        <v>0.11715481171548117</v>
      </c>
      <c r="AK455">
        <f t="shared" si="31"/>
        <v>4.6891220022353228E-2</v>
      </c>
      <c r="AM455">
        <v>0.43439262148927887</v>
      </c>
      <c r="AN455" s="8">
        <f>IF(L455="Male", 1, 0)</f>
        <v>1</v>
      </c>
    </row>
    <row r="456" spans="1:40" ht="15" x14ac:dyDescent="0.3">
      <c r="A456">
        <v>455</v>
      </c>
      <c r="B456">
        <v>45</v>
      </c>
      <c r="C456">
        <v>21452</v>
      </c>
      <c r="D456">
        <v>639</v>
      </c>
      <c r="E456">
        <v>219338</v>
      </c>
      <c r="F456" t="s">
        <v>19</v>
      </c>
      <c r="G456">
        <v>4789</v>
      </c>
      <c r="H456">
        <v>1</v>
      </c>
      <c r="I456">
        <v>0</v>
      </c>
      <c r="J456" t="s">
        <v>20</v>
      </c>
      <c r="K456" t="s">
        <v>29</v>
      </c>
      <c r="L456" t="s">
        <v>22</v>
      </c>
      <c r="M456" t="s">
        <v>31</v>
      </c>
      <c r="N456">
        <v>2</v>
      </c>
      <c r="O456">
        <v>4</v>
      </c>
      <c r="P456">
        <v>74323</v>
      </c>
      <c r="Q456" t="s">
        <v>26</v>
      </c>
      <c r="R456">
        <v>15</v>
      </c>
      <c r="S456" t="s">
        <v>43</v>
      </c>
      <c r="W456" t="str">
        <f>IF(B456&lt;30,"&lt;30",IF(B456&lt;=40,"30-40",IF(B456&lt;=50,"41-50",IF(B456&lt;=60,"51-60","&gt;60"))))</f>
        <v>41-50</v>
      </c>
      <c r="X456" t="str">
        <f t="shared" si="28"/>
        <v>31-45 (Middle-Aged)</v>
      </c>
      <c r="AA456" t="str" cm="1">
        <f t="array" ref="AA456">INDEX(F456:F1955, MATCH(MAX(IF(H456:H1955="0", COUNTIF(F456:F1955, F456:F1955), 0)), IF(H456:H1955="0", COUNTIF(F456:F1955, F456:F1955), 0), 0))</f>
        <v>Home</v>
      </c>
      <c r="AB456" t="str" cm="1">
        <f t="array" ref="AB456">INDEX(Q456:Q1454, MATCH(MAX(COUNTIFS(Q456:Q1454, Q456:Q1454, AC456:AC1454, "High")), COUNTIFS(Q456:Q1454, Q456:Q1454, AC456:AC1454, "High"), 0))</f>
        <v>West</v>
      </c>
      <c r="AC456" t="str">
        <v>High Risk</v>
      </c>
      <c r="AH456">
        <f t="shared" si="29"/>
        <v>647.78062678062679</v>
      </c>
      <c r="AJ456">
        <f t="shared" si="30"/>
        <v>0.13100436681222707</v>
      </c>
      <c r="AK456">
        <f t="shared" si="31"/>
        <v>4.7079667953740523E-2</v>
      </c>
      <c r="AM456">
        <v>0.29344786075685853</v>
      </c>
      <c r="AN456" s="8">
        <f>IF(L456="Male", 1, 0)</f>
        <v>0</v>
      </c>
    </row>
    <row r="457" spans="1:40" ht="15" x14ac:dyDescent="0.3">
      <c r="A457">
        <v>456</v>
      </c>
      <c r="B457">
        <v>46</v>
      </c>
      <c r="C457">
        <v>58106</v>
      </c>
      <c r="D457">
        <v>666</v>
      </c>
      <c r="E457">
        <v>156878</v>
      </c>
      <c r="F457" t="s">
        <v>44</v>
      </c>
      <c r="G457">
        <v>5937</v>
      </c>
      <c r="H457">
        <v>0</v>
      </c>
      <c r="I457">
        <v>1</v>
      </c>
      <c r="J457" t="s">
        <v>36</v>
      </c>
      <c r="K457" t="s">
        <v>33</v>
      </c>
      <c r="L457" t="s">
        <v>22</v>
      </c>
      <c r="M457" t="s">
        <v>37</v>
      </c>
      <c r="N457">
        <v>4</v>
      </c>
      <c r="O457">
        <v>4</v>
      </c>
      <c r="P457">
        <v>145040</v>
      </c>
      <c r="Q457" t="s">
        <v>32</v>
      </c>
      <c r="R457">
        <v>9</v>
      </c>
      <c r="S457" t="s">
        <v>43</v>
      </c>
      <c r="W457" t="str">
        <f>IF(B457&lt;30,"&lt;30",IF(B457&lt;=40,"30-40",IF(B457&lt;=50,"41-50",IF(B457&lt;=60,"51-60","&gt;60"))))</f>
        <v>41-50</v>
      </c>
      <c r="X457" t="str">
        <f t="shared" si="28"/>
        <v>46-60 (Older Adult)</v>
      </c>
      <c r="AA457" t="str" cm="1">
        <f t="array" ref="AA457">INDEX(F457:F1956, MATCH(MAX(IF(H457:H1956="0", COUNTIF(F457:F1956, F457:F1956), 0)), IF(H457:H1956="0", COUNTIF(F457:F1956, F457:F1956), 0), 0))</f>
        <v>Personal</v>
      </c>
      <c r="AB457" t="str" cm="1">
        <f t="array" ref="AB457">INDEX(Q457:Q1455, MATCH(MAX(COUNTIFS(Q457:Q1455, Q457:Q1455, AC457:AC1455, "High")), COUNTIFS(Q457:Q1455, Q457:Q1455, AC457:AC1455, "High"), 0))</f>
        <v>South</v>
      </c>
      <c r="AC457" t="str">
        <v>High Risk</v>
      </c>
      <c r="AH457">
        <f t="shared" si="29"/>
        <v>652.44324324324327</v>
      </c>
      <c r="AJ457">
        <f t="shared" si="30"/>
        <v>0.17796610169491525</v>
      </c>
      <c r="AK457">
        <f t="shared" si="31"/>
        <v>4.3924246982408294E-2</v>
      </c>
      <c r="AM457">
        <v>0.62520930821936405</v>
      </c>
      <c r="AN457" s="8">
        <f>IF(L457="Male", 1, 0)</f>
        <v>0</v>
      </c>
    </row>
    <row r="458" spans="1:40" ht="15" x14ac:dyDescent="0.3">
      <c r="A458">
        <v>457</v>
      </c>
      <c r="B458">
        <v>22</v>
      </c>
      <c r="C458">
        <v>45904</v>
      </c>
      <c r="D458">
        <v>583</v>
      </c>
      <c r="E458">
        <v>137756</v>
      </c>
      <c r="F458" t="s">
        <v>35</v>
      </c>
      <c r="G458">
        <v>5085</v>
      </c>
      <c r="H458">
        <v>0</v>
      </c>
      <c r="I458">
        <v>1</v>
      </c>
      <c r="J458" t="s">
        <v>20</v>
      </c>
      <c r="K458" t="s">
        <v>29</v>
      </c>
      <c r="L458" t="s">
        <v>30</v>
      </c>
      <c r="M458" t="s">
        <v>41</v>
      </c>
      <c r="N458">
        <v>3</v>
      </c>
      <c r="O458">
        <v>4</v>
      </c>
      <c r="P458">
        <v>118426</v>
      </c>
      <c r="Q458" t="s">
        <v>24</v>
      </c>
      <c r="R458">
        <v>8</v>
      </c>
      <c r="S458" t="s">
        <v>45</v>
      </c>
      <c r="W458" t="str">
        <f>IF(B458&lt;30,"&lt;30",IF(B458&lt;=40,"30-40",IF(B458&lt;=50,"41-50",IF(B458&lt;=60,"51-60","&gt;60"))))</f>
        <v>&lt;30</v>
      </c>
      <c r="X458" t="str">
        <f t="shared" si="28"/>
        <v>18-30 (Young Adult)</v>
      </c>
      <c r="AA458" t="str" cm="1">
        <f t="array" ref="AA458">INDEX(F458:F1957, MATCH(MAX(IF(H458:H1957="0", COUNTIF(F458:F1957, F458:F1957), 0)), IF(H458:H1957="0", COUNTIF(F458:F1957, F458:F1957), 0), 0))</f>
        <v>Medical</v>
      </c>
      <c r="AB458" t="str" cm="1">
        <f t="array" ref="AB458">INDEX(Q458:Q1456, MATCH(MAX(COUNTIFS(Q458:Q1456, Q458:Q1456, AC458:AC1456, "High")), COUNTIFS(Q458:Q1456, Q458:Q1456, AC458:AC1456, "High"), 0))</f>
        <v>East</v>
      </c>
      <c r="AC458" t="str">
        <v>Low Risk</v>
      </c>
      <c r="AH458">
        <f t="shared" si="29"/>
        <v>648.68905472636811</v>
      </c>
      <c r="AJ458">
        <f t="shared" si="30"/>
        <v>0.13414634146341464</v>
      </c>
      <c r="AK458">
        <f t="shared" si="31"/>
        <v>4.4490551937892232E-2</v>
      </c>
      <c r="AM458">
        <v>0.51476697772507984</v>
      </c>
      <c r="AN458" s="8">
        <f>IF(L458="Male", 1, 0)</f>
        <v>1</v>
      </c>
    </row>
    <row r="459" spans="1:40" ht="15" x14ac:dyDescent="0.3">
      <c r="A459">
        <v>458</v>
      </c>
      <c r="B459">
        <v>62</v>
      </c>
      <c r="C459">
        <v>9048</v>
      </c>
      <c r="D459">
        <v>640</v>
      </c>
      <c r="E459">
        <v>203982</v>
      </c>
      <c r="F459" t="s">
        <v>40</v>
      </c>
      <c r="G459">
        <v>2844</v>
      </c>
      <c r="H459">
        <v>0</v>
      </c>
      <c r="I459">
        <v>0</v>
      </c>
      <c r="J459" t="s">
        <v>20</v>
      </c>
      <c r="K459" t="s">
        <v>33</v>
      </c>
      <c r="L459" t="s">
        <v>30</v>
      </c>
      <c r="M459" t="s">
        <v>23</v>
      </c>
      <c r="N459">
        <v>3</v>
      </c>
      <c r="O459">
        <v>4</v>
      </c>
      <c r="P459">
        <v>107027</v>
      </c>
      <c r="Q459" t="s">
        <v>26</v>
      </c>
      <c r="R459">
        <v>18</v>
      </c>
      <c r="S459" t="s">
        <v>25</v>
      </c>
      <c r="W459" t="str">
        <f>IF(B459&lt;30,"&lt;30",IF(B459&lt;=40,"30-40",IF(B459&lt;=50,"41-50",IF(B459&lt;=60,"51-60","&gt;60"))))</f>
        <v>&gt;60</v>
      </c>
      <c r="X459" t="str">
        <f t="shared" si="28"/>
        <v>46-60 (Older Adult)</v>
      </c>
      <c r="AA459" t="str" cm="1">
        <f t="array" ref="AA459">INDEX(F459:F1958, MATCH(MAX(IF(H459:H1958="0", COUNTIF(F459:F1958, F459:F1958), 0)), IF(H459:H1958="0", COUNTIF(F459:F1958, F459:F1958), 0), 0))</f>
        <v>Car</v>
      </c>
      <c r="AB459" t="str" cm="1">
        <f t="array" ref="AB459">INDEX(Q459:Q1457, MATCH(MAX(COUNTIFS(Q459:Q1457, Q459:Q1457, AC459:AC1457, "High")), COUNTIFS(Q459:Q1457, Q459:Q1457, AC459:AC1457, "High"), 0))</f>
        <v>West</v>
      </c>
      <c r="AC459" t="str">
        <v>High Risk</v>
      </c>
      <c r="AH459">
        <f t="shared" si="29"/>
        <v>647.51989389920425</v>
      </c>
      <c r="AJ459">
        <f t="shared" si="30"/>
        <v>0.13414634146341464</v>
      </c>
      <c r="AK459">
        <f t="shared" si="31"/>
        <v>4.5059099390276337E-2</v>
      </c>
      <c r="AM459">
        <v>0.1811771946815347</v>
      </c>
      <c r="AN459" s="8">
        <f>IF(L459="Male", 1, 0)</f>
        <v>1</v>
      </c>
    </row>
    <row r="460" spans="1:40" ht="15" x14ac:dyDescent="0.3">
      <c r="A460">
        <v>459</v>
      </c>
      <c r="B460">
        <v>54</v>
      </c>
      <c r="C460">
        <v>51130</v>
      </c>
      <c r="D460">
        <v>669</v>
      </c>
      <c r="E460">
        <v>243233</v>
      </c>
      <c r="F460" t="s">
        <v>40</v>
      </c>
      <c r="G460">
        <v>5612</v>
      </c>
      <c r="H460">
        <v>1</v>
      </c>
      <c r="I460">
        <v>1</v>
      </c>
      <c r="J460" t="s">
        <v>20</v>
      </c>
      <c r="K460" t="s">
        <v>33</v>
      </c>
      <c r="L460" t="s">
        <v>22</v>
      </c>
      <c r="M460" t="s">
        <v>41</v>
      </c>
      <c r="N460">
        <v>0</v>
      </c>
      <c r="O460">
        <v>2</v>
      </c>
      <c r="P460">
        <v>87042</v>
      </c>
      <c r="Q460" t="s">
        <v>38</v>
      </c>
      <c r="R460">
        <v>16</v>
      </c>
      <c r="S460" t="s">
        <v>43</v>
      </c>
      <c r="W460" t="str">
        <f>IF(B460&lt;30,"&lt;30",IF(B460&lt;=40,"30-40",IF(B460&lt;=50,"41-50",IF(B460&lt;=60,"51-60","&gt;60"))))</f>
        <v>51-60</v>
      </c>
      <c r="X460" t="str">
        <f t="shared" si="28"/>
        <v>46-60 (Older Adult)</v>
      </c>
      <c r="AA460" t="str" cm="1">
        <f t="array" ref="AA460">INDEX(F460:F1959, MATCH(MAX(IF(H460:H1959="0", COUNTIF(F460:F1959, F460:F1959), 0)), IF(H460:H1959="0", COUNTIF(F460:F1959, F460:F1959), 0), 0))</f>
        <v>Car</v>
      </c>
      <c r="AB460" t="str" cm="1">
        <f t="array" ref="AB460">INDEX(Q460:Q1458, MATCH(MAX(COUNTIFS(Q460:Q1458, Q460:Q1458, AC460:AC1458, "High")), COUNTIFS(Q460:Q1458, Q460:Q1458, AC460:AC1458, "High"), 0))</f>
        <v>North</v>
      </c>
      <c r="AC460" t="str">
        <v>High Risk</v>
      </c>
      <c r="AH460">
        <f t="shared" si="29"/>
        <v>648.68905472636811</v>
      </c>
      <c r="AJ460">
        <f t="shared" si="30"/>
        <v>0.15873015873015872</v>
      </c>
      <c r="AK460">
        <f t="shared" si="31"/>
        <v>4.5629903901293657E-2</v>
      </c>
      <c r="AM460">
        <v>0.56206837250979791</v>
      </c>
      <c r="AN460" s="8">
        <f>IF(L460="Male", 1, 0)</f>
        <v>0</v>
      </c>
    </row>
    <row r="461" spans="1:40" ht="15" x14ac:dyDescent="0.3">
      <c r="A461">
        <v>460</v>
      </c>
      <c r="B461">
        <v>50</v>
      </c>
      <c r="C461">
        <v>67367</v>
      </c>
      <c r="D461">
        <v>535</v>
      </c>
      <c r="E461">
        <v>203691</v>
      </c>
      <c r="F461" t="s">
        <v>44</v>
      </c>
      <c r="G461">
        <v>4457</v>
      </c>
      <c r="H461">
        <v>1</v>
      </c>
      <c r="I461">
        <v>0</v>
      </c>
      <c r="J461" t="s">
        <v>20</v>
      </c>
      <c r="K461" t="s">
        <v>29</v>
      </c>
      <c r="L461" t="s">
        <v>22</v>
      </c>
      <c r="M461" t="s">
        <v>23</v>
      </c>
      <c r="N461">
        <v>1</v>
      </c>
      <c r="O461">
        <v>2</v>
      </c>
      <c r="P461">
        <v>111916</v>
      </c>
      <c r="Q461" t="s">
        <v>26</v>
      </c>
      <c r="R461">
        <v>10</v>
      </c>
      <c r="S461" t="s">
        <v>43</v>
      </c>
      <c r="W461" t="str">
        <f>IF(B461&lt;30,"&lt;30",IF(B461&lt;=40,"30-40",IF(B461&lt;=50,"41-50",IF(B461&lt;=60,"51-60","&gt;60"))))</f>
        <v>41-50</v>
      </c>
      <c r="X461" t="str">
        <f t="shared" si="28"/>
        <v>46-60 (Older Adult)</v>
      </c>
      <c r="AA461" t="str" cm="1">
        <f t="array" ref="AA461">INDEX(F461:F1960, MATCH(MAX(IF(H461:H1960="0", COUNTIF(F461:F1960, F461:F1960), 0)), IF(H461:H1960="0", COUNTIF(F461:F1960, F461:F1960), 0), 0))</f>
        <v>Personal</v>
      </c>
      <c r="AB461" t="str" cm="1">
        <f t="array" ref="AB461">INDEX(Q461:Q1459, MATCH(MAX(COUNTIFS(Q461:Q1459, Q461:Q1459, AC461:AC1459, "High")), COUNTIFS(Q461:Q1459, Q461:Q1459, AC461:AC1459, "High"), 0))</f>
        <v>West</v>
      </c>
      <c r="AC461" t="str">
        <v>Low Risk</v>
      </c>
      <c r="AH461">
        <f t="shared" si="29"/>
        <v>647.51989389920425</v>
      </c>
      <c r="AJ461">
        <f t="shared" si="30"/>
        <v>0.15436241610738255</v>
      </c>
      <c r="AK461">
        <f t="shared" si="31"/>
        <v>4.6807341602242661E-2</v>
      </c>
      <c r="AM461">
        <v>0.70903215879366055</v>
      </c>
      <c r="AN461" s="8">
        <f>IF(L461="Male", 1, 0)</f>
        <v>0</v>
      </c>
    </row>
    <row r="462" spans="1:40" ht="15" x14ac:dyDescent="0.3">
      <c r="A462">
        <v>461</v>
      </c>
      <c r="B462">
        <v>41</v>
      </c>
      <c r="C462">
        <v>30395</v>
      </c>
      <c r="D462">
        <v>654</v>
      </c>
      <c r="E462">
        <v>187531</v>
      </c>
      <c r="F462" t="s">
        <v>19</v>
      </c>
      <c r="G462">
        <v>4189</v>
      </c>
      <c r="H462">
        <v>0</v>
      </c>
      <c r="I462">
        <v>1</v>
      </c>
      <c r="J462" t="s">
        <v>20</v>
      </c>
      <c r="K462" t="s">
        <v>33</v>
      </c>
      <c r="L462" t="s">
        <v>22</v>
      </c>
      <c r="M462" t="s">
        <v>37</v>
      </c>
      <c r="N462">
        <v>2</v>
      </c>
      <c r="O462">
        <v>1</v>
      </c>
      <c r="P462">
        <v>72154</v>
      </c>
      <c r="Q462" t="s">
        <v>32</v>
      </c>
      <c r="R462">
        <v>12</v>
      </c>
      <c r="S462" t="s">
        <v>39</v>
      </c>
      <c r="W462" t="str">
        <f>IF(B462&lt;30,"&lt;30",IF(B462&lt;=40,"30-40",IF(B462&lt;=50,"41-50",IF(B462&lt;=60,"51-60","&gt;60"))))</f>
        <v>41-50</v>
      </c>
      <c r="X462" t="str">
        <f t="shared" si="28"/>
        <v>31-45 (Middle-Aged)</v>
      </c>
      <c r="AA462" t="str" cm="1">
        <f t="array" ref="AA462">INDEX(F462:F1961, MATCH(MAX(IF(H462:H1961="0", COUNTIF(F462:F1961, F462:F1961), 0)), IF(H462:H1961="0", COUNTIF(F462:F1961, F462:F1961), 0), 0))</f>
        <v>Home</v>
      </c>
      <c r="AB462" t="str" cm="1">
        <f t="array" ref="AB462">INDEX(Q462:Q1460, MATCH(MAX(COUNTIFS(Q462:Q1460, Q462:Q1460, AC462:AC1460, "High")), COUNTIFS(Q462:Q1460, Q462:Q1460, AC462:AC1460, "High"), 0))</f>
        <v>South</v>
      </c>
      <c r="AC462" t="str">
        <v>High Risk</v>
      </c>
      <c r="AH462">
        <f t="shared" si="29"/>
        <v>652.44324324324327</v>
      </c>
      <c r="AJ462">
        <f t="shared" si="30"/>
        <v>0.13100436681222707</v>
      </c>
      <c r="AK462">
        <f t="shared" si="31"/>
        <v>4.7994989108707475E-2</v>
      </c>
      <c r="AM462">
        <v>0.37439244046595405</v>
      </c>
      <c r="AN462" s="8">
        <f>IF(L462="Male", 1, 0)</f>
        <v>0</v>
      </c>
    </row>
    <row r="463" spans="1:40" ht="15" x14ac:dyDescent="0.3">
      <c r="A463">
        <v>462</v>
      </c>
      <c r="B463">
        <v>64</v>
      </c>
      <c r="C463">
        <v>39311</v>
      </c>
      <c r="D463">
        <v>641</v>
      </c>
      <c r="E463">
        <v>143499</v>
      </c>
      <c r="F463" t="s">
        <v>28</v>
      </c>
      <c r="G463">
        <v>5617</v>
      </c>
      <c r="H463">
        <v>0</v>
      </c>
      <c r="I463">
        <v>0</v>
      </c>
      <c r="J463" t="s">
        <v>20</v>
      </c>
      <c r="K463" t="s">
        <v>29</v>
      </c>
      <c r="L463" t="s">
        <v>22</v>
      </c>
      <c r="M463" t="s">
        <v>23</v>
      </c>
      <c r="N463">
        <v>0</v>
      </c>
      <c r="O463">
        <v>4</v>
      </c>
      <c r="P463">
        <v>97008</v>
      </c>
      <c r="Q463" t="s">
        <v>24</v>
      </c>
      <c r="R463">
        <v>12</v>
      </c>
      <c r="S463" t="s">
        <v>25</v>
      </c>
      <c r="W463" t="str">
        <f>IF(B463&lt;30,"&lt;30",IF(B463&lt;=40,"30-40",IF(B463&lt;=50,"41-50",IF(B463&lt;=60,"51-60","&gt;60"))))</f>
        <v>&gt;60</v>
      </c>
      <c r="X463" t="str">
        <f t="shared" si="28"/>
        <v>46-60 (Older Adult)</v>
      </c>
      <c r="AA463" t="str" cm="1">
        <f t="array" ref="AA463">INDEX(F463:F1962, MATCH(MAX(IF(H463:H1962="0", COUNTIF(F463:F1962, F463:F1962), 0)), IF(H463:H1962="0", COUNTIF(F463:F1962, F463:F1962), 0), 0))</f>
        <v>Education</v>
      </c>
      <c r="AB463" t="str" cm="1">
        <f t="array" ref="AB463">INDEX(Q463:Q1461, MATCH(MAX(COUNTIFS(Q463:Q1461, Q463:Q1461, AC463:AC1461, "High")), COUNTIFS(Q463:Q1461, Q463:Q1461, AC463:AC1461, "High"), 0))</f>
        <v>East</v>
      </c>
      <c r="AC463" t="str">
        <v>High Risk</v>
      </c>
      <c r="AH463">
        <f t="shared" si="29"/>
        <v>647.51989389920425</v>
      </c>
      <c r="AJ463">
        <f t="shared" si="30"/>
        <v>0.15873015873015872</v>
      </c>
      <c r="AK463">
        <f t="shared" si="31"/>
        <v>4.7536525610180028E-2</v>
      </c>
      <c r="AM463">
        <v>0.45509263868649474</v>
      </c>
      <c r="AN463" s="8">
        <f>IF(L463="Male", 1, 0)</f>
        <v>0</v>
      </c>
    </row>
    <row r="464" spans="1:40" ht="15" x14ac:dyDescent="0.3">
      <c r="A464">
        <v>463</v>
      </c>
      <c r="B464">
        <v>57</v>
      </c>
      <c r="C464">
        <v>56613</v>
      </c>
      <c r="D464">
        <v>713</v>
      </c>
      <c r="E464">
        <v>168300</v>
      </c>
      <c r="F464" t="s">
        <v>40</v>
      </c>
      <c r="G464">
        <v>5133</v>
      </c>
      <c r="H464">
        <v>0</v>
      </c>
      <c r="I464">
        <v>1</v>
      </c>
      <c r="J464" t="s">
        <v>36</v>
      </c>
      <c r="K464" t="s">
        <v>33</v>
      </c>
      <c r="L464" t="s">
        <v>30</v>
      </c>
      <c r="M464" t="s">
        <v>41</v>
      </c>
      <c r="N464">
        <v>4</v>
      </c>
      <c r="O464">
        <v>3</v>
      </c>
      <c r="P464">
        <v>82649</v>
      </c>
      <c r="Q464" t="s">
        <v>24</v>
      </c>
      <c r="R464">
        <v>10</v>
      </c>
      <c r="S464" t="s">
        <v>25</v>
      </c>
      <c r="W464" t="str">
        <f>IF(B464&lt;30,"&lt;30",IF(B464&lt;=40,"30-40",IF(B464&lt;=50,"41-50",IF(B464&lt;=60,"51-60","&gt;60"))))</f>
        <v>51-60</v>
      </c>
      <c r="X464" t="str">
        <f t="shared" si="28"/>
        <v>46-60 (Older Adult)</v>
      </c>
      <c r="AA464" t="str" cm="1">
        <f t="array" ref="AA464">INDEX(F464:F1963, MATCH(MAX(IF(H464:H1963="0", COUNTIF(F464:F1963, F464:F1963), 0)), IF(H464:H1963="0", COUNTIF(F464:F1963, F464:F1963), 0), 0))</f>
        <v>Car</v>
      </c>
      <c r="AB464" t="str" cm="1">
        <f t="array" ref="AB464">INDEX(Q464:Q1462, MATCH(MAX(COUNTIFS(Q464:Q1462, Q464:Q1462, AC464:AC1462, "High")), COUNTIFS(Q464:Q1462, Q464:Q1462, AC464:AC1462, "High"), 0))</f>
        <v>East</v>
      </c>
      <c r="AC464" t="str">
        <v>High Risk</v>
      </c>
      <c r="AH464">
        <f t="shared" si="29"/>
        <v>648.68905472636811</v>
      </c>
      <c r="AJ464">
        <f t="shared" si="30"/>
        <v>0.17796610169491525</v>
      </c>
      <c r="AK464">
        <f t="shared" si="31"/>
        <v>4.8108465767482171E-2</v>
      </c>
      <c r="AM464">
        <v>0.61169591701890791</v>
      </c>
      <c r="AN464" s="8">
        <f>IF(L464="Male", 1, 0)</f>
        <v>1</v>
      </c>
    </row>
    <row r="465" spans="1:40" ht="15" x14ac:dyDescent="0.3">
      <c r="A465">
        <v>464</v>
      </c>
      <c r="B465">
        <v>64</v>
      </c>
      <c r="C465">
        <v>11616</v>
      </c>
      <c r="D465">
        <v>658</v>
      </c>
      <c r="E465">
        <v>243920</v>
      </c>
      <c r="F465" t="s">
        <v>44</v>
      </c>
      <c r="G465">
        <v>4932</v>
      </c>
      <c r="H465">
        <v>0</v>
      </c>
      <c r="I465">
        <v>1</v>
      </c>
      <c r="J465" t="s">
        <v>20</v>
      </c>
      <c r="K465" t="s">
        <v>33</v>
      </c>
      <c r="L465" t="s">
        <v>22</v>
      </c>
      <c r="M465" t="s">
        <v>37</v>
      </c>
      <c r="N465">
        <v>1</v>
      </c>
      <c r="O465">
        <v>1</v>
      </c>
      <c r="P465">
        <v>167994</v>
      </c>
      <c r="Q465" t="s">
        <v>24</v>
      </c>
      <c r="R465">
        <v>14</v>
      </c>
      <c r="S465" t="s">
        <v>27</v>
      </c>
      <c r="W465" t="str">
        <f>IF(B465&lt;30,"&lt;30",IF(B465&lt;=40,"30-40",IF(B465&lt;=50,"41-50",IF(B465&lt;=60,"51-60","&gt;60"))))</f>
        <v>&gt;60</v>
      </c>
      <c r="X465" t="str">
        <f t="shared" si="28"/>
        <v>46-60 (Older Adult)</v>
      </c>
      <c r="AA465" t="str" cm="1">
        <f t="array" ref="AA465">INDEX(F465:F1964, MATCH(MAX(IF(H465:H1964="0", COUNTIF(F465:F1964, F465:F1964), 0)), IF(H465:H1964="0", COUNTIF(F465:F1964, F465:F1964), 0), 0))</f>
        <v>Personal</v>
      </c>
      <c r="AB465" t="str" cm="1">
        <f t="array" ref="AB465">INDEX(Q465:Q1463, MATCH(MAX(COUNTIFS(Q465:Q1463, Q465:Q1463, AC465:AC1463, "High")), COUNTIFS(Q465:Q1463, Q465:Q1463, AC465:AC1463, "High"), 0))</f>
        <v>East</v>
      </c>
      <c r="AC465" t="str">
        <v>High Risk</v>
      </c>
      <c r="AH465">
        <f t="shared" si="29"/>
        <v>652.44324324324327</v>
      </c>
      <c r="AJ465">
        <f t="shared" si="30"/>
        <v>0.15436241610738255</v>
      </c>
      <c r="AK465">
        <f t="shared" si="31"/>
        <v>4.8299664982982472E-2</v>
      </c>
      <c r="AM465">
        <v>0.20442058959296905</v>
      </c>
      <c r="AN465" s="8">
        <f>IF(L465="Male", 1, 0)</f>
        <v>0</v>
      </c>
    </row>
    <row r="466" spans="1:40" ht="15" x14ac:dyDescent="0.3">
      <c r="A466">
        <v>465</v>
      </c>
      <c r="B466">
        <v>43</v>
      </c>
      <c r="C466">
        <v>41994</v>
      </c>
      <c r="D466">
        <v>673</v>
      </c>
      <c r="E466">
        <v>137339</v>
      </c>
      <c r="F466" t="s">
        <v>44</v>
      </c>
      <c r="G466">
        <v>5097</v>
      </c>
      <c r="H466">
        <v>0</v>
      </c>
      <c r="I466">
        <v>1</v>
      </c>
      <c r="J466" t="s">
        <v>20</v>
      </c>
      <c r="K466" t="s">
        <v>33</v>
      </c>
      <c r="L466" t="s">
        <v>30</v>
      </c>
      <c r="M466" t="s">
        <v>23</v>
      </c>
      <c r="N466">
        <v>2</v>
      </c>
      <c r="O466">
        <v>1</v>
      </c>
      <c r="P466">
        <v>144098</v>
      </c>
      <c r="Q466" t="s">
        <v>26</v>
      </c>
      <c r="R466">
        <v>4</v>
      </c>
      <c r="S466" t="s">
        <v>43</v>
      </c>
      <c r="W466" t="str">
        <f>IF(B466&lt;30,"&lt;30",IF(B466&lt;=40,"30-40",IF(B466&lt;=50,"41-50",IF(B466&lt;=60,"51-60","&gt;60"))))</f>
        <v>41-50</v>
      </c>
      <c r="X466" t="str">
        <f t="shared" si="28"/>
        <v>31-45 (Middle-Aged)</v>
      </c>
      <c r="AA466" t="str" cm="1">
        <f t="array" ref="AA466">INDEX(F466:F1965, MATCH(MAX(IF(H466:H1965="0", COUNTIF(F466:F1965, F466:F1965), 0)), IF(H466:H1965="0", COUNTIF(F466:F1965, F466:F1965), 0), 0))</f>
        <v>Personal</v>
      </c>
      <c r="AB466" t="str" cm="1">
        <f t="array" ref="AB466">INDEX(Q466:Q1464, MATCH(MAX(COUNTIFS(Q466:Q1464, Q466:Q1464, AC466:AC1464, "High")), COUNTIFS(Q466:Q1464, Q466:Q1464, AC466:AC1464, "High"), 0))</f>
        <v>West</v>
      </c>
      <c r="AC466" t="str">
        <v>High Risk</v>
      </c>
      <c r="AH466">
        <f t="shared" si="29"/>
        <v>647.51989389920425</v>
      </c>
      <c r="AJ466">
        <f t="shared" si="30"/>
        <v>0.13100436681222707</v>
      </c>
      <c r="AK466">
        <f t="shared" si="31"/>
        <v>4.7839303499007502E-2</v>
      </c>
      <c r="AM466">
        <v>0.47937691771584767</v>
      </c>
      <c r="AN466" s="8">
        <f>IF(L466="Male", 1, 0)</f>
        <v>1</v>
      </c>
    </row>
    <row r="467" spans="1:40" ht="15" x14ac:dyDescent="0.3">
      <c r="A467">
        <v>466</v>
      </c>
      <c r="B467">
        <v>53</v>
      </c>
      <c r="C467">
        <v>55199</v>
      </c>
      <c r="D467">
        <v>636</v>
      </c>
      <c r="E467">
        <v>288636</v>
      </c>
      <c r="F467" t="s">
        <v>44</v>
      </c>
      <c r="G467">
        <v>4152</v>
      </c>
      <c r="H467">
        <v>0</v>
      </c>
      <c r="I467">
        <v>1</v>
      </c>
      <c r="J467" t="s">
        <v>20</v>
      </c>
      <c r="K467" t="s">
        <v>29</v>
      </c>
      <c r="L467" t="s">
        <v>30</v>
      </c>
      <c r="M467" t="s">
        <v>37</v>
      </c>
      <c r="N467">
        <v>4</v>
      </c>
      <c r="O467">
        <v>2</v>
      </c>
      <c r="P467">
        <v>131891</v>
      </c>
      <c r="Q467" t="s">
        <v>32</v>
      </c>
      <c r="R467">
        <v>15</v>
      </c>
      <c r="S467" t="s">
        <v>34</v>
      </c>
      <c r="W467" t="str">
        <f>IF(B467&lt;30,"&lt;30",IF(B467&lt;=40,"30-40",IF(B467&lt;=50,"41-50",IF(B467&lt;=60,"51-60","&gt;60"))))</f>
        <v>51-60</v>
      </c>
      <c r="X467" t="str">
        <f t="shared" si="28"/>
        <v>46-60 (Older Adult)</v>
      </c>
      <c r="AA467" t="str" cm="1">
        <f t="array" ref="AA467">INDEX(F467:F1966, MATCH(MAX(IF(H467:H1966="0", COUNTIF(F467:F1966, F467:F1966), 0)), IF(H467:H1966="0", COUNTIF(F467:F1966, F467:F1966), 0), 0))</f>
        <v>Personal</v>
      </c>
      <c r="AB467" t="str" cm="1">
        <f t="array" ref="AB467">INDEX(Q467:Q1465, MATCH(MAX(COUNTIFS(Q467:Q1465, Q467:Q1465, AC467:AC1465, "High")), COUNTIFS(Q467:Q1465, Q467:Q1465, AC467:AC1465, "High"), 0))</f>
        <v>South</v>
      </c>
      <c r="AC467" t="str">
        <v>High Risk</v>
      </c>
      <c r="AH467">
        <f t="shared" si="29"/>
        <v>652.44324324324327</v>
      </c>
      <c r="AJ467">
        <f t="shared" si="30"/>
        <v>0.17796610169491525</v>
      </c>
      <c r="AK467">
        <f t="shared" si="31"/>
        <v>4.7377223218604936E-2</v>
      </c>
      <c r="AM467">
        <v>0.59889756795163052</v>
      </c>
      <c r="AN467" s="8">
        <f>IF(L467="Male", 1, 0)</f>
        <v>1</v>
      </c>
    </row>
    <row r="468" spans="1:40" ht="15" x14ac:dyDescent="0.3">
      <c r="A468">
        <v>467</v>
      </c>
      <c r="B468">
        <v>22</v>
      </c>
      <c r="C468">
        <v>41583</v>
      </c>
      <c r="D468">
        <v>681</v>
      </c>
      <c r="E468">
        <v>204253</v>
      </c>
      <c r="F468" t="s">
        <v>28</v>
      </c>
      <c r="G468">
        <v>6769</v>
      </c>
      <c r="H468">
        <v>0</v>
      </c>
      <c r="I468">
        <v>1</v>
      </c>
      <c r="J468" t="s">
        <v>20</v>
      </c>
      <c r="K468" t="s">
        <v>33</v>
      </c>
      <c r="L468" t="s">
        <v>30</v>
      </c>
      <c r="M468" t="s">
        <v>31</v>
      </c>
      <c r="N468">
        <v>2</v>
      </c>
      <c r="O468">
        <v>1</v>
      </c>
      <c r="P468">
        <v>55290</v>
      </c>
      <c r="Q468" t="s">
        <v>32</v>
      </c>
      <c r="R468">
        <v>9</v>
      </c>
      <c r="S468" t="s">
        <v>43</v>
      </c>
      <c r="W468" t="str">
        <f>IF(B468&lt;30,"&lt;30",IF(B468&lt;=40,"30-40",IF(B468&lt;=50,"41-50",IF(B468&lt;=60,"51-60","&gt;60"))))</f>
        <v>&lt;30</v>
      </c>
      <c r="X468" t="str">
        <f t="shared" si="28"/>
        <v>18-30 (Young Adult)</v>
      </c>
      <c r="AA468" t="str" cm="1">
        <f t="array" ref="AA468">INDEX(F468:F1967, MATCH(MAX(IF(H468:H1967="0", COUNTIF(F468:F1967, F468:F1967), 0)), IF(H468:H1967="0", COUNTIF(F468:F1967, F468:F1967), 0), 0))</f>
        <v>Education</v>
      </c>
      <c r="AB468" t="str" cm="1">
        <f t="array" ref="AB468">INDEX(Q468:Q1466, MATCH(MAX(COUNTIFS(Q468:Q1466, Q468:Q1466, AC468:AC1466, "High")), COUNTIFS(Q468:Q1466, Q468:Q1466, AC468:AC1466, "High"), 0))</f>
        <v>South</v>
      </c>
      <c r="AC468" t="str">
        <v>High Risk</v>
      </c>
      <c r="AH468">
        <f t="shared" si="29"/>
        <v>647.78062678062679</v>
      </c>
      <c r="AJ468">
        <f t="shared" si="30"/>
        <v>0.13100436681222707</v>
      </c>
      <c r="AK468">
        <f t="shared" si="31"/>
        <v>4.7222273866127075E-2</v>
      </c>
      <c r="AM468">
        <v>0.47565688839006909</v>
      </c>
      <c r="AN468" s="8">
        <f>IF(L468="Male", 1, 0)</f>
        <v>1</v>
      </c>
    </row>
    <row r="469" spans="1:40" ht="15" x14ac:dyDescent="0.3">
      <c r="A469">
        <v>468</v>
      </c>
      <c r="B469">
        <v>47</v>
      </c>
      <c r="C469">
        <v>30529</v>
      </c>
      <c r="D469">
        <v>678</v>
      </c>
      <c r="E469">
        <v>120683</v>
      </c>
      <c r="F469" t="s">
        <v>40</v>
      </c>
      <c r="G469">
        <v>5172</v>
      </c>
      <c r="H469">
        <v>0</v>
      </c>
      <c r="I469">
        <v>1</v>
      </c>
      <c r="J469" t="s">
        <v>20</v>
      </c>
      <c r="K469" t="s">
        <v>33</v>
      </c>
      <c r="L469" t="s">
        <v>22</v>
      </c>
      <c r="M469" t="s">
        <v>41</v>
      </c>
      <c r="N469">
        <v>2</v>
      </c>
      <c r="O469">
        <v>3</v>
      </c>
      <c r="P469">
        <v>125924</v>
      </c>
      <c r="Q469" t="s">
        <v>26</v>
      </c>
      <c r="R469">
        <v>7</v>
      </c>
      <c r="S469" t="s">
        <v>42</v>
      </c>
      <c r="W469" t="str">
        <f>IF(B469&lt;30,"&lt;30",IF(B469&lt;=40,"30-40",IF(B469&lt;=50,"41-50",IF(B469&lt;=60,"51-60","&gt;60"))))</f>
        <v>41-50</v>
      </c>
      <c r="X469" t="str">
        <f t="shared" si="28"/>
        <v>46-60 (Older Adult)</v>
      </c>
      <c r="AA469" t="str" cm="1">
        <f t="array" ref="AA469">INDEX(F469:F1968, MATCH(MAX(IF(H469:H1968="0", COUNTIF(F469:F1968, F469:F1968), 0)), IF(H469:H1968="0", COUNTIF(F469:F1968, F469:F1968), 0), 0))</f>
        <v>Car</v>
      </c>
      <c r="AB469" t="str" cm="1">
        <f t="array" ref="AB469">INDEX(Q469:Q1467, MATCH(MAX(COUNTIFS(Q469:Q1467, Q469:Q1467, AC469:AC1467, "High")), COUNTIFS(Q469:Q1467, Q469:Q1467, AC469:AC1467, "High"), 0))</f>
        <v>West</v>
      </c>
      <c r="AC469" t="str">
        <v>High Risk</v>
      </c>
      <c r="AH469">
        <f t="shared" si="29"/>
        <v>648.68905472636811</v>
      </c>
      <c r="AJ469">
        <f t="shared" si="30"/>
        <v>0.13100436681222707</v>
      </c>
      <c r="AK469">
        <f t="shared" si="31"/>
        <v>4.6757626295625937E-2</v>
      </c>
      <c r="AM469">
        <v>0.37560529674248527</v>
      </c>
      <c r="AN469" s="8">
        <f>IF(L469="Male", 1, 0)</f>
        <v>0</v>
      </c>
    </row>
    <row r="470" spans="1:40" ht="15" x14ac:dyDescent="0.3">
      <c r="A470">
        <v>469</v>
      </c>
      <c r="B470">
        <v>42</v>
      </c>
      <c r="C470">
        <v>31248</v>
      </c>
      <c r="D470">
        <v>584</v>
      </c>
      <c r="E470">
        <v>225161</v>
      </c>
      <c r="F470" t="s">
        <v>44</v>
      </c>
      <c r="G470">
        <v>5158</v>
      </c>
      <c r="H470">
        <v>1</v>
      </c>
      <c r="I470">
        <v>1</v>
      </c>
      <c r="J470" t="s">
        <v>20</v>
      </c>
      <c r="K470" t="s">
        <v>21</v>
      </c>
      <c r="L470" t="s">
        <v>22</v>
      </c>
      <c r="M470" t="s">
        <v>23</v>
      </c>
      <c r="N470">
        <v>5</v>
      </c>
      <c r="O470">
        <v>4</v>
      </c>
      <c r="P470">
        <v>105630</v>
      </c>
      <c r="Q470" t="s">
        <v>26</v>
      </c>
      <c r="R470">
        <v>7</v>
      </c>
      <c r="S470" t="s">
        <v>27</v>
      </c>
      <c r="W470" t="str">
        <f>IF(B470&lt;30,"&lt;30",IF(B470&lt;=40,"30-40",IF(B470&lt;=50,"41-50",IF(B470&lt;=60,"51-60","&gt;60"))))</f>
        <v>41-50</v>
      </c>
      <c r="X470" t="str">
        <f t="shared" si="28"/>
        <v>31-45 (Middle-Aged)</v>
      </c>
      <c r="AA470" t="str" cm="1">
        <f t="array" ref="AA470">INDEX(F470:F1969, MATCH(MAX(IF(H470:H1969="0", COUNTIF(F470:F1969, F470:F1969), 0)), IF(H470:H1969="0", COUNTIF(F470:F1969, F470:F1969), 0), 0))</f>
        <v>Personal</v>
      </c>
      <c r="AB470" t="str" cm="1">
        <f t="array" ref="AB470">INDEX(Q470:Q1468, MATCH(MAX(COUNTIFS(Q470:Q1468, Q470:Q1468, AC470:AC1468, "High")), COUNTIFS(Q470:Q1468, Q470:Q1468, AC470:AC1468, "High"), 0))</f>
        <v>West</v>
      </c>
      <c r="AC470" t="str">
        <v>Low Risk</v>
      </c>
      <c r="AH470">
        <f t="shared" si="29"/>
        <v>647.51989389920425</v>
      </c>
      <c r="AJ470">
        <f t="shared" si="30"/>
        <v>0.11715481171548117</v>
      </c>
      <c r="AK470">
        <f t="shared" si="31"/>
        <v>4.6948560681495437E-2</v>
      </c>
      <c r="AM470">
        <v>0.38211308527103716</v>
      </c>
      <c r="AN470" s="8">
        <f>IF(L470="Male", 1, 0)</f>
        <v>0</v>
      </c>
    </row>
    <row r="471" spans="1:40" ht="15" x14ac:dyDescent="0.3">
      <c r="A471">
        <v>470</v>
      </c>
      <c r="B471">
        <v>54</v>
      </c>
      <c r="C471">
        <v>25818</v>
      </c>
      <c r="D471">
        <v>665</v>
      </c>
      <c r="E471">
        <v>222511</v>
      </c>
      <c r="F471" t="s">
        <v>28</v>
      </c>
      <c r="G471">
        <v>4912</v>
      </c>
      <c r="H471">
        <v>1</v>
      </c>
      <c r="I471">
        <v>0</v>
      </c>
      <c r="J471" t="s">
        <v>20</v>
      </c>
      <c r="K471" t="s">
        <v>21</v>
      </c>
      <c r="L471" t="s">
        <v>30</v>
      </c>
      <c r="M471" t="s">
        <v>23</v>
      </c>
      <c r="N471">
        <v>5</v>
      </c>
      <c r="O471">
        <v>1</v>
      </c>
      <c r="P471">
        <v>136703</v>
      </c>
      <c r="Q471" t="s">
        <v>38</v>
      </c>
      <c r="R471">
        <v>9</v>
      </c>
      <c r="S471" t="s">
        <v>27</v>
      </c>
      <c r="W471" t="str">
        <f>IF(B471&lt;30,"&lt;30",IF(B471&lt;=40,"30-40",IF(B471&lt;=50,"41-50",IF(B471&lt;=60,"51-60","&gt;60"))))</f>
        <v>51-60</v>
      </c>
      <c r="X471" t="str">
        <f t="shared" si="28"/>
        <v>46-60 (Older Adult)</v>
      </c>
      <c r="AA471" t="str" cm="1">
        <f t="array" ref="AA471">INDEX(F471:F1970, MATCH(MAX(IF(H471:H1970="0", COUNTIF(F471:F1970, F471:F1970), 0)), IF(H471:H1970="0", COUNTIF(F471:F1970, F471:F1970), 0), 0))</f>
        <v>Education</v>
      </c>
      <c r="AB471" t="str" cm="1">
        <f t="array" ref="AB471">INDEX(Q471:Q1469, MATCH(MAX(COUNTIFS(Q471:Q1469, Q471:Q1469, AC471:AC1469, "High")), COUNTIFS(Q471:Q1469, Q471:Q1469, AC471:AC1469, "High"), 0))</f>
        <v>North</v>
      </c>
      <c r="AC471" t="str">
        <v>High Risk</v>
      </c>
      <c r="AH471">
        <f t="shared" si="29"/>
        <v>647.51989389920425</v>
      </c>
      <c r="AJ471">
        <f t="shared" si="30"/>
        <v>0.11715481171548117</v>
      </c>
      <c r="AK471">
        <f t="shared" si="31"/>
        <v>4.3726663540878424E-2</v>
      </c>
      <c r="AM471">
        <v>0.33296525257279402</v>
      </c>
      <c r="AN471" s="8">
        <f>IF(L471="Male", 1, 0)</f>
        <v>1</v>
      </c>
    </row>
    <row r="472" spans="1:40" ht="15" x14ac:dyDescent="0.3">
      <c r="A472">
        <v>471</v>
      </c>
      <c r="B472">
        <v>36</v>
      </c>
      <c r="C472">
        <v>40504</v>
      </c>
      <c r="D472">
        <v>709</v>
      </c>
      <c r="E472">
        <v>178119</v>
      </c>
      <c r="F472" t="s">
        <v>19</v>
      </c>
      <c r="G472">
        <v>3383</v>
      </c>
      <c r="H472">
        <v>0</v>
      </c>
      <c r="I472">
        <v>0</v>
      </c>
      <c r="J472" t="s">
        <v>36</v>
      </c>
      <c r="K472" t="s">
        <v>29</v>
      </c>
      <c r="L472" t="s">
        <v>30</v>
      </c>
      <c r="M472" t="s">
        <v>23</v>
      </c>
      <c r="N472">
        <v>1</v>
      </c>
      <c r="O472">
        <v>3</v>
      </c>
      <c r="P472">
        <v>109671</v>
      </c>
      <c r="Q472" t="s">
        <v>24</v>
      </c>
      <c r="R472">
        <v>10</v>
      </c>
      <c r="S472" t="s">
        <v>39</v>
      </c>
      <c r="W472" t="str">
        <f>IF(B472&lt;30,"&lt;30",IF(B472&lt;=40,"30-40",IF(B472&lt;=50,"41-50",IF(B472&lt;=60,"51-60","&gt;60"))))</f>
        <v>30-40</v>
      </c>
      <c r="X472" t="str">
        <f t="shared" si="28"/>
        <v>31-45 (Middle-Aged)</v>
      </c>
      <c r="AA472" t="str" cm="1">
        <f t="array" ref="AA472">INDEX(F472:F1971, MATCH(MAX(IF(H472:H1971="0", COUNTIF(F472:F1971, F472:F1971), 0)), IF(H472:H1971="0", COUNTIF(F472:F1971, F472:F1971), 0), 0))</f>
        <v>Home</v>
      </c>
      <c r="AB472" t="str" cm="1">
        <f t="array" ref="AB472">INDEX(Q472:Q1470, MATCH(MAX(COUNTIFS(Q472:Q1470, Q472:Q1470, AC472:AC1470, "High")), COUNTIFS(Q472:Q1470, Q472:Q1470, AC472:AC1470, "High"), 0))</f>
        <v>East</v>
      </c>
      <c r="AC472" t="str">
        <v>High Risk</v>
      </c>
      <c r="AH472">
        <f t="shared" si="29"/>
        <v>647.51989389920425</v>
      </c>
      <c r="AJ472">
        <f t="shared" si="30"/>
        <v>0.15436241610738255</v>
      </c>
      <c r="AK472">
        <f t="shared" si="31"/>
        <v>4.720696874281087E-2</v>
      </c>
      <c r="AM472">
        <v>0.46589068001411982</v>
      </c>
      <c r="AN472" s="8">
        <f>IF(L472="Male", 1, 0)</f>
        <v>1</v>
      </c>
    </row>
    <row r="473" spans="1:40" ht="15" x14ac:dyDescent="0.3">
      <c r="A473">
        <v>472</v>
      </c>
      <c r="B473">
        <v>40</v>
      </c>
      <c r="C473">
        <v>65849</v>
      </c>
      <c r="D473">
        <v>699</v>
      </c>
      <c r="E473">
        <v>246965</v>
      </c>
      <c r="F473" t="s">
        <v>35</v>
      </c>
      <c r="G473">
        <v>4325</v>
      </c>
      <c r="H473">
        <v>0</v>
      </c>
      <c r="I473">
        <v>0</v>
      </c>
      <c r="J473" t="s">
        <v>20</v>
      </c>
      <c r="K473" t="s">
        <v>29</v>
      </c>
      <c r="L473" t="s">
        <v>30</v>
      </c>
      <c r="M473" t="s">
        <v>41</v>
      </c>
      <c r="N473">
        <v>5</v>
      </c>
      <c r="O473">
        <v>2</v>
      </c>
      <c r="P473">
        <v>99798</v>
      </c>
      <c r="Q473" t="s">
        <v>26</v>
      </c>
      <c r="R473">
        <v>13</v>
      </c>
      <c r="S473" t="s">
        <v>45</v>
      </c>
      <c r="W473" t="str">
        <f>IF(B473&lt;30,"&lt;30",IF(B473&lt;=40,"30-40",IF(B473&lt;=50,"41-50",IF(B473&lt;=60,"51-60","&gt;60"))))</f>
        <v>30-40</v>
      </c>
      <c r="X473" t="str">
        <f t="shared" si="28"/>
        <v>31-45 (Middle-Aged)</v>
      </c>
      <c r="AA473" t="str" cm="1">
        <f t="array" ref="AA473">INDEX(F473:F1972, MATCH(MAX(IF(H473:H1972="0", COUNTIF(F473:F1972, F473:F1972), 0)), IF(H473:H1972="0", COUNTIF(F473:F1972, F473:F1972), 0), 0))</f>
        <v>Medical</v>
      </c>
      <c r="AB473" t="str" cm="1">
        <f t="array" ref="AB473">INDEX(Q473:Q1471, MATCH(MAX(COUNTIFS(Q473:Q1471, Q473:Q1471, AC473:AC1471, "High")), COUNTIFS(Q473:Q1471, Q473:Q1471, AC473:AC1471, "High"), 0))</f>
        <v>West</v>
      </c>
      <c r="AC473" t="str">
        <v>High Risk</v>
      </c>
      <c r="AH473">
        <f t="shared" si="29"/>
        <v>648.68905472636811</v>
      </c>
      <c r="AJ473">
        <f t="shared" si="30"/>
        <v>0.11715481171548117</v>
      </c>
      <c r="AK473">
        <f t="shared" si="31"/>
        <v>4.7397568922891514E-2</v>
      </c>
      <c r="AM473">
        <v>0.69529248843713509</v>
      </c>
      <c r="AN473" s="8">
        <f>IF(L473="Male", 1, 0)</f>
        <v>1</v>
      </c>
    </row>
    <row r="474" spans="1:40" ht="15" x14ac:dyDescent="0.3">
      <c r="A474">
        <v>473</v>
      </c>
      <c r="B474">
        <v>46</v>
      </c>
      <c r="C474">
        <v>85428</v>
      </c>
      <c r="D474">
        <v>651</v>
      </c>
      <c r="E474">
        <v>169007</v>
      </c>
      <c r="F474" t="s">
        <v>40</v>
      </c>
      <c r="G474">
        <v>3776</v>
      </c>
      <c r="H474">
        <v>0</v>
      </c>
      <c r="I474">
        <v>1</v>
      </c>
      <c r="J474" t="s">
        <v>20</v>
      </c>
      <c r="K474" t="s">
        <v>29</v>
      </c>
      <c r="L474" t="s">
        <v>30</v>
      </c>
      <c r="M474" t="s">
        <v>31</v>
      </c>
      <c r="N474">
        <v>4</v>
      </c>
      <c r="O474">
        <v>2</v>
      </c>
      <c r="P474">
        <v>107013</v>
      </c>
      <c r="Q474" t="s">
        <v>24</v>
      </c>
      <c r="R474">
        <v>6</v>
      </c>
      <c r="S474" t="s">
        <v>39</v>
      </c>
      <c r="W474" t="str">
        <f>IF(B474&lt;30,"&lt;30",IF(B474&lt;=40,"30-40",IF(B474&lt;=50,"41-50",IF(B474&lt;=60,"51-60","&gt;60"))))</f>
        <v>41-50</v>
      </c>
      <c r="X474" t="str">
        <f t="shared" si="28"/>
        <v>46-60 (Older Adult)</v>
      </c>
      <c r="AA474" t="str" cm="1">
        <f t="array" ref="AA474">INDEX(F474:F1973, MATCH(MAX(IF(H474:H1973="0", COUNTIF(F474:F1973, F474:F1973), 0)), IF(H474:H1973="0", COUNTIF(F474:F1973, F474:F1973), 0), 0))</f>
        <v>Car</v>
      </c>
      <c r="AB474" t="str" cm="1">
        <f t="array" ref="AB474">INDEX(Q474:Q1472, MATCH(MAX(COUNTIFS(Q474:Q1472, Q474:Q1472, AC474:AC1472, "High")), COUNTIFS(Q474:Q1472, Q474:Q1472, AC474:AC1472, "High"), 0))</f>
        <v>East</v>
      </c>
      <c r="AC474" t="str">
        <v>High Risk</v>
      </c>
      <c r="AH474">
        <f t="shared" si="29"/>
        <v>647.78062678062679</v>
      </c>
      <c r="AJ474">
        <f t="shared" si="30"/>
        <v>0.17796610169491525</v>
      </c>
      <c r="AK474">
        <f t="shared" si="31"/>
        <v>4.7242228422340944E-2</v>
      </c>
      <c r="AM474">
        <v>0.87250527230433639</v>
      </c>
      <c r="AN474" s="8">
        <f>IF(L474="Male", 1, 0)</f>
        <v>1</v>
      </c>
    </row>
    <row r="475" spans="1:40" ht="15" x14ac:dyDescent="0.3">
      <c r="A475">
        <v>474</v>
      </c>
      <c r="B475">
        <v>36</v>
      </c>
      <c r="C475">
        <v>50542</v>
      </c>
      <c r="D475">
        <v>666</v>
      </c>
      <c r="E475">
        <v>231599</v>
      </c>
      <c r="F475" t="s">
        <v>28</v>
      </c>
      <c r="G475">
        <v>3680</v>
      </c>
      <c r="H475">
        <v>0</v>
      </c>
      <c r="I475">
        <v>1</v>
      </c>
      <c r="J475" t="s">
        <v>20</v>
      </c>
      <c r="K475" t="s">
        <v>29</v>
      </c>
      <c r="L475" t="s">
        <v>30</v>
      </c>
      <c r="M475" t="s">
        <v>41</v>
      </c>
      <c r="N475">
        <v>5</v>
      </c>
      <c r="O475">
        <v>4</v>
      </c>
      <c r="P475">
        <v>45831</v>
      </c>
      <c r="Q475" t="s">
        <v>38</v>
      </c>
      <c r="R475">
        <v>4</v>
      </c>
      <c r="S475" t="s">
        <v>45</v>
      </c>
      <c r="W475" t="str">
        <f>IF(B475&lt;30,"&lt;30",IF(B475&lt;=40,"30-40",IF(B475&lt;=50,"41-50",IF(B475&lt;=60,"51-60","&gt;60"))))</f>
        <v>30-40</v>
      </c>
      <c r="X475" t="str">
        <f t="shared" si="28"/>
        <v>31-45 (Middle-Aged)</v>
      </c>
      <c r="AA475" t="str" cm="1">
        <f t="array" ref="AA475">INDEX(F475:F1974, MATCH(MAX(IF(H475:H1974="0", COUNTIF(F475:F1974, F475:F1974), 0)), IF(H475:H1974="0", COUNTIF(F475:F1974, F475:F1974), 0), 0))</f>
        <v>Education</v>
      </c>
      <c r="AB475" t="str" cm="1">
        <f t="array" ref="AB475">INDEX(Q475:Q1473, MATCH(MAX(COUNTIFS(Q475:Q1473, Q475:Q1473, AC475:AC1473, "High")), COUNTIFS(Q475:Q1473, Q475:Q1473, AC475:AC1473, "High"), 0))</f>
        <v>North</v>
      </c>
      <c r="AC475" t="str">
        <v>High Risk</v>
      </c>
      <c r="AH475">
        <f t="shared" si="29"/>
        <v>648.68905472636811</v>
      </c>
      <c r="AJ475">
        <f t="shared" si="30"/>
        <v>0.11715481171548117</v>
      </c>
      <c r="AK475">
        <f t="shared" si="31"/>
        <v>4.7086534394592275E-2</v>
      </c>
      <c r="AM475">
        <v>0.55674628675904891</v>
      </c>
      <c r="AN475" s="8">
        <f>IF(L475="Male", 1, 0)</f>
        <v>1</v>
      </c>
    </row>
    <row r="476" spans="1:40" ht="15" x14ac:dyDescent="0.3">
      <c r="A476">
        <v>475</v>
      </c>
      <c r="B476">
        <v>26</v>
      </c>
      <c r="C476">
        <v>61523</v>
      </c>
      <c r="D476">
        <v>695</v>
      </c>
      <c r="E476">
        <v>198260</v>
      </c>
      <c r="F476" t="s">
        <v>35</v>
      </c>
      <c r="G476">
        <v>3458</v>
      </c>
      <c r="H476">
        <v>0</v>
      </c>
      <c r="I476">
        <v>0</v>
      </c>
      <c r="J476" t="s">
        <v>20</v>
      </c>
      <c r="K476" t="s">
        <v>33</v>
      </c>
      <c r="L476" t="s">
        <v>22</v>
      </c>
      <c r="M476" t="s">
        <v>23</v>
      </c>
      <c r="N476">
        <v>0</v>
      </c>
      <c r="O476">
        <v>1</v>
      </c>
      <c r="P476">
        <v>76977</v>
      </c>
      <c r="Q476" t="s">
        <v>32</v>
      </c>
      <c r="R476">
        <v>17</v>
      </c>
      <c r="S476" t="s">
        <v>45</v>
      </c>
      <c r="W476" t="str">
        <f>IF(B476&lt;30,"&lt;30",IF(B476&lt;=40,"30-40",IF(B476&lt;=50,"41-50",IF(B476&lt;=60,"51-60","&gt;60"))))</f>
        <v>&lt;30</v>
      </c>
      <c r="X476" t="str">
        <f t="shared" si="28"/>
        <v>18-30 (Young Adult)</v>
      </c>
      <c r="AA476" t="str" cm="1">
        <f t="array" ref="AA476">INDEX(F476:F1975, MATCH(MAX(IF(H476:H1975="0", COUNTIF(F476:F1975, F476:F1975), 0)), IF(H476:H1975="0", COUNTIF(F476:F1975, F476:F1975), 0), 0))</f>
        <v>Medical</v>
      </c>
      <c r="AB476" t="str" cm="1">
        <f t="array" ref="AB476">INDEX(Q476:Q1474, MATCH(MAX(COUNTIFS(Q476:Q1474, Q476:Q1474, AC476:AC1474, "High")), COUNTIFS(Q476:Q1474, Q476:Q1474, AC476:AC1474, "High"), 0))</f>
        <v>South</v>
      </c>
      <c r="AC476" t="str">
        <v>High Risk</v>
      </c>
      <c r="AH476">
        <f t="shared" si="29"/>
        <v>647.51989389920425</v>
      </c>
      <c r="AJ476">
        <f t="shared" si="30"/>
        <v>0.15873015873015872</v>
      </c>
      <c r="AK476">
        <f t="shared" si="31"/>
        <v>4.7662827184213913E-2</v>
      </c>
      <c r="AM476">
        <v>0.65613714327091044</v>
      </c>
      <c r="AN476" s="8">
        <f>IF(L476="Male", 1, 0)</f>
        <v>0</v>
      </c>
    </row>
    <row r="477" spans="1:40" ht="15" x14ac:dyDescent="0.3">
      <c r="A477">
        <v>476</v>
      </c>
      <c r="B477">
        <v>64</v>
      </c>
      <c r="C477">
        <v>35887</v>
      </c>
      <c r="D477">
        <v>593</v>
      </c>
      <c r="E477">
        <v>185820</v>
      </c>
      <c r="F477" t="s">
        <v>35</v>
      </c>
      <c r="G477">
        <v>4364</v>
      </c>
      <c r="H477">
        <v>0</v>
      </c>
      <c r="I477">
        <v>1</v>
      </c>
      <c r="J477" t="s">
        <v>20</v>
      </c>
      <c r="K477" t="s">
        <v>33</v>
      </c>
      <c r="L477" t="s">
        <v>22</v>
      </c>
      <c r="M477" t="s">
        <v>41</v>
      </c>
      <c r="N477">
        <v>0</v>
      </c>
      <c r="O477">
        <v>3</v>
      </c>
      <c r="P477">
        <v>111200</v>
      </c>
      <c r="Q477" t="s">
        <v>24</v>
      </c>
      <c r="R477">
        <v>14</v>
      </c>
      <c r="S477" t="s">
        <v>42</v>
      </c>
      <c r="W477" t="str">
        <f>IF(B477&lt;30,"&lt;30",IF(B477&lt;=40,"30-40",IF(B477&lt;=50,"41-50",IF(B477&lt;=60,"51-60","&gt;60"))))</f>
        <v>&gt;60</v>
      </c>
      <c r="X477" t="str">
        <f t="shared" si="28"/>
        <v>46-60 (Older Adult)</v>
      </c>
      <c r="AA477" t="str" cm="1">
        <f t="array" ref="AA477">INDEX(F477:F1976, MATCH(MAX(IF(H477:H1976="0", COUNTIF(F477:F1976, F477:F1976), 0)), IF(H477:H1976="0", COUNTIF(F477:F1976, F477:F1976), 0), 0))</f>
        <v>Medical</v>
      </c>
      <c r="AB477" t="str" cm="1">
        <f t="array" ref="AB477">INDEX(Q477:Q1475, MATCH(MAX(COUNTIFS(Q477:Q1475, Q477:Q1475, AC477:AC1475, "High")), COUNTIFS(Q477:Q1475, Q477:Q1475, AC477:AC1475, "High"), 0))</f>
        <v>East</v>
      </c>
      <c r="AC477" t="str">
        <v>Low Risk</v>
      </c>
      <c r="AH477">
        <f t="shared" si="29"/>
        <v>648.68905472636811</v>
      </c>
      <c r="AJ477">
        <f t="shared" si="30"/>
        <v>0.15873015873015872</v>
      </c>
      <c r="AK477">
        <f t="shared" si="31"/>
        <v>4.7196946951423763E-2</v>
      </c>
      <c r="AM477">
        <v>0.42410144547124895</v>
      </c>
      <c r="AN477" s="8">
        <f>IF(L477="Male", 1, 0)</f>
        <v>0</v>
      </c>
    </row>
    <row r="478" spans="1:40" ht="15" x14ac:dyDescent="0.3">
      <c r="A478">
        <v>477</v>
      </c>
      <c r="B478">
        <v>43</v>
      </c>
      <c r="C478">
        <v>18625</v>
      </c>
      <c r="D478">
        <v>673</v>
      </c>
      <c r="E478">
        <v>267149</v>
      </c>
      <c r="F478" t="s">
        <v>28</v>
      </c>
      <c r="G478">
        <v>5020</v>
      </c>
      <c r="H478">
        <v>0</v>
      </c>
      <c r="I478">
        <v>1</v>
      </c>
      <c r="J478" t="s">
        <v>20</v>
      </c>
      <c r="K478" t="s">
        <v>29</v>
      </c>
      <c r="L478" t="s">
        <v>22</v>
      </c>
      <c r="M478" t="s">
        <v>23</v>
      </c>
      <c r="N478">
        <v>0</v>
      </c>
      <c r="O478">
        <v>2</v>
      </c>
      <c r="P478">
        <v>134181</v>
      </c>
      <c r="Q478" t="s">
        <v>26</v>
      </c>
      <c r="R478">
        <v>3</v>
      </c>
      <c r="S478" t="s">
        <v>25</v>
      </c>
      <c r="W478" t="str">
        <f>IF(B478&lt;30,"&lt;30",IF(B478&lt;=40,"30-40",IF(B478&lt;=50,"41-50",IF(B478&lt;=60,"51-60","&gt;60"))))</f>
        <v>41-50</v>
      </c>
      <c r="X478" t="str">
        <f t="shared" si="28"/>
        <v>31-45 (Middle-Aged)</v>
      </c>
      <c r="AA478" t="str" cm="1">
        <f t="array" ref="AA478">INDEX(F478:F1977, MATCH(MAX(IF(H478:H1977="0", COUNTIF(F478:F1977, F478:F1977), 0)), IF(H478:H1977="0", COUNTIF(F478:F1977, F478:F1977), 0), 0))</f>
        <v>Education</v>
      </c>
      <c r="AB478" t="str" cm="1">
        <f t="array" ref="AB478">INDEX(Q478:Q1476, MATCH(MAX(COUNTIFS(Q478:Q1476, Q478:Q1476, AC478:AC1476, "High")), COUNTIFS(Q478:Q1476, Q478:Q1476, AC478:AC1476, "High"), 0))</f>
        <v>West</v>
      </c>
      <c r="AC478" t="str">
        <v>High Risk</v>
      </c>
      <c r="AH478">
        <f t="shared" si="29"/>
        <v>647.51989389920425</v>
      </c>
      <c r="AJ478">
        <f t="shared" si="30"/>
        <v>0.15873015873015872</v>
      </c>
      <c r="AK478">
        <f t="shared" si="31"/>
        <v>4.7388812252551815E-2</v>
      </c>
      <c r="AM478">
        <v>0.26786021378854663</v>
      </c>
      <c r="AN478" s="8">
        <f>IF(L478="Male", 1, 0)</f>
        <v>0</v>
      </c>
    </row>
    <row r="479" spans="1:40" ht="15" x14ac:dyDescent="0.3">
      <c r="A479">
        <v>478</v>
      </c>
      <c r="B479">
        <v>62</v>
      </c>
      <c r="C479">
        <v>77774</v>
      </c>
      <c r="D479">
        <v>551</v>
      </c>
      <c r="E479">
        <v>249177</v>
      </c>
      <c r="F479" t="s">
        <v>28</v>
      </c>
      <c r="G479">
        <v>3577</v>
      </c>
      <c r="H479">
        <v>0</v>
      </c>
      <c r="I479">
        <v>1</v>
      </c>
      <c r="J479" t="s">
        <v>20</v>
      </c>
      <c r="K479" t="s">
        <v>29</v>
      </c>
      <c r="L479" t="s">
        <v>22</v>
      </c>
      <c r="M479" t="s">
        <v>41</v>
      </c>
      <c r="N479">
        <v>2</v>
      </c>
      <c r="O479">
        <v>3</v>
      </c>
      <c r="P479">
        <v>83485</v>
      </c>
      <c r="Q479" t="s">
        <v>26</v>
      </c>
      <c r="R479">
        <v>1</v>
      </c>
      <c r="S479" t="s">
        <v>45</v>
      </c>
      <c r="W479" t="str">
        <f>IF(B479&lt;30,"&lt;30",IF(B479&lt;=40,"30-40",IF(B479&lt;=50,"41-50",IF(B479&lt;=60,"51-60","&gt;60"))))</f>
        <v>&gt;60</v>
      </c>
      <c r="X479" t="str">
        <f t="shared" si="28"/>
        <v>46-60 (Older Adult)</v>
      </c>
      <c r="AA479" t="str" cm="1">
        <f t="array" ref="AA479">INDEX(F479:F1978, MATCH(MAX(IF(H479:H1978="0", COUNTIF(F479:F1978, F479:F1978), 0)), IF(H479:H1978="0", COUNTIF(F479:F1978, F479:F1978), 0), 0))</f>
        <v>Education</v>
      </c>
      <c r="AB479" t="str" cm="1">
        <f t="array" ref="AB479">INDEX(Q479:Q1477, MATCH(MAX(COUNTIFS(Q479:Q1477, Q479:Q1477, AC479:AC1477, "High")), COUNTIFS(Q479:Q1477, Q479:Q1477, AC479:AC1477, "High"), 0))</f>
        <v>West</v>
      </c>
      <c r="AC479" t="str">
        <v>Low Risk</v>
      </c>
      <c r="AH479">
        <f t="shared" si="29"/>
        <v>648.68905472636811</v>
      </c>
      <c r="AJ479">
        <f t="shared" si="30"/>
        <v>0.13100436681222707</v>
      </c>
      <c r="AK479">
        <f t="shared" si="31"/>
        <v>4.7232207393593711E-2</v>
      </c>
      <c r="AM479">
        <v>0.80322764588217188</v>
      </c>
      <c r="AN479" s="8">
        <f>IF(L479="Male", 1, 0)</f>
        <v>0</v>
      </c>
    </row>
    <row r="480" spans="1:40" ht="15" x14ac:dyDescent="0.3">
      <c r="A480">
        <v>479</v>
      </c>
      <c r="B480">
        <v>57</v>
      </c>
      <c r="C480">
        <v>41073</v>
      </c>
      <c r="D480">
        <v>693</v>
      </c>
      <c r="E480">
        <v>144626</v>
      </c>
      <c r="F480" t="s">
        <v>28</v>
      </c>
      <c r="G480">
        <v>5699</v>
      </c>
      <c r="H480">
        <v>0</v>
      </c>
      <c r="I480">
        <v>1</v>
      </c>
      <c r="J480" t="s">
        <v>20</v>
      </c>
      <c r="K480" t="s">
        <v>21</v>
      </c>
      <c r="L480" t="s">
        <v>30</v>
      </c>
      <c r="M480" t="s">
        <v>37</v>
      </c>
      <c r="N480">
        <v>3</v>
      </c>
      <c r="O480">
        <v>2</v>
      </c>
      <c r="P480">
        <v>98775</v>
      </c>
      <c r="Q480" t="s">
        <v>38</v>
      </c>
      <c r="R480">
        <v>18</v>
      </c>
      <c r="S480" t="s">
        <v>42</v>
      </c>
      <c r="W480" t="str">
        <f>IF(B480&lt;30,"&lt;30",IF(B480&lt;=40,"30-40",IF(B480&lt;=50,"41-50",IF(B480&lt;=60,"51-60","&gt;60"))))</f>
        <v>51-60</v>
      </c>
      <c r="X480" t="str">
        <f t="shared" si="28"/>
        <v>46-60 (Older Adult)</v>
      </c>
      <c r="AA480" t="str" cm="1">
        <f t="array" ref="AA480">INDEX(F480:F1979, MATCH(MAX(IF(H480:H1979="0", COUNTIF(F480:F1979, F480:F1979), 0)), IF(H480:H1979="0", COUNTIF(F480:F1979, F480:F1979), 0), 0))</f>
        <v>Education</v>
      </c>
      <c r="AB480" t="str" cm="1">
        <f t="array" ref="AB480">INDEX(Q480:Q1478, MATCH(MAX(COUNTIFS(Q480:Q1478, Q480:Q1478, AC480:AC1478, "High")), COUNTIFS(Q480:Q1478, Q480:Q1478, AC480:AC1478, "High"), 0))</f>
        <v>North</v>
      </c>
      <c r="AC480" t="str">
        <v>High Risk</v>
      </c>
      <c r="AH480">
        <f t="shared" si="29"/>
        <v>652.44324324324327</v>
      </c>
      <c r="AJ480">
        <f t="shared" si="30"/>
        <v>0.13414634146341464</v>
      </c>
      <c r="AK480">
        <f t="shared" si="31"/>
        <v>4.7424538521583549E-2</v>
      </c>
      <c r="AM480">
        <v>0.47104079360625617</v>
      </c>
      <c r="AN480" s="8">
        <f>IF(L480="Male", 1, 0)</f>
        <v>1</v>
      </c>
    </row>
    <row r="481" spans="1:40" ht="15" x14ac:dyDescent="0.3">
      <c r="A481">
        <v>480</v>
      </c>
      <c r="B481">
        <v>28</v>
      </c>
      <c r="C481">
        <v>60780</v>
      </c>
      <c r="D481">
        <v>630</v>
      </c>
      <c r="E481">
        <v>219015</v>
      </c>
      <c r="F481" t="s">
        <v>44</v>
      </c>
      <c r="G481">
        <v>5297</v>
      </c>
      <c r="H481">
        <v>0</v>
      </c>
      <c r="I481">
        <v>0</v>
      </c>
      <c r="J481" t="s">
        <v>20</v>
      </c>
      <c r="K481" t="s">
        <v>29</v>
      </c>
      <c r="L481" t="s">
        <v>30</v>
      </c>
      <c r="M481" t="s">
        <v>41</v>
      </c>
      <c r="N481">
        <v>1</v>
      </c>
      <c r="O481">
        <v>2</v>
      </c>
      <c r="P481">
        <v>51970</v>
      </c>
      <c r="Q481" t="s">
        <v>24</v>
      </c>
      <c r="R481">
        <v>2</v>
      </c>
      <c r="S481" t="s">
        <v>25</v>
      </c>
      <c r="W481" t="str">
        <f>IF(B481&lt;30,"&lt;30",IF(B481&lt;=40,"30-40",IF(B481&lt;=50,"41-50",IF(B481&lt;=60,"51-60","&gt;60"))))</f>
        <v>&lt;30</v>
      </c>
      <c r="X481" t="str">
        <f t="shared" si="28"/>
        <v>18-30 (Young Adult)</v>
      </c>
      <c r="AA481" t="str" cm="1">
        <f t="array" ref="AA481">INDEX(F481:F1980, MATCH(MAX(IF(H481:H1980="0", COUNTIF(F481:F1980, F481:F1980), 0)), IF(H481:H1980="0", COUNTIF(F481:F1980, F481:F1980), 0), 0))</f>
        <v>Personal</v>
      </c>
      <c r="AB481" t="str" cm="1">
        <f t="array" ref="AB481">INDEX(Q481:Q1479, MATCH(MAX(COUNTIFS(Q481:Q1479, Q481:Q1479, AC481:AC1479, "High")), COUNTIFS(Q481:Q1479, Q481:Q1479, AC481:AC1479, "High"), 0))</f>
        <v>East</v>
      </c>
      <c r="AC481" t="str">
        <v>High Risk</v>
      </c>
      <c r="AH481">
        <f t="shared" si="29"/>
        <v>648.68905472636811</v>
      </c>
      <c r="AJ481">
        <f t="shared" si="30"/>
        <v>0.15436241610738255</v>
      </c>
      <c r="AK481">
        <f t="shared" si="31"/>
        <v>4.7267593963527567E-2</v>
      </c>
      <c r="AM481">
        <v>0.64941212675253202</v>
      </c>
      <c r="AN481" s="8">
        <f>IF(L481="Male", 1, 0)</f>
        <v>1</v>
      </c>
    </row>
    <row r="482" spans="1:40" ht="15" x14ac:dyDescent="0.3">
      <c r="A482">
        <v>481</v>
      </c>
      <c r="B482">
        <v>26</v>
      </c>
      <c r="C482">
        <v>52376</v>
      </c>
      <c r="D482">
        <v>645</v>
      </c>
      <c r="E482">
        <v>294672</v>
      </c>
      <c r="F482" t="s">
        <v>19</v>
      </c>
      <c r="G482">
        <v>4768</v>
      </c>
      <c r="H482">
        <v>0</v>
      </c>
      <c r="I482">
        <v>0</v>
      </c>
      <c r="J482" t="s">
        <v>36</v>
      </c>
      <c r="K482" t="s">
        <v>21</v>
      </c>
      <c r="L482" t="s">
        <v>22</v>
      </c>
      <c r="M482" t="s">
        <v>23</v>
      </c>
      <c r="N482">
        <v>0</v>
      </c>
      <c r="O482">
        <v>4</v>
      </c>
      <c r="P482">
        <v>143779</v>
      </c>
      <c r="Q482" t="s">
        <v>32</v>
      </c>
      <c r="R482">
        <v>8</v>
      </c>
      <c r="S482" t="s">
        <v>27</v>
      </c>
      <c r="W482" t="str">
        <f>IF(B482&lt;30,"&lt;30",IF(B482&lt;=40,"30-40",IF(B482&lt;=50,"41-50",IF(B482&lt;=60,"51-60","&gt;60"))))</f>
        <v>&lt;30</v>
      </c>
      <c r="X482" t="str">
        <f t="shared" si="28"/>
        <v>18-30 (Young Adult)</v>
      </c>
      <c r="AA482" t="str" cm="1">
        <f t="array" ref="AA482">INDEX(F482:F1981, MATCH(MAX(IF(H482:H1981="0", COUNTIF(F482:F1981, F482:F1981), 0)), IF(H482:H1981="0", COUNTIF(F482:F1981, F482:F1981), 0), 0))</f>
        <v>Home</v>
      </c>
      <c r="AB482" t="str" cm="1">
        <f t="array" ref="AB482">INDEX(Q482:Q1480, MATCH(MAX(COUNTIFS(Q482:Q1480, Q482:Q1480, AC482:AC1480, "High")), COUNTIFS(Q482:Q1480, Q482:Q1480, AC482:AC1480, "High"), 0))</f>
        <v>South</v>
      </c>
      <c r="AC482" t="str">
        <v>High Risk</v>
      </c>
      <c r="AH482">
        <f t="shared" si="29"/>
        <v>647.51989389920425</v>
      </c>
      <c r="AJ482">
        <f t="shared" si="30"/>
        <v>0.15873015873015872</v>
      </c>
      <c r="AK482">
        <f t="shared" si="31"/>
        <v>4.7110289615050288E-2</v>
      </c>
      <c r="AM482">
        <v>0.57334612564828979</v>
      </c>
      <c r="AN482" s="8">
        <f>IF(L482="Male", 1, 0)</f>
        <v>0</v>
      </c>
    </row>
    <row r="483" spans="1:40" ht="15" x14ac:dyDescent="0.3">
      <c r="A483">
        <v>482</v>
      </c>
      <c r="B483">
        <v>57</v>
      </c>
      <c r="C483">
        <v>64918</v>
      </c>
      <c r="D483">
        <v>622</v>
      </c>
      <c r="E483">
        <v>268444</v>
      </c>
      <c r="F483" t="s">
        <v>44</v>
      </c>
      <c r="G483">
        <v>7162</v>
      </c>
      <c r="H483">
        <v>1</v>
      </c>
      <c r="I483">
        <v>1</v>
      </c>
      <c r="J483" t="s">
        <v>20</v>
      </c>
      <c r="K483" t="s">
        <v>29</v>
      </c>
      <c r="L483" t="s">
        <v>30</v>
      </c>
      <c r="M483" t="s">
        <v>23</v>
      </c>
      <c r="N483">
        <v>1</v>
      </c>
      <c r="O483">
        <v>3</v>
      </c>
      <c r="P483">
        <v>133412</v>
      </c>
      <c r="Q483" t="s">
        <v>32</v>
      </c>
      <c r="R483">
        <v>16</v>
      </c>
      <c r="S483" t="s">
        <v>27</v>
      </c>
      <c r="W483" t="str">
        <f>IF(B483&lt;30,"&lt;30",IF(B483&lt;=40,"30-40",IF(B483&lt;=50,"41-50",IF(B483&lt;=60,"51-60","&gt;60"))))</f>
        <v>51-60</v>
      </c>
      <c r="X483" t="str">
        <f t="shared" si="28"/>
        <v>46-60 (Older Adult)</v>
      </c>
      <c r="AA483" t="str" cm="1">
        <f t="array" ref="AA483">INDEX(F483:F1982, MATCH(MAX(IF(H483:H1982="0", COUNTIF(F483:F1982, F483:F1982), 0)), IF(H483:H1982="0", COUNTIF(F483:F1982, F483:F1982), 0), 0))</f>
        <v>Personal</v>
      </c>
      <c r="AB483" t="str" cm="1">
        <f t="array" ref="AB483">INDEX(Q483:Q1481, MATCH(MAX(COUNTIFS(Q483:Q1481, Q483:Q1481, AC483:AC1481, "High")), COUNTIFS(Q483:Q1481, Q483:Q1481, AC483:AC1481, "High"), 0))</f>
        <v>South</v>
      </c>
      <c r="AC483" t="str">
        <v>High Risk</v>
      </c>
      <c r="AH483">
        <f t="shared" si="29"/>
        <v>647.51989389920425</v>
      </c>
      <c r="AJ483">
        <f t="shared" si="30"/>
        <v>0.15436241610738255</v>
      </c>
      <c r="AK483">
        <f t="shared" si="31"/>
        <v>4.7691874449344987E-2</v>
      </c>
      <c r="AM483">
        <v>0.68686585266511591</v>
      </c>
      <c r="AN483" s="8">
        <f>IF(L483="Male", 1, 0)</f>
        <v>1</v>
      </c>
    </row>
    <row r="484" spans="1:40" ht="15" x14ac:dyDescent="0.3">
      <c r="A484">
        <v>483</v>
      </c>
      <c r="B484">
        <v>42</v>
      </c>
      <c r="C484">
        <v>64311</v>
      </c>
      <c r="D484">
        <v>647</v>
      </c>
      <c r="E484">
        <v>154531</v>
      </c>
      <c r="F484" t="s">
        <v>35</v>
      </c>
      <c r="G484">
        <v>4759</v>
      </c>
      <c r="H484">
        <v>0</v>
      </c>
      <c r="I484">
        <v>0</v>
      </c>
      <c r="J484" t="s">
        <v>20</v>
      </c>
      <c r="K484" t="s">
        <v>29</v>
      </c>
      <c r="L484" t="s">
        <v>30</v>
      </c>
      <c r="M484" t="s">
        <v>41</v>
      </c>
      <c r="N484">
        <v>5</v>
      </c>
      <c r="O484">
        <v>3</v>
      </c>
      <c r="P484">
        <v>119563</v>
      </c>
      <c r="Q484" t="s">
        <v>26</v>
      </c>
      <c r="R484">
        <v>4</v>
      </c>
      <c r="S484" t="s">
        <v>25</v>
      </c>
      <c r="W484" t="str">
        <f>IF(B484&lt;30,"&lt;30",IF(B484&lt;=40,"30-40",IF(B484&lt;=50,"41-50",IF(B484&lt;=60,"51-60","&gt;60"))))</f>
        <v>41-50</v>
      </c>
      <c r="X484" t="str">
        <f t="shared" si="28"/>
        <v>31-45 (Middle-Aged)</v>
      </c>
      <c r="AA484" t="str" cm="1">
        <f t="array" ref="AA484">INDEX(F484:F1983, MATCH(MAX(IF(H484:H1983="0", COUNTIF(F484:F1983, F484:F1983), 0)), IF(H484:H1983="0", COUNTIF(F484:F1983, F484:F1983), 0), 0))</f>
        <v>Medical</v>
      </c>
      <c r="AB484" t="str" cm="1">
        <f t="array" ref="AB484">INDEX(Q484:Q1482, MATCH(MAX(COUNTIFS(Q484:Q1482, Q484:Q1482, AC484:AC1482, "High")), COUNTIFS(Q484:Q1482, Q484:Q1482, AC484:AC1482, "High"), 0))</f>
        <v>West</v>
      </c>
      <c r="AC484" t="str">
        <v>High Risk</v>
      </c>
      <c r="AH484">
        <f t="shared" si="29"/>
        <v>648.68905472636811</v>
      </c>
      <c r="AJ484">
        <f t="shared" si="30"/>
        <v>0.11715481171548117</v>
      </c>
      <c r="AK484">
        <f t="shared" si="31"/>
        <v>4.6654776694229003E-2</v>
      </c>
      <c r="AM484">
        <v>0.68137179475575427</v>
      </c>
      <c r="AN484" s="8">
        <f>IF(L484="Male", 1, 0)</f>
        <v>1</v>
      </c>
    </row>
    <row r="485" spans="1:40" ht="15" x14ac:dyDescent="0.3">
      <c r="A485">
        <v>484</v>
      </c>
      <c r="B485">
        <v>26</v>
      </c>
      <c r="C485">
        <v>54165</v>
      </c>
      <c r="D485">
        <v>662</v>
      </c>
      <c r="E485">
        <v>279798</v>
      </c>
      <c r="F485" t="s">
        <v>35</v>
      </c>
      <c r="G485">
        <v>5798</v>
      </c>
      <c r="H485">
        <v>0</v>
      </c>
      <c r="I485">
        <v>1</v>
      </c>
      <c r="J485" t="s">
        <v>20</v>
      </c>
      <c r="K485" t="s">
        <v>33</v>
      </c>
      <c r="L485" t="s">
        <v>30</v>
      </c>
      <c r="M485" t="s">
        <v>41</v>
      </c>
      <c r="N485">
        <v>2</v>
      </c>
      <c r="O485">
        <v>3</v>
      </c>
      <c r="P485">
        <v>112204</v>
      </c>
      <c r="Q485" t="s">
        <v>38</v>
      </c>
      <c r="R485">
        <v>19</v>
      </c>
      <c r="S485" t="s">
        <v>39</v>
      </c>
      <c r="W485" t="str">
        <f>IF(B485&lt;30,"&lt;30",IF(B485&lt;=40,"30-40",IF(B485&lt;=50,"41-50",IF(B485&lt;=60,"51-60","&gt;60"))))</f>
        <v>&lt;30</v>
      </c>
      <c r="X485" t="str">
        <f t="shared" si="28"/>
        <v>18-30 (Young Adult)</v>
      </c>
      <c r="AA485" t="str" cm="1">
        <f t="array" ref="AA485">INDEX(F485:F1984, MATCH(MAX(IF(H485:H1984="0", COUNTIF(F485:F1984, F485:F1984), 0)), IF(H485:H1984="0", COUNTIF(F485:F1984, F485:F1984), 0), 0))</f>
        <v>Medical</v>
      </c>
      <c r="AB485" t="str" cm="1">
        <f t="array" ref="AB485">INDEX(Q485:Q1483, MATCH(MAX(COUNTIFS(Q485:Q1483, Q485:Q1483, AC485:AC1483, "High")), COUNTIFS(Q485:Q1483, Q485:Q1483, AC485:AC1483, "High"), 0))</f>
        <v>North</v>
      </c>
      <c r="AC485" t="str">
        <v>High Risk</v>
      </c>
      <c r="AH485">
        <f t="shared" si="29"/>
        <v>648.68905472636811</v>
      </c>
      <c r="AJ485">
        <f t="shared" si="30"/>
        <v>0.13100436681222707</v>
      </c>
      <c r="AK485">
        <f t="shared" si="31"/>
        <v>4.6848053136191628E-2</v>
      </c>
      <c r="AM485">
        <v>0.58953866205660599</v>
      </c>
      <c r="AN485" s="8">
        <f>IF(L485="Male", 1, 0)</f>
        <v>1</v>
      </c>
    </row>
    <row r="486" spans="1:40" ht="15" x14ac:dyDescent="0.3">
      <c r="A486">
        <v>485</v>
      </c>
      <c r="B486">
        <v>52</v>
      </c>
      <c r="C486">
        <v>55816</v>
      </c>
      <c r="D486">
        <v>687</v>
      </c>
      <c r="E486">
        <v>246501</v>
      </c>
      <c r="F486" t="s">
        <v>35</v>
      </c>
      <c r="G486">
        <v>5209</v>
      </c>
      <c r="H486">
        <v>0</v>
      </c>
      <c r="I486">
        <v>1</v>
      </c>
      <c r="J486" t="s">
        <v>20</v>
      </c>
      <c r="K486" t="s">
        <v>29</v>
      </c>
      <c r="L486" t="s">
        <v>22</v>
      </c>
      <c r="M486" t="s">
        <v>37</v>
      </c>
      <c r="N486">
        <v>1</v>
      </c>
      <c r="O486">
        <v>2</v>
      </c>
      <c r="P486">
        <v>146576</v>
      </c>
      <c r="Q486" t="s">
        <v>26</v>
      </c>
      <c r="R486">
        <v>10</v>
      </c>
      <c r="S486" t="s">
        <v>39</v>
      </c>
      <c r="W486" t="str">
        <f>IF(B486&lt;30,"&lt;30",IF(B486&lt;=40,"30-40",IF(B486&lt;=50,"41-50",IF(B486&lt;=60,"51-60","&gt;60"))))</f>
        <v>51-60</v>
      </c>
      <c r="X486" t="str">
        <f t="shared" si="28"/>
        <v>46-60 (Older Adult)</v>
      </c>
      <c r="AA486" t="str" cm="1">
        <f t="array" ref="AA486">INDEX(F486:F1985, MATCH(MAX(IF(H486:H1985="0", COUNTIF(F486:F1985, F486:F1985), 0)), IF(H486:H1985="0", COUNTIF(F486:F1985, F486:F1985), 0), 0))</f>
        <v>Medical</v>
      </c>
      <c r="AB486" t="str" cm="1">
        <f t="array" ref="AB486">INDEX(Q486:Q1484, MATCH(MAX(COUNTIFS(Q486:Q1484, Q486:Q1484, AC486:AC1484, "High")), COUNTIFS(Q486:Q1484, Q486:Q1484, AC486:AC1484, "High"), 0))</f>
        <v>West</v>
      </c>
      <c r="AC486" t="str">
        <v>High Risk</v>
      </c>
      <c r="AH486">
        <f t="shared" si="29"/>
        <v>652.44324324324327</v>
      </c>
      <c r="AJ486">
        <f t="shared" si="30"/>
        <v>0.15436241610738255</v>
      </c>
      <c r="AK486">
        <f t="shared" si="31"/>
        <v>4.7041783030835255E-2</v>
      </c>
      <c r="AM486">
        <v>0.60448213752341984</v>
      </c>
      <c r="AN486" s="8">
        <f>IF(L486="Male", 1, 0)</f>
        <v>0</v>
      </c>
    </row>
    <row r="487" spans="1:40" ht="15" x14ac:dyDescent="0.3">
      <c r="A487">
        <v>486</v>
      </c>
      <c r="B487">
        <v>37</v>
      </c>
      <c r="C487">
        <v>68188</v>
      </c>
      <c r="D487">
        <v>714</v>
      </c>
      <c r="E487">
        <v>147571</v>
      </c>
      <c r="F487" t="s">
        <v>28</v>
      </c>
      <c r="G487">
        <v>6438</v>
      </c>
      <c r="H487">
        <v>0</v>
      </c>
      <c r="I487">
        <v>1</v>
      </c>
      <c r="J487" t="s">
        <v>20</v>
      </c>
      <c r="K487" t="s">
        <v>21</v>
      </c>
      <c r="L487" t="s">
        <v>22</v>
      </c>
      <c r="M487" t="s">
        <v>31</v>
      </c>
      <c r="N487">
        <v>0</v>
      </c>
      <c r="O487">
        <v>4</v>
      </c>
      <c r="P487">
        <v>75849</v>
      </c>
      <c r="Q487" t="s">
        <v>26</v>
      </c>
      <c r="R487">
        <v>17</v>
      </c>
      <c r="S487" t="s">
        <v>43</v>
      </c>
      <c r="W487" t="str">
        <f>IF(B487&lt;30,"&lt;30",IF(B487&lt;=40,"30-40",IF(B487&lt;=50,"41-50",IF(B487&lt;=60,"51-60","&gt;60"))))</f>
        <v>30-40</v>
      </c>
      <c r="X487" t="str">
        <f t="shared" si="28"/>
        <v>31-45 (Middle-Aged)</v>
      </c>
      <c r="AA487" t="str" cm="1">
        <f t="array" ref="AA487">INDEX(F487:F1986, MATCH(MAX(IF(H487:H1986="0", COUNTIF(F487:F1986, F487:F1986), 0)), IF(H487:H1986="0", COUNTIF(F487:F1986, F487:F1986), 0), 0))</f>
        <v>Education</v>
      </c>
      <c r="AB487" t="str" cm="1">
        <f t="array" ref="AB487">INDEX(Q487:Q1485, MATCH(MAX(COUNTIFS(Q487:Q1485, Q487:Q1485, AC487:AC1485, "High")), COUNTIFS(Q487:Q1485, Q487:Q1485, AC487:AC1485, "High"), 0))</f>
        <v>West</v>
      </c>
      <c r="AC487" t="str">
        <v>High Risk</v>
      </c>
      <c r="AH487">
        <f t="shared" si="29"/>
        <v>647.78062678062679</v>
      </c>
      <c r="AJ487">
        <f t="shared" si="30"/>
        <v>0.15873015873015872</v>
      </c>
      <c r="AK487">
        <f t="shared" si="31"/>
        <v>4.6884920601457193E-2</v>
      </c>
      <c r="AM487">
        <v>0.71646316627897499</v>
      </c>
      <c r="AN487" s="8">
        <f>IF(L487="Male", 1, 0)</f>
        <v>0</v>
      </c>
    </row>
    <row r="488" spans="1:40" ht="15" x14ac:dyDescent="0.3">
      <c r="A488">
        <v>487</v>
      </c>
      <c r="B488">
        <v>58</v>
      </c>
      <c r="C488">
        <v>43854</v>
      </c>
      <c r="D488">
        <v>652</v>
      </c>
      <c r="E488">
        <v>210383</v>
      </c>
      <c r="F488" t="s">
        <v>40</v>
      </c>
      <c r="G488">
        <v>6084</v>
      </c>
      <c r="H488">
        <v>1</v>
      </c>
      <c r="I488">
        <v>1</v>
      </c>
      <c r="J488" t="s">
        <v>20</v>
      </c>
      <c r="K488" t="s">
        <v>33</v>
      </c>
      <c r="L488" t="s">
        <v>22</v>
      </c>
      <c r="M488" t="s">
        <v>31</v>
      </c>
      <c r="N488">
        <v>0</v>
      </c>
      <c r="O488">
        <v>3</v>
      </c>
      <c r="P488">
        <v>72605</v>
      </c>
      <c r="Q488" t="s">
        <v>26</v>
      </c>
      <c r="R488">
        <v>17</v>
      </c>
      <c r="S488" t="s">
        <v>39</v>
      </c>
      <c r="W488" t="str">
        <f>IF(B488&lt;30,"&lt;30",IF(B488&lt;=40,"30-40",IF(B488&lt;=50,"41-50",IF(B488&lt;=60,"51-60","&gt;60"))))</f>
        <v>51-60</v>
      </c>
      <c r="X488" t="str">
        <f t="shared" si="28"/>
        <v>46-60 (Older Adult)</v>
      </c>
      <c r="AA488" t="str" cm="1">
        <f t="array" ref="AA488">INDEX(F488:F1987, MATCH(MAX(IF(H488:H1987="0", COUNTIF(F488:F1987, F488:F1987), 0)), IF(H488:H1987="0", COUNTIF(F488:F1987, F488:F1987), 0), 0))</f>
        <v>Car</v>
      </c>
      <c r="AB488" t="str" cm="1">
        <f t="array" ref="AB488">INDEX(Q488:Q1486, MATCH(MAX(COUNTIFS(Q488:Q1486, Q488:Q1486, AC488:AC1486, "High")), COUNTIFS(Q488:Q1486, Q488:Q1486, AC488:AC1486, "High"), 0))</f>
        <v>West</v>
      </c>
      <c r="AC488" t="str">
        <v>High Risk</v>
      </c>
      <c r="AH488">
        <f t="shared" si="29"/>
        <v>647.78062678062679</v>
      </c>
      <c r="AJ488">
        <f t="shared" si="30"/>
        <v>0.15873015873015872</v>
      </c>
      <c r="AK488">
        <f t="shared" si="31"/>
        <v>4.7468766154581662E-2</v>
      </c>
      <c r="AM488">
        <v>0.4962120869274006</v>
      </c>
      <c r="AN488" s="8">
        <f>IF(L488="Male", 1, 0)</f>
        <v>0</v>
      </c>
    </row>
    <row r="489" spans="1:40" ht="15" x14ac:dyDescent="0.3">
      <c r="A489">
        <v>488</v>
      </c>
      <c r="B489">
        <v>37</v>
      </c>
      <c r="C489">
        <v>73334</v>
      </c>
      <c r="D489">
        <v>566</v>
      </c>
      <c r="E489">
        <v>223883</v>
      </c>
      <c r="F489" t="s">
        <v>44</v>
      </c>
      <c r="G489">
        <v>4699</v>
      </c>
      <c r="H489">
        <v>0</v>
      </c>
      <c r="I489">
        <v>1</v>
      </c>
      <c r="J489" t="s">
        <v>20</v>
      </c>
      <c r="K489" t="s">
        <v>21</v>
      </c>
      <c r="L489" t="s">
        <v>22</v>
      </c>
      <c r="M489" t="s">
        <v>37</v>
      </c>
      <c r="N489">
        <v>2</v>
      </c>
      <c r="O489">
        <v>1</v>
      </c>
      <c r="P489">
        <v>131845</v>
      </c>
      <c r="Q489" t="s">
        <v>26</v>
      </c>
      <c r="R489">
        <v>7</v>
      </c>
      <c r="S489" t="s">
        <v>43</v>
      </c>
      <c r="W489" t="str">
        <f>IF(B489&lt;30,"&lt;30",IF(B489&lt;=40,"30-40",IF(B489&lt;=50,"41-50",IF(B489&lt;=60,"51-60","&gt;60"))))</f>
        <v>30-40</v>
      </c>
      <c r="X489" t="str">
        <f t="shared" si="28"/>
        <v>31-45 (Middle-Aged)</v>
      </c>
      <c r="AA489" t="str" cm="1">
        <f t="array" ref="AA489">INDEX(F489:F1988, MATCH(MAX(IF(H489:H1988="0", COUNTIF(F489:F1988, F489:F1988), 0)), IF(H489:H1988="0", COUNTIF(F489:F1988, F489:F1988), 0), 0))</f>
        <v>Personal</v>
      </c>
      <c r="AB489" t="str" cm="1">
        <f t="array" ref="AB489">INDEX(Q489:Q1487, MATCH(MAX(COUNTIFS(Q489:Q1487, Q489:Q1487, AC489:AC1487, "High")), COUNTIFS(Q489:Q1487, Q489:Q1487, AC489:AC1487, "High"), 0))</f>
        <v>West</v>
      </c>
      <c r="AC489" t="str">
        <v>Low Risk</v>
      </c>
      <c r="AH489">
        <f t="shared" si="29"/>
        <v>652.44324324324327</v>
      </c>
      <c r="AJ489">
        <f t="shared" si="30"/>
        <v>0.13100436681222707</v>
      </c>
      <c r="AK489">
        <f t="shared" si="31"/>
        <v>4.6419974268521194E-2</v>
      </c>
      <c r="AM489">
        <v>0.76304046776427148</v>
      </c>
      <c r="AN489" s="8">
        <f>IF(L489="Male", 1, 0)</f>
        <v>0</v>
      </c>
    </row>
    <row r="490" spans="1:40" ht="15" x14ac:dyDescent="0.3">
      <c r="A490">
        <v>489</v>
      </c>
      <c r="B490">
        <v>57</v>
      </c>
      <c r="C490">
        <v>39382</v>
      </c>
      <c r="D490">
        <v>715</v>
      </c>
      <c r="E490">
        <v>146153</v>
      </c>
      <c r="F490" t="s">
        <v>40</v>
      </c>
      <c r="G490">
        <v>4736</v>
      </c>
      <c r="H490">
        <v>1</v>
      </c>
      <c r="I490">
        <v>0</v>
      </c>
      <c r="J490" t="s">
        <v>20</v>
      </c>
      <c r="K490" t="s">
        <v>29</v>
      </c>
      <c r="L490" t="s">
        <v>22</v>
      </c>
      <c r="M490" t="s">
        <v>31</v>
      </c>
      <c r="N490">
        <v>2</v>
      </c>
      <c r="O490">
        <v>3</v>
      </c>
      <c r="P490">
        <v>129829</v>
      </c>
      <c r="Q490" t="s">
        <v>38</v>
      </c>
      <c r="R490">
        <v>9</v>
      </c>
      <c r="S490" t="s">
        <v>43</v>
      </c>
      <c r="W490" t="str">
        <f>IF(B490&lt;30,"&lt;30",IF(B490&lt;=40,"30-40",IF(B490&lt;=50,"41-50",IF(B490&lt;=60,"51-60","&gt;60"))))</f>
        <v>51-60</v>
      </c>
      <c r="X490" t="str">
        <f t="shared" si="28"/>
        <v>46-60 (Older Adult)</v>
      </c>
      <c r="AA490" t="str" cm="1">
        <f t="array" ref="AA490">INDEX(F490:F1989, MATCH(MAX(IF(H490:H1989="0", COUNTIF(F490:F1989, F490:F1989), 0)), IF(H490:H1989="0", COUNTIF(F490:F1989, F490:F1989), 0), 0))</f>
        <v>Car</v>
      </c>
      <c r="AB490" t="str" cm="1">
        <f t="array" ref="AB490">INDEX(Q490:Q1488, MATCH(MAX(COUNTIFS(Q490:Q1488, Q490:Q1488, AC490:AC1488, "High")), COUNTIFS(Q490:Q1488, Q490:Q1488, AC490:AC1488, "High"), 0))</f>
        <v>North</v>
      </c>
      <c r="AC490" t="str">
        <v>High Risk</v>
      </c>
      <c r="AH490">
        <f t="shared" si="29"/>
        <v>647.78062678062679</v>
      </c>
      <c r="AJ490">
        <f t="shared" si="30"/>
        <v>0.13100436681222707</v>
      </c>
      <c r="AK490">
        <f t="shared" si="31"/>
        <v>4.5949463385740991E-2</v>
      </c>
      <c r="AM490">
        <v>0.45573527148973147</v>
      </c>
      <c r="AN490" s="8">
        <f>IF(L490="Male", 1, 0)</f>
        <v>0</v>
      </c>
    </row>
    <row r="491" spans="1:40" ht="15" x14ac:dyDescent="0.3">
      <c r="A491">
        <v>490</v>
      </c>
      <c r="B491">
        <v>43</v>
      </c>
      <c r="C491">
        <v>51148</v>
      </c>
      <c r="D491">
        <v>576</v>
      </c>
      <c r="E491">
        <v>235304</v>
      </c>
      <c r="F491" t="s">
        <v>19</v>
      </c>
      <c r="G491">
        <v>3658</v>
      </c>
      <c r="H491">
        <v>1</v>
      </c>
      <c r="I491">
        <v>1</v>
      </c>
      <c r="J491" t="s">
        <v>20</v>
      </c>
      <c r="K491" t="s">
        <v>33</v>
      </c>
      <c r="L491" t="s">
        <v>22</v>
      </c>
      <c r="M491" t="s">
        <v>31</v>
      </c>
      <c r="N491">
        <v>4</v>
      </c>
      <c r="O491">
        <v>2</v>
      </c>
      <c r="P491">
        <v>64195</v>
      </c>
      <c r="Q491" t="s">
        <v>26</v>
      </c>
      <c r="R491">
        <v>7</v>
      </c>
      <c r="S491" t="s">
        <v>34</v>
      </c>
      <c r="W491" t="str">
        <f>IF(B491&lt;30,"&lt;30",IF(B491&lt;=40,"30-40",IF(B491&lt;=50,"41-50",IF(B491&lt;=60,"51-60","&gt;60"))))</f>
        <v>41-50</v>
      </c>
      <c r="X491" t="str">
        <f t="shared" si="28"/>
        <v>31-45 (Middle-Aged)</v>
      </c>
      <c r="AA491" t="str" cm="1">
        <f t="array" ref="AA491">INDEX(F491:F1990, MATCH(MAX(IF(H491:H1990="0", COUNTIF(F491:F1990, F491:F1990), 0)), IF(H491:H1990="0", COUNTIF(F491:F1990, F491:F1990), 0), 0))</f>
        <v>Home</v>
      </c>
      <c r="AB491" t="str" cm="1">
        <f t="array" ref="AB491">INDEX(Q491:Q1489, MATCH(MAX(COUNTIFS(Q491:Q1489, Q491:Q1489, AC491:AC1489, "High")), COUNTIFS(Q491:Q1489, Q491:Q1489, AC491:AC1489, "High"), 0))</f>
        <v>West</v>
      </c>
      <c r="AC491" t="str">
        <v>Low Risk</v>
      </c>
      <c r="AH491">
        <f t="shared" si="29"/>
        <v>647.78062678062679</v>
      </c>
      <c r="AJ491">
        <f t="shared" si="30"/>
        <v>0.17796610169491525</v>
      </c>
      <c r="AK491">
        <f t="shared" si="31"/>
        <v>4.4892775440637175E-2</v>
      </c>
      <c r="AM491">
        <v>0.56223129350216772</v>
      </c>
      <c r="AN491" s="8">
        <f>IF(L491="Male", 1, 0)</f>
        <v>0</v>
      </c>
    </row>
    <row r="492" spans="1:40" ht="15" x14ac:dyDescent="0.3">
      <c r="A492">
        <v>491</v>
      </c>
      <c r="B492">
        <v>33</v>
      </c>
      <c r="C492">
        <v>59437</v>
      </c>
      <c r="D492">
        <v>628</v>
      </c>
      <c r="E492">
        <v>321487</v>
      </c>
      <c r="F492" t="s">
        <v>19</v>
      </c>
      <c r="G492">
        <v>5115</v>
      </c>
      <c r="H492">
        <v>1</v>
      </c>
      <c r="I492">
        <v>1</v>
      </c>
      <c r="J492" t="s">
        <v>20</v>
      </c>
      <c r="K492" t="s">
        <v>21</v>
      </c>
      <c r="L492" t="s">
        <v>30</v>
      </c>
      <c r="M492" t="s">
        <v>23</v>
      </c>
      <c r="N492">
        <v>2</v>
      </c>
      <c r="O492">
        <v>4</v>
      </c>
      <c r="P492">
        <v>84059</v>
      </c>
      <c r="Q492" t="s">
        <v>24</v>
      </c>
      <c r="R492">
        <v>3</v>
      </c>
      <c r="S492" t="s">
        <v>25</v>
      </c>
      <c r="W492" t="str">
        <f>IF(B492&lt;30,"&lt;30",IF(B492&lt;=40,"30-40",IF(B492&lt;=50,"41-50",IF(B492&lt;=60,"51-60","&gt;60"))))</f>
        <v>30-40</v>
      </c>
      <c r="X492" t="str">
        <f t="shared" si="28"/>
        <v>31-45 (Middle-Aged)</v>
      </c>
      <c r="AA492" t="str" cm="1">
        <f t="array" ref="AA492">INDEX(F492:F1991, MATCH(MAX(IF(H492:H1991="0", COUNTIF(F492:F1991, F492:F1991), 0)), IF(H492:H1991="0", COUNTIF(F492:F1991, F492:F1991), 0), 0))</f>
        <v>Home</v>
      </c>
      <c r="AB492" t="str" cm="1">
        <f t="array" ref="AB492">INDEX(Q492:Q1490, MATCH(MAX(COUNTIFS(Q492:Q1490, Q492:Q1490, AC492:AC1490, "High")), COUNTIFS(Q492:Q1490, Q492:Q1490, AC492:AC1490, "High"), 0))</f>
        <v>East</v>
      </c>
      <c r="AC492" t="str">
        <v>High Risk</v>
      </c>
      <c r="AH492">
        <f t="shared" si="29"/>
        <v>647.51989389920425</v>
      </c>
      <c r="AJ492">
        <f t="shared" si="30"/>
        <v>0.13100436681222707</v>
      </c>
      <c r="AK492">
        <f t="shared" si="31"/>
        <v>4.6121187090696396E-2</v>
      </c>
      <c r="AM492">
        <v>0.63725641048849146</v>
      </c>
      <c r="AN492" s="8">
        <f>IF(L492="Male", 1, 0)</f>
        <v>1</v>
      </c>
    </row>
    <row r="493" spans="1:40" ht="15" x14ac:dyDescent="0.3">
      <c r="A493">
        <v>492</v>
      </c>
      <c r="B493">
        <v>52</v>
      </c>
      <c r="C493">
        <v>25563</v>
      </c>
      <c r="D493">
        <v>625</v>
      </c>
      <c r="E493">
        <v>268261</v>
      </c>
      <c r="F493" t="s">
        <v>44</v>
      </c>
      <c r="G493">
        <v>5654</v>
      </c>
      <c r="H493">
        <v>0</v>
      </c>
      <c r="I493">
        <v>0</v>
      </c>
      <c r="J493" t="s">
        <v>20</v>
      </c>
      <c r="K493" t="s">
        <v>29</v>
      </c>
      <c r="L493" t="s">
        <v>22</v>
      </c>
      <c r="M493" t="s">
        <v>23</v>
      </c>
      <c r="N493">
        <v>3</v>
      </c>
      <c r="O493">
        <v>3</v>
      </c>
      <c r="P493">
        <v>150672</v>
      </c>
      <c r="Q493" t="s">
        <v>26</v>
      </c>
      <c r="R493">
        <v>12</v>
      </c>
      <c r="S493" t="s">
        <v>34</v>
      </c>
      <c r="W493" t="str">
        <f>IF(B493&lt;30,"&lt;30",IF(B493&lt;=40,"30-40",IF(B493&lt;=50,"41-50",IF(B493&lt;=60,"51-60","&gt;60"))))</f>
        <v>51-60</v>
      </c>
      <c r="X493" t="str">
        <f t="shared" si="28"/>
        <v>46-60 (Older Adult)</v>
      </c>
      <c r="AA493" t="str" cm="1">
        <f t="array" ref="AA493">INDEX(F493:F1992, MATCH(MAX(IF(H493:H1992="0", COUNTIF(F493:F1992, F493:F1992), 0)), IF(H493:H1992="0", COUNTIF(F493:F1992, F493:F1992), 0), 0))</f>
        <v>Personal</v>
      </c>
      <c r="AB493" t="str" cm="1">
        <f t="array" ref="AB493">INDEX(Q493:Q1491, MATCH(MAX(COUNTIFS(Q493:Q1491, Q493:Q1491, AC493:AC1491, "High")), COUNTIFS(Q493:Q1491, Q493:Q1491, AC493:AC1491, "High"), 0))</f>
        <v>West</v>
      </c>
      <c r="AC493" t="str">
        <v>High Risk</v>
      </c>
      <c r="AH493">
        <f t="shared" si="29"/>
        <v>647.51989389920425</v>
      </c>
      <c r="AJ493">
        <f t="shared" si="30"/>
        <v>0.13414634146341464</v>
      </c>
      <c r="AK493">
        <f t="shared" si="31"/>
        <v>4.2787486764083789E-2</v>
      </c>
      <c r="AM493">
        <v>0.33065720518088754</v>
      </c>
      <c r="AN493" s="8">
        <f>IF(L493="Male", 1, 0)</f>
        <v>0</v>
      </c>
    </row>
    <row r="494" spans="1:40" ht="15" x14ac:dyDescent="0.3">
      <c r="A494">
        <v>493</v>
      </c>
      <c r="B494">
        <v>42</v>
      </c>
      <c r="C494">
        <v>70727</v>
      </c>
      <c r="D494">
        <v>650</v>
      </c>
      <c r="E494">
        <v>208099</v>
      </c>
      <c r="F494" t="s">
        <v>35</v>
      </c>
      <c r="G494">
        <v>4938</v>
      </c>
      <c r="H494">
        <v>0</v>
      </c>
      <c r="I494">
        <v>1</v>
      </c>
      <c r="J494" t="s">
        <v>20</v>
      </c>
      <c r="K494" t="s">
        <v>21</v>
      </c>
      <c r="L494" t="s">
        <v>30</v>
      </c>
      <c r="M494" t="s">
        <v>23</v>
      </c>
      <c r="N494">
        <v>3</v>
      </c>
      <c r="O494">
        <v>3</v>
      </c>
      <c r="P494">
        <v>112350</v>
      </c>
      <c r="Q494" t="s">
        <v>26</v>
      </c>
      <c r="R494">
        <v>4</v>
      </c>
      <c r="S494" t="s">
        <v>39</v>
      </c>
      <c r="W494" t="str">
        <f>IF(B494&lt;30,"&lt;30",IF(B494&lt;=40,"30-40",IF(B494&lt;=50,"41-50",IF(B494&lt;=60,"51-60","&gt;60"))))</f>
        <v>41-50</v>
      </c>
      <c r="X494" t="str">
        <f t="shared" si="28"/>
        <v>31-45 (Middle-Aged)</v>
      </c>
      <c r="AA494" t="str" cm="1">
        <f t="array" ref="AA494">INDEX(F494:F1993, MATCH(MAX(IF(H494:H1993="0", COUNTIF(F494:F1993, F494:F1993), 0)), IF(H494:H1993="0", COUNTIF(F494:F1993, F494:F1993), 0), 0))</f>
        <v>Medical</v>
      </c>
      <c r="AB494" t="str" cm="1">
        <f t="array" ref="AB494">INDEX(Q494:Q1492, MATCH(MAX(COUNTIFS(Q494:Q1492, Q494:Q1492, AC494:AC1492, "High")), COUNTIFS(Q494:Q1492, Q494:Q1492, AC494:AC1492, "High"), 0))</f>
        <v>West</v>
      </c>
      <c r="AC494" t="str">
        <v>High Risk</v>
      </c>
      <c r="AH494">
        <f t="shared" si="29"/>
        <v>647.51989389920425</v>
      </c>
      <c r="AJ494">
        <f t="shared" si="30"/>
        <v>0.13414634146341464</v>
      </c>
      <c r="AK494">
        <f t="shared" si="31"/>
        <v>4.2980237034743476E-2</v>
      </c>
      <c r="AM494">
        <v>0.73944407736936901</v>
      </c>
      <c r="AN494" s="8">
        <f>IF(L494="Male", 1, 0)</f>
        <v>1</v>
      </c>
    </row>
    <row r="495" spans="1:40" ht="15" x14ac:dyDescent="0.3">
      <c r="A495">
        <v>494</v>
      </c>
      <c r="B495">
        <v>27</v>
      </c>
      <c r="C495">
        <v>57138</v>
      </c>
      <c r="D495">
        <v>586</v>
      </c>
      <c r="E495">
        <v>185931</v>
      </c>
      <c r="F495" t="s">
        <v>19</v>
      </c>
      <c r="G495">
        <v>6400</v>
      </c>
      <c r="H495">
        <v>0</v>
      </c>
      <c r="I495">
        <v>0</v>
      </c>
      <c r="J495" t="s">
        <v>20</v>
      </c>
      <c r="K495" t="s">
        <v>29</v>
      </c>
      <c r="L495" t="s">
        <v>22</v>
      </c>
      <c r="M495" t="s">
        <v>41</v>
      </c>
      <c r="N495">
        <v>0</v>
      </c>
      <c r="O495">
        <v>3</v>
      </c>
      <c r="P495">
        <v>123614</v>
      </c>
      <c r="Q495" t="s">
        <v>32</v>
      </c>
      <c r="R495">
        <v>17</v>
      </c>
      <c r="S495" t="s">
        <v>42</v>
      </c>
      <c r="W495" t="str">
        <f>IF(B495&lt;30,"&lt;30",IF(B495&lt;=40,"30-40",IF(B495&lt;=50,"41-50",IF(B495&lt;=60,"51-60","&gt;60"))))</f>
        <v>&lt;30</v>
      </c>
      <c r="X495" t="str">
        <f t="shared" si="28"/>
        <v>18-30 (Young Adult)</v>
      </c>
      <c r="AA495" t="str" cm="1">
        <f t="array" ref="AA495">INDEX(F495:F1994, MATCH(MAX(IF(H495:H1994="0", COUNTIF(F495:F1994, F495:F1994), 0)), IF(H495:H1994="0", COUNTIF(F495:F1994, F495:F1994), 0), 0))</f>
        <v>Home</v>
      </c>
      <c r="AB495" t="str" cm="1">
        <f t="array" ref="AB495">INDEX(Q495:Q1493, MATCH(MAX(COUNTIFS(Q495:Q1493, Q495:Q1493, AC495:AC1493, "High")), COUNTIFS(Q495:Q1493, Q495:Q1493, AC495:AC1493, "High"), 0))</f>
        <v>South</v>
      </c>
      <c r="AC495" t="str">
        <v>Low Risk</v>
      </c>
      <c r="AH495">
        <f t="shared" si="29"/>
        <v>648.68905472636811</v>
      </c>
      <c r="AJ495">
        <f t="shared" si="30"/>
        <v>0.15873015873015872</v>
      </c>
      <c r="AK495">
        <f t="shared" si="31"/>
        <v>4.3173443225654147E-2</v>
      </c>
      <c r="AM495">
        <v>0.6164477792963623</v>
      </c>
      <c r="AN495" s="8">
        <f>IF(L495="Male", 1, 0)</f>
        <v>0</v>
      </c>
    </row>
    <row r="496" spans="1:40" ht="15" x14ac:dyDescent="0.3">
      <c r="A496">
        <v>495</v>
      </c>
      <c r="B496">
        <v>42</v>
      </c>
      <c r="C496">
        <v>99514</v>
      </c>
      <c r="D496">
        <v>584</v>
      </c>
      <c r="E496">
        <v>216419</v>
      </c>
      <c r="F496" t="s">
        <v>40</v>
      </c>
      <c r="G496">
        <v>5145</v>
      </c>
      <c r="H496">
        <v>0</v>
      </c>
      <c r="I496">
        <v>0</v>
      </c>
      <c r="J496" t="s">
        <v>20</v>
      </c>
      <c r="K496" t="s">
        <v>21</v>
      </c>
      <c r="L496" t="s">
        <v>22</v>
      </c>
      <c r="M496" t="s">
        <v>41</v>
      </c>
      <c r="N496">
        <v>5</v>
      </c>
      <c r="O496">
        <v>1</v>
      </c>
      <c r="P496">
        <v>65228</v>
      </c>
      <c r="Q496" t="s">
        <v>32</v>
      </c>
      <c r="R496">
        <v>3</v>
      </c>
      <c r="S496" t="s">
        <v>39</v>
      </c>
      <c r="W496" t="str">
        <f>IF(B496&lt;30,"&lt;30",IF(B496&lt;=40,"30-40",IF(B496&lt;=50,"41-50",IF(B496&lt;=60,"51-60","&gt;60"))))</f>
        <v>41-50</v>
      </c>
      <c r="X496" t="str">
        <f t="shared" si="28"/>
        <v>31-45 (Middle-Aged)</v>
      </c>
      <c r="AA496" t="str" cm="1">
        <f t="array" ref="AA496">INDEX(F496:F1995, MATCH(MAX(IF(H496:H1995="0", COUNTIF(F496:F1995, F496:F1995), 0)), IF(H496:H1995="0", COUNTIF(F496:F1995, F496:F1995), 0), 0))</f>
        <v>Car</v>
      </c>
      <c r="AB496" t="str" cm="1">
        <f t="array" ref="AB496">INDEX(Q496:Q1494, MATCH(MAX(COUNTIFS(Q496:Q1494, Q496:Q1494, AC496:AC1494, "High")), COUNTIFS(Q496:Q1494, Q496:Q1494, AC496:AC1494, "High"), 0))</f>
        <v>South</v>
      </c>
      <c r="AC496" t="str">
        <v>Low Risk</v>
      </c>
      <c r="AH496">
        <f t="shared" si="29"/>
        <v>648.68905472636811</v>
      </c>
      <c r="AJ496">
        <f t="shared" si="30"/>
        <v>0.11715481171548117</v>
      </c>
      <c r="AK496">
        <f t="shared" si="31"/>
        <v>4.3367106957256499E-2</v>
      </c>
      <c r="AM496">
        <v>1</v>
      </c>
      <c r="AN496" s="8">
        <f>IF(L496="Male", 1, 0)</f>
        <v>0</v>
      </c>
    </row>
    <row r="497" spans="1:40" ht="15" x14ac:dyDescent="0.3">
      <c r="A497">
        <v>496</v>
      </c>
      <c r="B497">
        <v>41</v>
      </c>
      <c r="C497">
        <v>81210</v>
      </c>
      <c r="D497">
        <v>648</v>
      </c>
      <c r="E497">
        <v>151239</v>
      </c>
      <c r="F497" t="s">
        <v>40</v>
      </c>
      <c r="G497">
        <v>6247</v>
      </c>
      <c r="H497">
        <v>0</v>
      </c>
      <c r="I497">
        <v>1</v>
      </c>
      <c r="J497" t="s">
        <v>20</v>
      </c>
      <c r="K497" t="s">
        <v>29</v>
      </c>
      <c r="L497" t="s">
        <v>30</v>
      </c>
      <c r="M497" t="s">
        <v>31</v>
      </c>
      <c r="N497">
        <v>2</v>
      </c>
      <c r="O497">
        <v>2</v>
      </c>
      <c r="P497">
        <v>119699</v>
      </c>
      <c r="Q497" t="s">
        <v>38</v>
      </c>
      <c r="R497">
        <v>11</v>
      </c>
      <c r="S497" t="s">
        <v>45</v>
      </c>
      <c r="W497" t="str">
        <f>IF(B497&lt;30,"&lt;30",IF(B497&lt;=40,"30-40",IF(B497&lt;=50,"41-50",IF(B497&lt;=60,"51-60","&gt;60"))))</f>
        <v>41-50</v>
      </c>
      <c r="X497" t="str">
        <f t="shared" si="28"/>
        <v>31-45 (Middle-Aged)</v>
      </c>
      <c r="AA497" t="str" cm="1">
        <f t="array" ref="AA497">INDEX(F497:F1996, MATCH(MAX(IF(H497:H1996="0", COUNTIF(F497:F1996, F497:F1996), 0)), IF(H497:H1996="0", COUNTIF(F497:F1996, F497:F1996), 0), 0))</f>
        <v>Car</v>
      </c>
      <c r="AB497" t="str" cm="1">
        <f t="array" ref="AB497">INDEX(Q497:Q1495, MATCH(MAX(COUNTIFS(Q497:Q1495, Q497:Q1495, AC497:AC1495, "High")), COUNTIFS(Q497:Q1495, Q497:Q1495, AC497:AC1495, "High"), 0))</f>
        <v>North</v>
      </c>
      <c r="AC497" t="str">
        <v>High Risk</v>
      </c>
      <c r="AH497">
        <f t="shared" si="29"/>
        <v>647.78062678062679</v>
      </c>
      <c r="AJ497">
        <f t="shared" si="30"/>
        <v>0.13100436681222707</v>
      </c>
      <c r="AK497">
        <f t="shared" si="31"/>
        <v>4.2895958631430635E-2</v>
      </c>
      <c r="AM497">
        <v>0.83432745309233092</v>
      </c>
      <c r="AN497" s="8">
        <f>IF(L497="Male", 1, 0)</f>
        <v>1</v>
      </c>
    </row>
    <row r="498" spans="1:40" ht="15" x14ac:dyDescent="0.3">
      <c r="A498">
        <v>497</v>
      </c>
      <c r="B498">
        <v>26</v>
      </c>
      <c r="C498">
        <v>49836</v>
      </c>
      <c r="D498">
        <v>610</v>
      </c>
      <c r="E498">
        <v>176122</v>
      </c>
      <c r="F498" t="s">
        <v>28</v>
      </c>
      <c r="G498">
        <v>4836</v>
      </c>
      <c r="H498">
        <v>0</v>
      </c>
      <c r="I498">
        <v>1</v>
      </c>
      <c r="J498" t="s">
        <v>20</v>
      </c>
      <c r="K498" t="s">
        <v>21</v>
      </c>
      <c r="L498" t="s">
        <v>22</v>
      </c>
      <c r="M498" t="s">
        <v>41</v>
      </c>
      <c r="N498">
        <v>3</v>
      </c>
      <c r="O498">
        <v>1</v>
      </c>
      <c r="P498">
        <v>57413</v>
      </c>
      <c r="Q498" t="s">
        <v>38</v>
      </c>
      <c r="R498">
        <v>8</v>
      </c>
      <c r="S498" t="s">
        <v>42</v>
      </c>
      <c r="W498" t="str">
        <f>IF(B498&lt;30,"&lt;30",IF(B498&lt;=40,"30-40",IF(B498&lt;=50,"41-50",IF(B498&lt;=60,"51-60","&gt;60"))))</f>
        <v>&lt;30</v>
      </c>
      <c r="X498" t="str">
        <f t="shared" si="28"/>
        <v>18-30 (Young Adult)</v>
      </c>
      <c r="AA498" t="str" cm="1">
        <f t="array" ref="AA498">INDEX(F498:F1997, MATCH(MAX(IF(H498:H1997="0", COUNTIF(F498:F1997, F498:F1997), 0)), IF(H498:H1997="0", COUNTIF(F498:F1997, F498:F1997), 0), 0))</f>
        <v>Education</v>
      </c>
      <c r="AB498" t="str" cm="1">
        <f t="array" ref="AB498">INDEX(Q498:Q1496, MATCH(MAX(COUNTIFS(Q498:Q1496, Q498:Q1496, AC498:AC1496, "High")), COUNTIFS(Q498:Q1496, Q498:Q1496, AC498:AC1496, "High"), 0))</f>
        <v>North</v>
      </c>
      <c r="AC498" t="str">
        <v>High Risk</v>
      </c>
      <c r="AH498">
        <f t="shared" si="29"/>
        <v>648.68905472636811</v>
      </c>
      <c r="AJ498">
        <f t="shared" si="30"/>
        <v>0.13414634146341464</v>
      </c>
      <c r="AK498">
        <f t="shared" si="31"/>
        <v>4.2739196154060903E-2</v>
      </c>
      <c r="AM498">
        <v>0.55035616339165305</v>
      </c>
      <c r="AN498" s="8">
        <f>IF(L498="Male", 1, 0)</f>
        <v>0</v>
      </c>
    </row>
    <row r="499" spans="1:40" ht="15" x14ac:dyDescent="0.3">
      <c r="A499">
        <v>498</v>
      </c>
      <c r="B499">
        <v>34</v>
      </c>
      <c r="C499">
        <v>76783</v>
      </c>
      <c r="D499">
        <v>717</v>
      </c>
      <c r="E499">
        <v>101911</v>
      </c>
      <c r="F499" t="s">
        <v>35</v>
      </c>
      <c r="G499">
        <v>3840</v>
      </c>
      <c r="H499">
        <v>0</v>
      </c>
      <c r="I499">
        <v>1</v>
      </c>
      <c r="J499" t="s">
        <v>20</v>
      </c>
      <c r="K499" t="s">
        <v>33</v>
      </c>
      <c r="L499" t="s">
        <v>30</v>
      </c>
      <c r="M499" t="s">
        <v>23</v>
      </c>
      <c r="N499">
        <v>3</v>
      </c>
      <c r="O499">
        <v>1</v>
      </c>
      <c r="P499">
        <v>40605</v>
      </c>
      <c r="Q499" t="s">
        <v>24</v>
      </c>
      <c r="R499">
        <v>2</v>
      </c>
      <c r="S499" t="s">
        <v>43</v>
      </c>
      <c r="W499" t="str">
        <f>IF(B499&lt;30,"&lt;30",IF(B499&lt;=40,"30-40",IF(B499&lt;=50,"41-50",IF(B499&lt;=60,"51-60","&gt;60"))))</f>
        <v>30-40</v>
      </c>
      <c r="X499" t="str">
        <f t="shared" si="28"/>
        <v>31-45 (Middle-Aged)</v>
      </c>
      <c r="AA499" t="str" cm="1">
        <f t="array" ref="AA499">INDEX(F499:F1998, MATCH(MAX(IF(H499:H1998="0", COUNTIF(F499:F1998, F499:F1998), 0)), IF(H499:H1998="0", COUNTIF(F499:F1998, F499:F1998), 0), 0))</f>
        <v>Medical</v>
      </c>
      <c r="AB499" t="str" cm="1">
        <f t="array" ref="AB499">INDEX(Q499:Q1497, MATCH(MAX(COUNTIFS(Q499:Q1497, Q499:Q1497, AC499:AC1497, "High")), COUNTIFS(Q499:Q1497, Q499:Q1497, AC499:AC1497, "High"), 0))</f>
        <v>East</v>
      </c>
      <c r="AC499" t="str">
        <v>High Risk</v>
      </c>
      <c r="AH499">
        <f t="shared" si="29"/>
        <v>647.51989389920425</v>
      </c>
      <c r="AJ499">
        <f t="shared" si="30"/>
        <v>0.13414634146341464</v>
      </c>
      <c r="AK499">
        <f t="shared" si="31"/>
        <v>4.2265367470807877E-2</v>
      </c>
      <c r="AM499">
        <v>0.79425794013558648</v>
      </c>
      <c r="AN499" s="8">
        <f>IF(L499="Male", 1, 0)</f>
        <v>1</v>
      </c>
    </row>
    <row r="500" spans="1:40" ht="15" x14ac:dyDescent="0.3">
      <c r="A500">
        <v>499</v>
      </c>
      <c r="B500">
        <v>36</v>
      </c>
      <c r="C500">
        <v>62710</v>
      </c>
      <c r="D500">
        <v>622</v>
      </c>
      <c r="E500">
        <v>221727</v>
      </c>
      <c r="F500" t="s">
        <v>28</v>
      </c>
      <c r="G500">
        <v>4375</v>
      </c>
      <c r="H500">
        <v>1</v>
      </c>
      <c r="I500">
        <v>1</v>
      </c>
      <c r="J500" t="s">
        <v>20</v>
      </c>
      <c r="K500" t="s">
        <v>29</v>
      </c>
      <c r="L500" t="s">
        <v>22</v>
      </c>
      <c r="M500" t="s">
        <v>41</v>
      </c>
      <c r="N500">
        <v>4</v>
      </c>
      <c r="O500">
        <v>2</v>
      </c>
      <c r="P500">
        <v>121804</v>
      </c>
      <c r="Q500" t="s">
        <v>26</v>
      </c>
      <c r="R500">
        <v>14</v>
      </c>
      <c r="S500" t="s">
        <v>43</v>
      </c>
      <c r="W500" t="str">
        <f>IF(B500&lt;30,"&lt;30",IF(B500&lt;=40,"30-40",IF(B500&lt;=50,"41-50",IF(B500&lt;=60,"51-60","&gt;60"))))</f>
        <v>30-40</v>
      </c>
      <c r="X500" t="str">
        <f t="shared" si="28"/>
        <v>31-45 (Middle-Aged)</v>
      </c>
      <c r="AA500" t="str" cm="1">
        <f t="array" ref="AA500">INDEX(F500:F1999, MATCH(MAX(IF(H500:H1999="0", COUNTIF(F500:F1999, F500:F1999), 0)), IF(H500:H1999="0", COUNTIF(F500:F1999, F500:F1999), 0), 0))</f>
        <v>Education</v>
      </c>
      <c r="AB500" t="str" cm="1">
        <f t="array" ref="AB500">INDEX(Q500:Q1498, MATCH(MAX(COUNTIFS(Q500:Q1498, Q500:Q1498, AC500:AC1498, "High")), COUNTIFS(Q500:Q1498, Q500:Q1498, AC500:AC1498, "High"), 0))</f>
        <v>West</v>
      </c>
      <c r="AC500" t="str">
        <v>High Risk</v>
      </c>
      <c r="AH500">
        <f t="shared" si="29"/>
        <v>648.68905472636811</v>
      </c>
      <c r="AJ500">
        <f t="shared" si="30"/>
        <v>0.17796610169491525</v>
      </c>
      <c r="AK500">
        <f t="shared" si="31"/>
        <v>4.1789714182213208E-2</v>
      </c>
      <c r="AM500">
        <v>0.66688087760107895</v>
      </c>
      <c r="AN500" s="8">
        <f>IF(L500="Male", 1, 0)</f>
        <v>0</v>
      </c>
    </row>
    <row r="501" spans="1:40" ht="15" x14ac:dyDescent="0.3">
      <c r="A501">
        <v>500</v>
      </c>
      <c r="B501">
        <v>23</v>
      </c>
      <c r="C501">
        <v>53466</v>
      </c>
      <c r="D501">
        <v>598</v>
      </c>
      <c r="E501">
        <v>183124</v>
      </c>
      <c r="F501" t="s">
        <v>44</v>
      </c>
      <c r="G501">
        <v>4967</v>
      </c>
      <c r="H501">
        <v>0</v>
      </c>
      <c r="I501">
        <v>1</v>
      </c>
      <c r="J501" t="s">
        <v>20</v>
      </c>
      <c r="K501" t="s">
        <v>29</v>
      </c>
      <c r="L501" t="s">
        <v>30</v>
      </c>
      <c r="M501" t="s">
        <v>31</v>
      </c>
      <c r="N501">
        <v>5</v>
      </c>
      <c r="O501">
        <v>2</v>
      </c>
      <c r="P501">
        <v>143033</v>
      </c>
      <c r="Q501" t="s">
        <v>32</v>
      </c>
      <c r="R501">
        <v>4</v>
      </c>
      <c r="S501" t="s">
        <v>42</v>
      </c>
      <c r="W501" t="str">
        <f>IF(B501&lt;30,"&lt;30",IF(B501&lt;=40,"30-40",IF(B501&lt;=50,"41-50",IF(B501&lt;=60,"51-60","&gt;60"))))</f>
        <v>&lt;30</v>
      </c>
      <c r="X501" t="str">
        <f t="shared" si="28"/>
        <v>18-30 (Young Adult)</v>
      </c>
      <c r="AA501" t="str" cm="1">
        <f t="array" ref="AA501">INDEX(F501:F2000, MATCH(MAX(IF(H501:H2000="0", COUNTIF(F501:F2000, F501:F2000), 0)), IF(H501:H2000="0", COUNTIF(F501:F2000, F501:F2000), 0), 0))</f>
        <v>Personal</v>
      </c>
      <c r="AB501" t="str" cm="1">
        <f t="array" ref="AB501">INDEX(Q501:Q1499, MATCH(MAX(COUNTIFS(Q501:Q1499, Q501:Q1499, AC501:AC1499, "High")), COUNTIFS(Q501:Q1499, Q501:Q1499, AC501:AC1499, "High"), 0))</f>
        <v>South</v>
      </c>
      <c r="AC501" t="str">
        <v>Low Risk</v>
      </c>
      <c r="AH501">
        <f t="shared" si="29"/>
        <v>647.78062678062679</v>
      </c>
      <c r="AJ501">
        <f t="shared" si="30"/>
        <v>0.11715481171548117</v>
      </c>
      <c r="AK501">
        <f t="shared" si="31"/>
        <v>4.302835081746683E-2</v>
      </c>
      <c r="AM501">
        <v>0.58321189685290953</v>
      </c>
      <c r="AN501" s="8">
        <f>IF(L501="Male", 1, 0)</f>
        <v>1</v>
      </c>
    </row>
    <row r="502" spans="1:40" ht="15" x14ac:dyDescent="0.3">
      <c r="A502">
        <v>501</v>
      </c>
      <c r="B502">
        <v>29</v>
      </c>
      <c r="C502">
        <v>25109</v>
      </c>
      <c r="D502">
        <v>733</v>
      </c>
      <c r="E502">
        <v>230902</v>
      </c>
      <c r="F502" t="s">
        <v>19</v>
      </c>
      <c r="G502">
        <v>4250</v>
      </c>
      <c r="H502">
        <v>0</v>
      </c>
      <c r="I502">
        <v>1</v>
      </c>
      <c r="J502" t="s">
        <v>20</v>
      </c>
      <c r="K502" t="s">
        <v>21</v>
      </c>
      <c r="L502" t="s">
        <v>22</v>
      </c>
      <c r="M502" t="s">
        <v>23</v>
      </c>
      <c r="N502">
        <v>5</v>
      </c>
      <c r="O502">
        <v>3</v>
      </c>
      <c r="P502">
        <v>92386</v>
      </c>
      <c r="Q502" t="s">
        <v>24</v>
      </c>
      <c r="R502">
        <v>16</v>
      </c>
      <c r="S502" t="s">
        <v>43</v>
      </c>
      <c r="W502" t="str">
        <f>IF(B502&lt;30,"&lt;30",IF(B502&lt;=40,"30-40",IF(B502&lt;=50,"41-50",IF(B502&lt;=60,"51-60","&gt;60"))))</f>
        <v>&lt;30</v>
      </c>
      <c r="X502" t="str">
        <f t="shared" si="28"/>
        <v>18-30 (Young Adult)</v>
      </c>
      <c r="AA502" t="str" cm="1">
        <f t="array" ref="AA502">INDEX(F502:F2001, MATCH(MAX(IF(H502:H2001="0", COUNTIF(F502:F2001, F502:F2001), 0)), IF(H502:H2001="0", COUNTIF(F502:F2001, F502:F2001), 0), 0))</f>
        <v>Home</v>
      </c>
      <c r="AB502" t="str" cm="1">
        <f t="array" ref="AB502">INDEX(Q502:Q1500, MATCH(MAX(COUNTIFS(Q502:Q1500, Q502:Q1500, AC502:AC1500, "High")), COUNTIFS(Q502:Q1500, Q502:Q1500, AC502:AC1500, "High"), 0))</f>
        <v>East</v>
      </c>
      <c r="AC502" t="str">
        <v>High Risk</v>
      </c>
      <c r="AH502">
        <f t="shared" si="29"/>
        <v>647.51989389920425</v>
      </c>
      <c r="AJ502">
        <f t="shared" si="30"/>
        <v>0.11715481171548117</v>
      </c>
      <c r="AK502">
        <f t="shared" si="31"/>
        <v>4.2870028778205851E-2</v>
      </c>
      <c r="AM502">
        <v>0.32654797570666982</v>
      </c>
      <c r="AN502" s="8">
        <f>IF(L502="Male", 1, 0)</f>
        <v>0</v>
      </c>
    </row>
    <row r="503" spans="1:40" ht="15" x14ac:dyDescent="0.3">
      <c r="A503">
        <v>502</v>
      </c>
      <c r="B503">
        <v>41</v>
      </c>
      <c r="C503">
        <v>28646</v>
      </c>
      <c r="D503">
        <v>673</v>
      </c>
      <c r="E503">
        <v>205988</v>
      </c>
      <c r="F503" t="s">
        <v>28</v>
      </c>
      <c r="G503">
        <v>3344</v>
      </c>
      <c r="H503">
        <v>0</v>
      </c>
      <c r="I503">
        <v>0</v>
      </c>
      <c r="J503" t="s">
        <v>20</v>
      </c>
      <c r="K503" t="s">
        <v>29</v>
      </c>
      <c r="L503" t="s">
        <v>30</v>
      </c>
      <c r="M503" t="s">
        <v>31</v>
      </c>
      <c r="N503">
        <v>2</v>
      </c>
      <c r="O503">
        <v>2</v>
      </c>
      <c r="P503">
        <v>83603</v>
      </c>
      <c r="Q503" t="s">
        <v>24</v>
      </c>
      <c r="R503">
        <v>14</v>
      </c>
      <c r="S503" t="s">
        <v>25</v>
      </c>
      <c r="W503" t="str">
        <f>IF(B503&lt;30,"&lt;30",IF(B503&lt;=40,"30-40",IF(B503&lt;=50,"41-50",IF(B503&lt;=60,"51-60","&gt;60"))))</f>
        <v>41-50</v>
      </c>
      <c r="X503" t="str">
        <f t="shared" si="28"/>
        <v>31-45 (Middle-Aged)</v>
      </c>
      <c r="AA503" t="str" cm="1">
        <f t="array" ref="AA503">INDEX(F503:F2002, MATCH(MAX(IF(H503:H2002="0", COUNTIF(F503:F2002, F503:F2002), 0)), IF(H503:H2002="0", COUNTIF(F503:F2002, F503:F2002), 0), 0))</f>
        <v>Education</v>
      </c>
      <c r="AB503" t="str" cm="1">
        <f t="array" ref="AB503">INDEX(Q503:Q1501, MATCH(MAX(COUNTIFS(Q503:Q1501, Q503:Q1501, AC503:AC1501, "High")), COUNTIFS(Q503:Q1501, Q503:Q1501, AC503:AC1501, "High"), 0))</f>
        <v>East</v>
      </c>
      <c r="AC503" t="str">
        <v>High Risk</v>
      </c>
      <c r="AH503">
        <f t="shared" si="29"/>
        <v>647.78062678062679</v>
      </c>
      <c r="AJ503">
        <f t="shared" si="30"/>
        <v>0.13100436681222707</v>
      </c>
      <c r="AK503">
        <f t="shared" si="31"/>
        <v>4.3062881443252696E-2</v>
      </c>
      <c r="AM503">
        <v>0.35856195070734864</v>
      </c>
      <c r="AN503" s="8">
        <f>IF(L503="Male", 1, 0)</f>
        <v>1</v>
      </c>
    </row>
    <row r="504" spans="1:40" ht="15" x14ac:dyDescent="0.3">
      <c r="A504">
        <v>503</v>
      </c>
      <c r="B504">
        <v>50</v>
      </c>
      <c r="C504">
        <v>50065</v>
      </c>
      <c r="D504">
        <v>785</v>
      </c>
      <c r="E504">
        <v>149459</v>
      </c>
      <c r="F504" t="s">
        <v>28</v>
      </c>
      <c r="G504">
        <v>2997</v>
      </c>
      <c r="H504">
        <v>0</v>
      </c>
      <c r="I504">
        <v>0</v>
      </c>
      <c r="J504" t="s">
        <v>20</v>
      </c>
      <c r="K504" t="s">
        <v>33</v>
      </c>
      <c r="L504" t="s">
        <v>22</v>
      </c>
      <c r="M504" t="s">
        <v>41</v>
      </c>
      <c r="N504">
        <v>4</v>
      </c>
      <c r="O504">
        <v>3</v>
      </c>
      <c r="P504">
        <v>151325</v>
      </c>
      <c r="Q504" t="s">
        <v>38</v>
      </c>
      <c r="R504">
        <v>7</v>
      </c>
      <c r="S504" t="s">
        <v>34</v>
      </c>
      <c r="W504" t="str">
        <f>IF(B504&lt;30,"&lt;30",IF(B504&lt;=40,"30-40",IF(B504&lt;=50,"41-50",IF(B504&lt;=60,"51-60","&gt;60"))))</f>
        <v>41-50</v>
      </c>
      <c r="X504" t="str">
        <f t="shared" si="28"/>
        <v>46-60 (Older Adult)</v>
      </c>
      <c r="AA504" t="str" cm="1">
        <f t="array" ref="AA504">INDEX(F504:F2003, MATCH(MAX(IF(H504:H2003="0", COUNTIF(F504:F2003, F504:F2003), 0)), IF(H504:H2003="0", COUNTIF(F504:F2003, F504:F2003), 0), 0))</f>
        <v>Education</v>
      </c>
      <c r="AB504" t="str" cm="1">
        <f t="array" ref="AB504">INDEX(Q504:Q1502, MATCH(MAX(COUNTIFS(Q504:Q1502, Q504:Q1502, AC504:AC1502, "High")), COUNTIFS(Q504:Q1502, Q504:Q1502, AC504:AC1502, "High"), 0))</f>
        <v>North</v>
      </c>
      <c r="AC504" t="str">
        <v>High Risk</v>
      </c>
      <c r="AH504">
        <f t="shared" si="29"/>
        <v>648.68905472636811</v>
      </c>
      <c r="AJ504">
        <f t="shared" si="30"/>
        <v>0.17796610169491525</v>
      </c>
      <c r="AK504">
        <f t="shared" si="31"/>
        <v>4.2904208634299598E-2</v>
      </c>
      <c r="AM504">
        <v>0.55242888046124738</v>
      </c>
      <c r="AN504" s="8">
        <f>IF(L504="Male", 1, 0)</f>
        <v>0</v>
      </c>
    </row>
    <row r="505" spans="1:40" ht="15" x14ac:dyDescent="0.3">
      <c r="A505">
        <v>504</v>
      </c>
      <c r="B505">
        <v>50</v>
      </c>
      <c r="C505">
        <v>42569</v>
      </c>
      <c r="D505">
        <v>553</v>
      </c>
      <c r="E505">
        <v>210024</v>
      </c>
      <c r="F505" t="s">
        <v>44</v>
      </c>
      <c r="G505">
        <v>6013</v>
      </c>
      <c r="H505">
        <v>0</v>
      </c>
      <c r="I505">
        <v>0</v>
      </c>
      <c r="J505" t="s">
        <v>20</v>
      </c>
      <c r="K505" t="s">
        <v>21</v>
      </c>
      <c r="L505" t="s">
        <v>30</v>
      </c>
      <c r="M505" t="s">
        <v>37</v>
      </c>
      <c r="N505">
        <v>5</v>
      </c>
      <c r="O505">
        <v>1</v>
      </c>
      <c r="P505">
        <v>94156</v>
      </c>
      <c r="Q505" t="s">
        <v>32</v>
      </c>
      <c r="R505">
        <v>10</v>
      </c>
      <c r="S505" t="s">
        <v>45</v>
      </c>
      <c r="W505" t="str">
        <f>IF(B505&lt;30,"&lt;30",IF(B505&lt;=40,"30-40",IF(B505&lt;=50,"41-50",IF(B505&lt;=60,"51-60","&gt;60"))))</f>
        <v>41-50</v>
      </c>
      <c r="X505" t="str">
        <f t="shared" si="28"/>
        <v>46-60 (Older Adult)</v>
      </c>
      <c r="AA505" t="str" cm="1">
        <f t="array" ref="AA505">INDEX(F505:F2004, MATCH(MAX(IF(H505:H2004="0", COUNTIF(F505:F2004, F505:F2004), 0)), IF(H505:H2004="0", COUNTIF(F505:F2004, F505:F2004), 0), 0))</f>
        <v>Personal</v>
      </c>
      <c r="AB505" t="str" cm="1">
        <f t="array" ref="AB505">INDEX(Q505:Q1503, MATCH(MAX(COUNTIFS(Q505:Q1503, Q505:Q1503, AC505:AC1503, "High")), COUNTIFS(Q505:Q1503, Q505:Q1503, AC505:AC1503, "High"), 0))</f>
        <v>South</v>
      </c>
      <c r="AC505" t="str">
        <v>Low Risk</v>
      </c>
      <c r="AH505">
        <f t="shared" si="29"/>
        <v>652.44324324324327</v>
      </c>
      <c r="AJ505">
        <f t="shared" si="30"/>
        <v>0.11715481171548117</v>
      </c>
      <c r="AK505">
        <f t="shared" si="31"/>
        <v>4.309754020253069E-2</v>
      </c>
      <c r="AM505">
        <v>0.48458133830544065</v>
      </c>
      <c r="AN505" s="8">
        <f>IF(L505="Male", 1, 0)</f>
        <v>1</v>
      </c>
    </row>
    <row r="506" spans="1:40" ht="15" x14ac:dyDescent="0.3">
      <c r="A506">
        <v>505</v>
      </c>
      <c r="B506">
        <v>62</v>
      </c>
      <c r="C506">
        <v>53377</v>
      </c>
      <c r="D506">
        <v>660</v>
      </c>
      <c r="E506">
        <v>164326</v>
      </c>
      <c r="F506" t="s">
        <v>40</v>
      </c>
      <c r="G506">
        <v>5385</v>
      </c>
      <c r="H506">
        <v>0</v>
      </c>
      <c r="I506">
        <v>0</v>
      </c>
      <c r="J506" t="s">
        <v>20</v>
      </c>
      <c r="K506" t="s">
        <v>21</v>
      </c>
      <c r="L506" t="s">
        <v>22</v>
      </c>
      <c r="M506" t="s">
        <v>37</v>
      </c>
      <c r="N506">
        <v>5</v>
      </c>
      <c r="O506">
        <v>3</v>
      </c>
      <c r="P506">
        <v>98026</v>
      </c>
      <c r="Q506" t="s">
        <v>26</v>
      </c>
      <c r="R506">
        <v>12</v>
      </c>
      <c r="S506" t="s">
        <v>42</v>
      </c>
      <c r="W506" t="str">
        <f>IF(B506&lt;30,"&lt;30",IF(B506&lt;=40,"30-40",IF(B506&lt;=50,"41-50",IF(B506&lt;=60,"51-60","&gt;60"))))</f>
        <v>&gt;60</v>
      </c>
      <c r="X506" t="str">
        <f t="shared" si="28"/>
        <v>46-60 (Older Adult)</v>
      </c>
      <c r="AA506" t="str" cm="1">
        <f t="array" ref="AA506">INDEX(F506:F2005, MATCH(MAX(IF(H506:H2005="0", COUNTIF(F506:F2005, F506:F2005), 0)), IF(H506:H2005="0", COUNTIF(F506:F2005, F506:F2005), 0), 0))</f>
        <v>Car</v>
      </c>
      <c r="AB506" t="str" cm="1">
        <f t="array" ref="AB506">INDEX(Q506:Q1504, MATCH(MAX(COUNTIFS(Q506:Q1504, Q506:Q1504, AC506:AC1504, "High")), COUNTIFS(Q506:Q1504, Q506:Q1504, AC506:AC1504, "High"), 0))</f>
        <v>West</v>
      </c>
      <c r="AC506" t="str">
        <v>High Risk</v>
      </c>
      <c r="AH506">
        <f t="shared" si="29"/>
        <v>652.44324324324327</v>
      </c>
      <c r="AJ506">
        <f t="shared" si="30"/>
        <v>0.11715481171548117</v>
      </c>
      <c r="AK506">
        <f t="shared" si="31"/>
        <v>4.2620460047511084E-2</v>
      </c>
      <c r="AM506">
        <v>0.58240634305730299</v>
      </c>
      <c r="AN506" s="8">
        <f>IF(L506="Male", 1, 0)</f>
        <v>0</v>
      </c>
    </row>
    <row r="507" spans="1:40" ht="15" x14ac:dyDescent="0.3">
      <c r="A507">
        <v>506</v>
      </c>
      <c r="B507">
        <v>62</v>
      </c>
      <c r="C507">
        <v>70585</v>
      </c>
      <c r="D507">
        <v>674</v>
      </c>
      <c r="E507">
        <v>282771</v>
      </c>
      <c r="F507" t="s">
        <v>40</v>
      </c>
      <c r="G507">
        <v>5275</v>
      </c>
      <c r="H507">
        <v>0</v>
      </c>
      <c r="I507">
        <v>1</v>
      </c>
      <c r="J507" t="s">
        <v>20</v>
      </c>
      <c r="K507" t="s">
        <v>21</v>
      </c>
      <c r="L507" t="s">
        <v>22</v>
      </c>
      <c r="M507" t="s">
        <v>23</v>
      </c>
      <c r="N507">
        <v>1</v>
      </c>
      <c r="O507">
        <v>2</v>
      </c>
      <c r="P507">
        <v>150818</v>
      </c>
      <c r="Q507" t="s">
        <v>38</v>
      </c>
      <c r="R507">
        <v>8</v>
      </c>
      <c r="S507" t="s">
        <v>34</v>
      </c>
      <c r="W507" t="str">
        <f>IF(B507&lt;30,"&lt;30",IF(B507&lt;=40,"30-40",IF(B507&lt;=50,"41-50",IF(B507&lt;=60,"51-60","&gt;60"))))</f>
        <v>&gt;60</v>
      </c>
      <c r="X507" t="str">
        <f t="shared" si="28"/>
        <v>46-60 (Older Adult)</v>
      </c>
      <c r="AA507" t="str" cm="1">
        <f t="array" ref="AA507">INDEX(F507:F2006, MATCH(MAX(IF(H507:H2006="0", COUNTIF(F507:F2006, F507:F2006), 0)), IF(H507:H2006="0", COUNTIF(F507:F2006, F507:F2006), 0), 0))</f>
        <v>Car</v>
      </c>
      <c r="AB507" t="str" cm="1">
        <f t="array" ref="AB507">INDEX(Q507:Q1505, MATCH(MAX(COUNTIFS(Q507:Q1505, Q507:Q1505, AC507:AC1505, "High")), COUNTIFS(Q507:Q1505, Q507:Q1505, AC507:AC1505, "High"), 0))</f>
        <v>North</v>
      </c>
      <c r="AC507" t="str">
        <v>High Risk</v>
      </c>
      <c r="AH507">
        <f t="shared" si="29"/>
        <v>647.51989389920425</v>
      </c>
      <c r="AJ507">
        <f t="shared" si="30"/>
        <v>0.15436241610738255</v>
      </c>
      <c r="AK507">
        <f t="shared" si="31"/>
        <v>4.2813995105033281E-2</v>
      </c>
      <c r="AM507">
        <v>0.73815881176289566</v>
      </c>
      <c r="AN507" s="8">
        <f>IF(L507="Male", 1, 0)</f>
        <v>0</v>
      </c>
    </row>
    <row r="508" spans="1:40" ht="15" x14ac:dyDescent="0.3">
      <c r="A508">
        <v>507</v>
      </c>
      <c r="B508">
        <v>52</v>
      </c>
      <c r="C508">
        <v>62974</v>
      </c>
      <c r="D508">
        <v>651</v>
      </c>
      <c r="E508">
        <v>157825</v>
      </c>
      <c r="F508" t="s">
        <v>44</v>
      </c>
      <c r="G508">
        <v>5168</v>
      </c>
      <c r="H508">
        <v>0</v>
      </c>
      <c r="I508">
        <v>1</v>
      </c>
      <c r="J508" t="s">
        <v>20</v>
      </c>
      <c r="K508" t="s">
        <v>33</v>
      </c>
      <c r="L508" t="s">
        <v>22</v>
      </c>
      <c r="M508" t="s">
        <v>31</v>
      </c>
      <c r="N508">
        <v>4</v>
      </c>
      <c r="O508">
        <v>3</v>
      </c>
      <c r="P508">
        <v>89392</v>
      </c>
      <c r="Q508" t="s">
        <v>24</v>
      </c>
      <c r="R508">
        <v>11</v>
      </c>
      <c r="S508" t="s">
        <v>34</v>
      </c>
      <c r="W508" t="str">
        <f>IF(B508&lt;30,"&lt;30",IF(B508&lt;=40,"30-40",IF(B508&lt;=50,"41-50",IF(B508&lt;=60,"51-60","&gt;60"))))</f>
        <v>51-60</v>
      </c>
      <c r="X508" t="str">
        <f t="shared" si="28"/>
        <v>46-60 (Older Adult)</v>
      </c>
      <c r="AA508" t="str" cm="1">
        <f t="array" ref="AA508">INDEX(F508:F2007, MATCH(MAX(IF(H508:H2007="0", COUNTIF(F508:F2007, F508:F2007), 0)), IF(H508:H2007="0", COUNTIF(F508:F2007, F508:F2007), 0), 0))</f>
        <v>Personal</v>
      </c>
      <c r="AB508" t="str" cm="1">
        <f t="array" ref="AB508">INDEX(Q508:Q1506, MATCH(MAX(COUNTIFS(Q508:Q1506, Q508:Q1506, AC508:AC1506, "High")), COUNTIFS(Q508:Q1506, Q508:Q1506, AC508:AC1506, "High"), 0))</f>
        <v>East</v>
      </c>
      <c r="AC508" t="str">
        <v>High Risk</v>
      </c>
      <c r="AH508">
        <f t="shared" si="29"/>
        <v>647.78062678062679</v>
      </c>
      <c r="AJ508">
        <f t="shared" si="30"/>
        <v>0.17796610169491525</v>
      </c>
      <c r="AK508">
        <f t="shared" si="31"/>
        <v>4.2654099121237354E-2</v>
      </c>
      <c r="AM508">
        <v>0.66927038548917028</v>
      </c>
      <c r="AN508" s="8">
        <f>IF(L508="Male", 1, 0)</f>
        <v>0</v>
      </c>
    </row>
    <row r="509" spans="1:40" ht="15" x14ac:dyDescent="0.3">
      <c r="A509">
        <v>508</v>
      </c>
      <c r="B509">
        <v>43</v>
      </c>
      <c r="C509">
        <v>39555</v>
      </c>
      <c r="D509">
        <v>631</v>
      </c>
      <c r="E509">
        <v>176496</v>
      </c>
      <c r="F509" t="s">
        <v>40</v>
      </c>
      <c r="G509">
        <v>4452</v>
      </c>
      <c r="H509">
        <v>0</v>
      </c>
      <c r="I509">
        <v>0</v>
      </c>
      <c r="J509" t="s">
        <v>20</v>
      </c>
      <c r="K509" t="s">
        <v>33</v>
      </c>
      <c r="L509" t="s">
        <v>22</v>
      </c>
      <c r="M509" t="s">
        <v>37</v>
      </c>
      <c r="N509">
        <v>5</v>
      </c>
      <c r="O509">
        <v>1</v>
      </c>
      <c r="P509">
        <v>80379</v>
      </c>
      <c r="Q509" t="s">
        <v>24</v>
      </c>
      <c r="R509">
        <v>13</v>
      </c>
      <c r="S509" t="s">
        <v>45</v>
      </c>
      <c r="W509" t="str">
        <f>IF(B509&lt;30,"&lt;30",IF(B509&lt;=40,"30-40",IF(B509&lt;=50,"41-50",IF(B509&lt;=60,"51-60","&gt;60"))))</f>
        <v>41-50</v>
      </c>
      <c r="X509" t="str">
        <f t="shared" si="28"/>
        <v>31-45 (Middle-Aged)</v>
      </c>
      <c r="AA509" t="str" cm="1">
        <f t="array" ref="AA509">INDEX(F509:F2008, MATCH(MAX(IF(H509:H2008="0", COUNTIF(F509:F2008, F509:F2008), 0)), IF(H509:H2008="0", COUNTIF(F509:F2008, F509:F2008), 0), 0))</f>
        <v>Car</v>
      </c>
      <c r="AB509" t="str" cm="1">
        <f t="array" ref="AB509">INDEX(Q509:Q1507, MATCH(MAX(COUNTIFS(Q509:Q1507, Q509:Q1507, AC509:AC1507, "High")), COUNTIFS(Q509:Q1507, Q509:Q1507, AC509:AC1507, "High"), 0))</f>
        <v>East</v>
      </c>
      <c r="AC509" t="str">
        <v>High Risk</v>
      </c>
      <c r="AH509">
        <f t="shared" si="29"/>
        <v>652.44324324324327</v>
      </c>
      <c r="AJ509">
        <f t="shared" si="30"/>
        <v>0.11715481171548117</v>
      </c>
      <c r="AK509">
        <f t="shared" si="31"/>
        <v>4.2848116096573234E-2</v>
      </c>
      <c r="AM509">
        <v>0.45730112324973071</v>
      </c>
      <c r="AN509" s="8">
        <f>IF(L509="Male", 1, 0)</f>
        <v>0</v>
      </c>
    </row>
    <row r="510" spans="1:40" ht="15" x14ac:dyDescent="0.3">
      <c r="A510">
        <v>509</v>
      </c>
      <c r="B510">
        <v>23</v>
      </c>
      <c r="C510">
        <v>63874</v>
      </c>
      <c r="D510">
        <v>712</v>
      </c>
      <c r="E510">
        <v>149320</v>
      </c>
      <c r="F510" t="s">
        <v>44</v>
      </c>
      <c r="G510">
        <v>5794</v>
      </c>
      <c r="H510">
        <v>0</v>
      </c>
      <c r="I510">
        <v>1</v>
      </c>
      <c r="J510" t="s">
        <v>20</v>
      </c>
      <c r="K510" t="s">
        <v>29</v>
      </c>
      <c r="L510" t="s">
        <v>22</v>
      </c>
      <c r="M510" t="s">
        <v>37</v>
      </c>
      <c r="N510">
        <v>1</v>
      </c>
      <c r="O510">
        <v>2</v>
      </c>
      <c r="P510">
        <v>124465</v>
      </c>
      <c r="Q510" t="s">
        <v>32</v>
      </c>
      <c r="R510">
        <v>12</v>
      </c>
      <c r="S510" t="s">
        <v>45</v>
      </c>
      <c r="W510" t="str">
        <f>IF(B510&lt;30,"&lt;30",IF(B510&lt;=40,"30-40",IF(B510&lt;=50,"41-50",IF(B510&lt;=60,"51-60","&gt;60"))))</f>
        <v>&lt;30</v>
      </c>
      <c r="X510" t="str">
        <f t="shared" si="28"/>
        <v>18-30 (Young Adult)</v>
      </c>
      <c r="AA510" t="str" cm="1">
        <f t="array" ref="AA510">INDEX(F510:F2009, MATCH(MAX(IF(H510:H2009="0", COUNTIF(F510:F2009, F510:F2009), 0)), IF(H510:H2009="0", COUNTIF(F510:F2009, F510:F2009), 0), 0))</f>
        <v>Personal</v>
      </c>
      <c r="AB510" t="str" cm="1">
        <f t="array" ref="AB510">INDEX(Q510:Q1508, MATCH(MAX(COUNTIFS(Q510:Q1508, Q510:Q1508, AC510:AC1508, "High")), COUNTIFS(Q510:Q1508, Q510:Q1508, AC510:AC1508, "High"), 0))</f>
        <v>South</v>
      </c>
      <c r="AC510" t="str">
        <v>High Risk</v>
      </c>
      <c r="AH510">
        <f t="shared" si="29"/>
        <v>652.44324324324327</v>
      </c>
      <c r="AJ510">
        <f t="shared" si="30"/>
        <v>0.15436241610738255</v>
      </c>
      <c r="AK510">
        <f t="shared" si="31"/>
        <v>4.2367767860020701E-2</v>
      </c>
      <c r="AM510">
        <v>0.67741643510766358</v>
      </c>
      <c r="AN510" s="8">
        <f>IF(L510="Male", 1, 0)</f>
        <v>0</v>
      </c>
    </row>
    <row r="511" spans="1:40" ht="15" x14ac:dyDescent="0.3">
      <c r="A511">
        <v>510</v>
      </c>
      <c r="B511">
        <v>21</v>
      </c>
      <c r="C511">
        <v>36289</v>
      </c>
      <c r="D511">
        <v>673</v>
      </c>
      <c r="E511">
        <v>144988</v>
      </c>
      <c r="F511" t="s">
        <v>40</v>
      </c>
      <c r="G511">
        <v>3260</v>
      </c>
      <c r="H511">
        <v>0</v>
      </c>
      <c r="I511">
        <v>1</v>
      </c>
      <c r="J511" t="s">
        <v>20</v>
      </c>
      <c r="K511" t="s">
        <v>21</v>
      </c>
      <c r="L511" t="s">
        <v>22</v>
      </c>
      <c r="M511" t="s">
        <v>23</v>
      </c>
      <c r="N511">
        <v>1</v>
      </c>
      <c r="O511">
        <v>2</v>
      </c>
      <c r="P511">
        <v>78644</v>
      </c>
      <c r="Q511" t="s">
        <v>32</v>
      </c>
      <c r="R511">
        <v>7</v>
      </c>
      <c r="S511" t="s">
        <v>39</v>
      </c>
      <c r="W511" t="str">
        <f>IF(B511&lt;30,"&lt;30",IF(B511&lt;=40,"30-40",IF(B511&lt;=50,"41-50",IF(B511&lt;=60,"51-60","&gt;60"))))</f>
        <v>&lt;30</v>
      </c>
      <c r="X511" t="str">
        <f t="shared" si="28"/>
        <v>18-30 (Young Adult)</v>
      </c>
      <c r="AA511" t="str" cm="1">
        <f t="array" ref="AA511">INDEX(F511:F2010, MATCH(MAX(IF(H511:H2010="0", COUNTIF(F511:F2010, F511:F2010), 0)), IF(H511:H2010="0", COUNTIF(F511:F2010, F511:F2010), 0), 0))</f>
        <v>Car</v>
      </c>
      <c r="AB511" t="str" cm="1">
        <f t="array" ref="AB511">INDEX(Q511:Q1509, MATCH(MAX(COUNTIFS(Q511:Q1509, Q511:Q1509, AC511:AC1509, "High")), COUNTIFS(Q511:Q1509, Q511:Q1509, AC511:AC1509, "High"), 0))</f>
        <v>South</v>
      </c>
      <c r="AC511" t="str">
        <v>High Risk</v>
      </c>
      <c r="AH511">
        <f t="shared" si="29"/>
        <v>647.51989389920425</v>
      </c>
      <c r="AJ511">
        <f t="shared" si="30"/>
        <v>0.15436241610738255</v>
      </c>
      <c r="AK511">
        <f t="shared" si="31"/>
        <v>4.2206615094080316E-2</v>
      </c>
      <c r="AM511">
        <v>0.42774001430084269</v>
      </c>
      <c r="AN511" s="8">
        <f>IF(L511="Male", 1, 0)</f>
        <v>0</v>
      </c>
    </row>
    <row r="512" spans="1:40" ht="15" x14ac:dyDescent="0.3">
      <c r="A512">
        <v>511</v>
      </c>
      <c r="B512">
        <v>23</v>
      </c>
      <c r="C512">
        <v>32866</v>
      </c>
      <c r="D512">
        <v>565</v>
      </c>
      <c r="E512">
        <v>201503</v>
      </c>
      <c r="F512" t="s">
        <v>44</v>
      </c>
      <c r="G512">
        <v>2915</v>
      </c>
      <c r="H512">
        <v>0</v>
      </c>
      <c r="I512">
        <v>0</v>
      </c>
      <c r="J512" t="s">
        <v>20</v>
      </c>
      <c r="K512" t="s">
        <v>33</v>
      </c>
      <c r="L512" t="s">
        <v>30</v>
      </c>
      <c r="M512" t="s">
        <v>23</v>
      </c>
      <c r="N512">
        <v>5</v>
      </c>
      <c r="O512">
        <v>4</v>
      </c>
      <c r="P512">
        <v>95661</v>
      </c>
      <c r="Q512" t="s">
        <v>26</v>
      </c>
      <c r="R512">
        <v>12</v>
      </c>
      <c r="S512" t="s">
        <v>43</v>
      </c>
      <c r="W512" t="str">
        <f>IF(B512&lt;30,"&lt;30",IF(B512&lt;=40,"30-40",IF(B512&lt;=50,"41-50",IF(B512&lt;=60,"51-60","&gt;60"))))</f>
        <v>&lt;30</v>
      </c>
      <c r="X512" t="str">
        <f t="shared" si="28"/>
        <v>18-30 (Young Adult)</v>
      </c>
      <c r="AA512" t="str" cm="1">
        <f t="array" ref="AA512">INDEX(F512:F2011, MATCH(MAX(IF(H512:H2011="0", COUNTIF(F512:F2011, F512:F2011), 0)), IF(H512:H2011="0", COUNTIF(F512:F2011, F512:F2011), 0), 0))</f>
        <v>Personal</v>
      </c>
      <c r="AB512" t="str" cm="1">
        <f t="array" ref="AB512">INDEX(Q512:Q1510, MATCH(MAX(COUNTIFS(Q512:Q1510, Q512:Q1510, AC512:AC1510, "High")), COUNTIFS(Q512:Q1510, Q512:Q1510, AC512:AC1510, "High"), 0))</f>
        <v>West</v>
      </c>
      <c r="AC512" t="str">
        <v>Low Risk</v>
      </c>
      <c r="AH512">
        <f t="shared" si="29"/>
        <v>647.51989389920425</v>
      </c>
      <c r="AJ512">
        <f t="shared" si="30"/>
        <v>0.11715481171548117</v>
      </c>
      <c r="AK512">
        <f t="shared" si="31"/>
        <v>4.2045082125543691E-2</v>
      </c>
      <c r="AM512">
        <v>0.39675787225183967</v>
      </c>
      <c r="AN512" s="8">
        <f>IF(L512="Male", 1, 0)</f>
        <v>1</v>
      </c>
    </row>
    <row r="513" spans="1:40" ht="15" x14ac:dyDescent="0.3">
      <c r="A513">
        <v>512</v>
      </c>
      <c r="B513">
        <v>57</v>
      </c>
      <c r="C513">
        <v>55724</v>
      </c>
      <c r="D513">
        <v>606</v>
      </c>
      <c r="E513">
        <v>137725</v>
      </c>
      <c r="F513" t="s">
        <v>40</v>
      </c>
      <c r="G513">
        <v>4798</v>
      </c>
      <c r="H513">
        <v>0</v>
      </c>
      <c r="I513">
        <v>1</v>
      </c>
      <c r="J513" t="s">
        <v>20</v>
      </c>
      <c r="K513" t="s">
        <v>29</v>
      </c>
      <c r="L513" t="s">
        <v>30</v>
      </c>
      <c r="M513" t="s">
        <v>31</v>
      </c>
      <c r="N513">
        <v>2</v>
      </c>
      <c r="O513">
        <v>3</v>
      </c>
      <c r="P513">
        <v>60425</v>
      </c>
      <c r="Q513" t="s">
        <v>32</v>
      </c>
      <c r="R513">
        <v>10</v>
      </c>
      <c r="S513" t="s">
        <v>43</v>
      </c>
      <c r="W513" t="str">
        <f>IF(B513&lt;30,"&lt;30",IF(B513&lt;=40,"30-40",IF(B513&lt;=50,"41-50",IF(B513&lt;=60,"51-60","&gt;60"))))</f>
        <v>51-60</v>
      </c>
      <c r="X513" t="str">
        <f t="shared" si="28"/>
        <v>46-60 (Older Adult)</v>
      </c>
      <c r="AA513" t="str" cm="1">
        <f t="array" ref="AA513">INDEX(F513:F2012, MATCH(MAX(IF(H513:H2012="0", COUNTIF(F513:F2012, F513:F2012), 0)), IF(H513:H2012="0", COUNTIF(F513:F2012, F513:F2012), 0), 0))</f>
        <v>Car</v>
      </c>
      <c r="AB513" t="str" cm="1">
        <f t="array" ref="AB513">INDEX(Q513:Q1511, MATCH(MAX(COUNTIFS(Q513:Q1511, Q513:Q1511, AC513:AC1511, "High")), COUNTIFS(Q513:Q1511, Q513:Q1511, AC513:AC1511, "High"), 0))</f>
        <v>South</v>
      </c>
      <c r="AC513" t="str">
        <v>High Risk</v>
      </c>
      <c r="AH513">
        <f t="shared" si="29"/>
        <v>647.78062678062679</v>
      </c>
      <c r="AJ513">
        <f t="shared" si="30"/>
        <v>0.13100436681222707</v>
      </c>
      <c r="AK513">
        <f t="shared" si="31"/>
        <v>4.2630442582671513E-2</v>
      </c>
      <c r="AM513">
        <v>0.60364943022908502</v>
      </c>
      <c r="AN513" s="8">
        <f>IF(L513="Male", 1, 0)</f>
        <v>1</v>
      </c>
    </row>
    <row r="514" spans="1:40" ht="15" x14ac:dyDescent="0.3">
      <c r="A514">
        <v>513</v>
      </c>
      <c r="B514">
        <v>27</v>
      </c>
      <c r="C514">
        <v>37782</v>
      </c>
      <c r="D514">
        <v>591</v>
      </c>
      <c r="E514">
        <v>190605</v>
      </c>
      <c r="F514" t="s">
        <v>28</v>
      </c>
      <c r="G514">
        <v>5129</v>
      </c>
      <c r="H514">
        <v>0</v>
      </c>
      <c r="I514">
        <v>0</v>
      </c>
      <c r="J514" t="s">
        <v>20</v>
      </c>
      <c r="K514" t="s">
        <v>33</v>
      </c>
      <c r="L514" t="s">
        <v>30</v>
      </c>
      <c r="M514" t="s">
        <v>37</v>
      </c>
      <c r="N514">
        <v>1</v>
      </c>
      <c r="O514">
        <v>3</v>
      </c>
      <c r="P514">
        <v>105561</v>
      </c>
      <c r="Q514" t="s">
        <v>32</v>
      </c>
      <c r="R514">
        <v>7</v>
      </c>
      <c r="S514" t="s">
        <v>39</v>
      </c>
      <c r="W514" t="str">
        <f>IF(B514&lt;30,"&lt;30",IF(B514&lt;=40,"30-40",IF(B514&lt;=50,"41-50",IF(B514&lt;=60,"51-60","&gt;60"))))</f>
        <v>&lt;30</v>
      </c>
      <c r="X514" t="str">
        <f t="shared" si="28"/>
        <v>18-30 (Young Adult)</v>
      </c>
      <c r="AA514" t="str" cm="1">
        <f t="array" ref="AA514">INDEX(F514:F2013, MATCH(MAX(IF(H514:H2013="0", COUNTIF(F514:F2013, F514:F2013), 0)), IF(H514:H2013="0", COUNTIF(F514:F2013, F514:F2013), 0), 0))</f>
        <v>Education</v>
      </c>
      <c r="AB514" t="str" cm="1">
        <f t="array" ref="AB514">INDEX(Q514:Q1512, MATCH(MAX(COUNTIFS(Q514:Q1512, Q514:Q1512, AC514:AC1512, "High")), COUNTIFS(Q514:Q1512, Q514:Q1512, AC514:AC1512, "High"), 0))</f>
        <v>South</v>
      </c>
      <c r="AC514" t="str">
        <v>Low Risk</v>
      </c>
      <c r="AH514">
        <f t="shared" si="29"/>
        <v>652.44324324324327</v>
      </c>
      <c r="AJ514">
        <f t="shared" si="30"/>
        <v>0.15436241610738255</v>
      </c>
      <c r="AK514">
        <f t="shared" si="31"/>
        <v>4.2825784349514839E-2</v>
      </c>
      <c r="AM514">
        <v>0.44125340550129882</v>
      </c>
      <c r="AN514" s="8">
        <f>IF(L514="Male", 1, 0)</f>
        <v>1</v>
      </c>
    </row>
    <row r="515" spans="1:40" ht="15" x14ac:dyDescent="0.3">
      <c r="A515">
        <v>514</v>
      </c>
      <c r="B515">
        <v>23</v>
      </c>
      <c r="C515">
        <v>40372</v>
      </c>
      <c r="D515">
        <v>643</v>
      </c>
      <c r="E515">
        <v>221501</v>
      </c>
      <c r="F515" t="s">
        <v>28</v>
      </c>
      <c r="G515">
        <v>4115</v>
      </c>
      <c r="H515">
        <v>1</v>
      </c>
      <c r="I515">
        <v>1</v>
      </c>
      <c r="J515" t="s">
        <v>20</v>
      </c>
      <c r="K515" t="s">
        <v>33</v>
      </c>
      <c r="L515" t="s">
        <v>30</v>
      </c>
      <c r="M515" t="s">
        <v>31</v>
      </c>
      <c r="N515">
        <v>1</v>
      </c>
      <c r="O515">
        <v>3</v>
      </c>
      <c r="P515">
        <v>102042</v>
      </c>
      <c r="Q515" t="s">
        <v>38</v>
      </c>
      <c r="R515">
        <v>19</v>
      </c>
      <c r="S515" t="s">
        <v>42</v>
      </c>
      <c r="W515" t="str">
        <f>IF(B515&lt;30,"&lt;30",IF(B515&lt;=40,"30-40",IF(B515&lt;=50,"41-50",IF(B515&lt;=60,"51-60","&gt;60"))))</f>
        <v>&lt;30</v>
      </c>
      <c r="X515" t="str">
        <f t="shared" ref="X515:X578" si="32">IF(B515&lt;=30, "18-30 (Young Adult)", IF(B515&lt;=45, "31-45 (Middle-Aged)", "46-60 (Older Adult)"))</f>
        <v>18-30 (Young Adult)</v>
      </c>
      <c r="AA515" t="str" cm="1">
        <f t="array" ref="AA515">INDEX(F515:F2014, MATCH(MAX(IF(H515:H2014="0", COUNTIF(F515:F2014, F515:F2014), 0)), IF(H515:H2014="0", COUNTIF(F515:F2014, F515:F2014), 0), 0))</f>
        <v>Education</v>
      </c>
      <c r="AB515" t="str" cm="1">
        <f t="array" ref="AB515">INDEX(Q515:Q1513, MATCH(MAX(COUNTIFS(Q515:Q1513, Q515:Q1513, AC515:AC1513, "High")), COUNTIFS(Q515:Q1513, Q515:Q1513, AC515:AC1513, "High"), 0))</f>
        <v>North</v>
      </c>
      <c r="AC515" t="str">
        <v>High Risk</v>
      </c>
      <c r="AH515">
        <f t="shared" ref="AH515:AH578" si="33">AVERAGEIF(M:M,M515,D:D)</f>
        <v>647.78062678062679</v>
      </c>
      <c r="AJ515">
        <f t="shared" ref="AJ515:AJ578" si="34">AVERAGEIFS(H:H,N:N,N515)</f>
        <v>0.15436241610738255</v>
      </c>
      <c r="AK515">
        <f t="shared" ref="AK515:AK578" si="35">CORREL(O515:O2014, H515:H2014)</f>
        <v>4.3021596731547027E-2</v>
      </c>
      <c r="AM515">
        <v>0.46469592607007415</v>
      </c>
      <c r="AN515" s="8">
        <f>IF(L515="Male", 1, 0)</f>
        <v>1</v>
      </c>
    </row>
    <row r="516" spans="1:40" ht="15" x14ac:dyDescent="0.3">
      <c r="A516">
        <v>515</v>
      </c>
      <c r="B516">
        <v>56</v>
      </c>
      <c r="C516">
        <v>64909</v>
      </c>
      <c r="D516">
        <v>697</v>
      </c>
      <c r="E516">
        <v>178817</v>
      </c>
      <c r="F516" t="s">
        <v>40</v>
      </c>
      <c r="G516">
        <v>3406</v>
      </c>
      <c r="H516">
        <v>1</v>
      </c>
      <c r="I516">
        <v>1</v>
      </c>
      <c r="J516" t="s">
        <v>20</v>
      </c>
      <c r="K516" t="s">
        <v>33</v>
      </c>
      <c r="L516" t="s">
        <v>30</v>
      </c>
      <c r="M516" t="s">
        <v>31</v>
      </c>
      <c r="N516">
        <v>4</v>
      </c>
      <c r="O516">
        <v>1</v>
      </c>
      <c r="P516">
        <v>129040</v>
      </c>
      <c r="Q516" t="s">
        <v>38</v>
      </c>
      <c r="R516">
        <v>7</v>
      </c>
      <c r="S516" t="s">
        <v>42</v>
      </c>
      <c r="W516" t="str">
        <f>IF(B516&lt;30,"&lt;30",IF(B516&lt;=40,"30-40",IF(B516&lt;=50,"41-50",IF(B516&lt;=60,"51-60","&gt;60"))))</f>
        <v>51-60</v>
      </c>
      <c r="X516" t="str">
        <f t="shared" si="32"/>
        <v>46-60 (Older Adult)</v>
      </c>
      <c r="AA516" t="str" cm="1">
        <f t="array" ref="AA516">INDEX(F516:F2015, MATCH(MAX(IF(H516:H2015="0", COUNTIF(F516:F2015, F516:F2015), 0)), IF(H516:H2015="0", COUNTIF(F516:F2015, F516:F2015), 0), 0))</f>
        <v>Car</v>
      </c>
      <c r="AB516" t="str" cm="1">
        <f t="array" ref="AB516">INDEX(Q516:Q1514, MATCH(MAX(COUNTIFS(Q516:Q1514, Q516:Q1514, AC516:AC1514, "High")), COUNTIFS(Q516:Q1514, Q516:Q1514, AC516:AC1514, "High"), 0))</f>
        <v>North</v>
      </c>
      <c r="AC516" t="str">
        <v>High Risk</v>
      </c>
      <c r="AH516">
        <f t="shared" si="33"/>
        <v>647.78062678062679</v>
      </c>
      <c r="AJ516">
        <f t="shared" si="34"/>
        <v>0.17796610169491525</v>
      </c>
      <c r="AK516">
        <f t="shared" si="35"/>
        <v>4.1937028355328081E-2</v>
      </c>
      <c r="AM516">
        <v>0.68678439216893095</v>
      </c>
      <c r="AN516" s="8">
        <f>IF(L516="Male", 1, 0)</f>
        <v>1</v>
      </c>
    </row>
    <row r="517" spans="1:40" ht="15" x14ac:dyDescent="0.3">
      <c r="A517">
        <v>516</v>
      </c>
      <c r="B517">
        <v>23</v>
      </c>
      <c r="C517">
        <v>59864</v>
      </c>
      <c r="D517">
        <v>631</v>
      </c>
      <c r="E517">
        <v>89853</v>
      </c>
      <c r="F517" t="s">
        <v>44</v>
      </c>
      <c r="G517">
        <v>5590</v>
      </c>
      <c r="H517">
        <v>0</v>
      </c>
      <c r="I517">
        <v>1</v>
      </c>
      <c r="J517" t="s">
        <v>20</v>
      </c>
      <c r="K517" t="s">
        <v>29</v>
      </c>
      <c r="L517" t="s">
        <v>30</v>
      </c>
      <c r="M517" t="s">
        <v>23</v>
      </c>
      <c r="N517">
        <v>2</v>
      </c>
      <c r="O517">
        <v>1</v>
      </c>
      <c r="P517">
        <v>125717</v>
      </c>
      <c r="Q517" t="s">
        <v>26</v>
      </c>
      <c r="R517">
        <v>18</v>
      </c>
      <c r="S517" t="s">
        <v>42</v>
      </c>
      <c r="W517" t="str">
        <f>IF(B517&lt;30,"&lt;30",IF(B517&lt;=40,"30-40",IF(B517&lt;=50,"41-50",IF(B517&lt;=60,"51-60","&gt;60"))))</f>
        <v>&lt;30</v>
      </c>
      <c r="X517" t="str">
        <f t="shared" si="32"/>
        <v>18-30 (Young Adult)</v>
      </c>
      <c r="AA517" t="str" cm="1">
        <f t="array" ref="AA517">INDEX(F517:F2016, MATCH(MAX(IF(H517:H2016="0", COUNTIF(F517:F2016, F517:F2016), 0)), IF(H517:H2016="0", COUNTIF(F517:F2016, F517:F2016), 0), 0))</f>
        <v>Personal</v>
      </c>
      <c r="AB517" t="str" cm="1">
        <f t="array" ref="AB517">INDEX(Q517:Q1515, MATCH(MAX(COUNTIFS(Q517:Q1515, Q517:Q1515, AC517:AC1515, "High")), COUNTIFS(Q517:Q1515, Q517:Q1515, AC517:AC1515, "High"), 0))</f>
        <v>West</v>
      </c>
      <c r="AC517" t="str">
        <v>High Risk</v>
      </c>
      <c r="AH517">
        <f t="shared" si="33"/>
        <v>647.51989389920425</v>
      </c>
      <c r="AJ517">
        <f t="shared" si="34"/>
        <v>0.13100436681222707</v>
      </c>
      <c r="AK517">
        <f t="shared" si="35"/>
        <v>4.5579282338069099E-2</v>
      </c>
      <c r="AM517">
        <v>0.64112125847415435</v>
      </c>
      <c r="AN517" s="8">
        <f>IF(L517="Male", 1, 0)</f>
        <v>1</v>
      </c>
    </row>
    <row r="518" spans="1:40" ht="15" x14ac:dyDescent="0.3">
      <c r="A518">
        <v>517</v>
      </c>
      <c r="B518">
        <v>24</v>
      </c>
      <c r="C518">
        <v>44422</v>
      </c>
      <c r="D518">
        <v>637</v>
      </c>
      <c r="E518">
        <v>266698</v>
      </c>
      <c r="F518" t="s">
        <v>28</v>
      </c>
      <c r="G518">
        <v>4588</v>
      </c>
      <c r="H518">
        <v>0</v>
      </c>
      <c r="I518">
        <v>1</v>
      </c>
      <c r="J518" t="s">
        <v>20</v>
      </c>
      <c r="K518" t="s">
        <v>33</v>
      </c>
      <c r="L518" t="s">
        <v>22</v>
      </c>
      <c r="M518" t="s">
        <v>31</v>
      </c>
      <c r="N518">
        <v>2</v>
      </c>
      <c r="O518">
        <v>2</v>
      </c>
      <c r="P518">
        <v>116545</v>
      </c>
      <c r="Q518" t="s">
        <v>38</v>
      </c>
      <c r="R518">
        <v>12</v>
      </c>
      <c r="S518" t="s">
        <v>39</v>
      </c>
      <c r="W518" t="str">
        <f>IF(B518&lt;30,"&lt;30",IF(B518&lt;=40,"30-40",IF(B518&lt;=50,"41-50",IF(B518&lt;=60,"51-60","&gt;60"))))</f>
        <v>&lt;30</v>
      </c>
      <c r="X518" t="str">
        <f t="shared" si="32"/>
        <v>18-30 (Young Adult)</v>
      </c>
      <c r="AA518" t="str" cm="1">
        <f t="array" ref="AA518">INDEX(F518:F2017, MATCH(MAX(IF(H518:H2017="0", COUNTIF(F518:F2017, F518:F2017), 0)), IF(H518:H2017="0", COUNTIF(F518:F2017, F518:F2017), 0), 0))</f>
        <v>Education</v>
      </c>
      <c r="AB518" t="str" cm="1">
        <f t="array" ref="AB518">INDEX(Q518:Q1516, MATCH(MAX(COUNTIFS(Q518:Q1516, Q518:Q1516, AC518:AC1516, "High")), COUNTIFS(Q518:Q1516, Q518:Q1516, AC518:AC1516, "High"), 0))</f>
        <v>North</v>
      </c>
      <c r="AC518" t="str">
        <v>High Risk</v>
      </c>
      <c r="AH518">
        <f t="shared" si="33"/>
        <v>647.78062678062679</v>
      </c>
      <c r="AJ518">
        <f t="shared" si="34"/>
        <v>0.13100436681222707</v>
      </c>
      <c r="AK518">
        <f t="shared" si="35"/>
        <v>4.5099965029039908E-2</v>
      </c>
      <c r="AM518">
        <v>0.50135314935329423</v>
      </c>
      <c r="AN518" s="8">
        <f>IF(L518="Male", 1, 0)</f>
        <v>0</v>
      </c>
    </row>
    <row r="519" spans="1:40" ht="15" x14ac:dyDescent="0.3">
      <c r="A519">
        <v>518</v>
      </c>
      <c r="B519">
        <v>51</v>
      </c>
      <c r="C519">
        <v>25623</v>
      </c>
      <c r="D519">
        <v>601</v>
      </c>
      <c r="E519">
        <v>213329</v>
      </c>
      <c r="F519" t="s">
        <v>19</v>
      </c>
      <c r="G519">
        <v>5694</v>
      </c>
      <c r="H519">
        <v>0</v>
      </c>
      <c r="I519">
        <v>1</v>
      </c>
      <c r="J519" t="s">
        <v>36</v>
      </c>
      <c r="K519" t="s">
        <v>33</v>
      </c>
      <c r="L519" t="s">
        <v>22</v>
      </c>
      <c r="M519" t="s">
        <v>41</v>
      </c>
      <c r="N519">
        <v>1</v>
      </c>
      <c r="O519">
        <v>2</v>
      </c>
      <c r="P519">
        <v>111827</v>
      </c>
      <c r="Q519" t="s">
        <v>26</v>
      </c>
      <c r="R519">
        <v>4</v>
      </c>
      <c r="S519" t="s">
        <v>42</v>
      </c>
      <c r="W519" t="str">
        <f>IF(B519&lt;30,"&lt;30",IF(B519&lt;=40,"30-40",IF(B519&lt;=50,"41-50",IF(B519&lt;=60,"51-60","&gt;60"))))</f>
        <v>51-60</v>
      </c>
      <c r="X519" t="str">
        <f t="shared" si="32"/>
        <v>46-60 (Older Adult)</v>
      </c>
      <c r="AA519" t="str" cm="1">
        <f t="array" ref="AA519">INDEX(F519:F2018, MATCH(MAX(IF(H519:H2018="0", COUNTIF(F519:F2018, F519:F2018), 0)), IF(H519:H2018="0", COUNTIF(F519:F2018, F519:F2018), 0), 0))</f>
        <v>Home</v>
      </c>
      <c r="AB519" t="str" cm="1">
        <f t="array" ref="AB519">INDEX(Q519:Q1517, MATCH(MAX(COUNTIFS(Q519:Q1517, Q519:Q1517, AC519:AC1517, "High")), COUNTIFS(Q519:Q1517, Q519:Q1517, AC519:AC1517, "High"), 0))</f>
        <v>West</v>
      </c>
      <c r="AC519" t="str">
        <v>High Risk</v>
      </c>
      <c r="AH519">
        <f t="shared" si="33"/>
        <v>648.68905472636811</v>
      </c>
      <c r="AJ519">
        <f t="shared" si="34"/>
        <v>0.15436241610738255</v>
      </c>
      <c r="AK519">
        <f t="shared" si="35"/>
        <v>4.4938499547317177E-2</v>
      </c>
      <c r="AM519">
        <v>0.3312002751554538</v>
      </c>
      <c r="AN519" s="8">
        <f>IF(L519="Male", 1, 0)</f>
        <v>0</v>
      </c>
    </row>
    <row r="520" spans="1:40" ht="15" x14ac:dyDescent="0.3">
      <c r="A520">
        <v>519</v>
      </c>
      <c r="B520">
        <v>22</v>
      </c>
      <c r="C520">
        <v>38972</v>
      </c>
      <c r="D520">
        <v>688</v>
      </c>
      <c r="E520">
        <v>213928</v>
      </c>
      <c r="F520" t="s">
        <v>40</v>
      </c>
      <c r="G520">
        <v>6305</v>
      </c>
      <c r="H520">
        <v>1</v>
      </c>
      <c r="I520">
        <v>1</v>
      </c>
      <c r="J520" t="s">
        <v>20</v>
      </c>
      <c r="K520" t="s">
        <v>33</v>
      </c>
      <c r="L520" t="s">
        <v>22</v>
      </c>
      <c r="M520" t="s">
        <v>31</v>
      </c>
      <c r="N520">
        <v>4</v>
      </c>
      <c r="O520">
        <v>1</v>
      </c>
      <c r="P520">
        <v>97802</v>
      </c>
      <c r="Q520" t="s">
        <v>38</v>
      </c>
      <c r="R520">
        <v>1</v>
      </c>
      <c r="S520" t="s">
        <v>42</v>
      </c>
      <c r="W520" t="str">
        <f>IF(B520&lt;30,"&lt;30",IF(B520&lt;=40,"30-40",IF(B520&lt;=50,"41-50",IF(B520&lt;=60,"51-60","&gt;60"))))</f>
        <v>&lt;30</v>
      </c>
      <c r="X520" t="str">
        <f t="shared" si="32"/>
        <v>18-30 (Young Adult)</v>
      </c>
      <c r="AA520" t="str" cm="1">
        <f t="array" ref="AA520">INDEX(F520:F2019, MATCH(MAX(IF(H520:H2019="0", COUNTIF(F520:F2019, F520:F2019), 0)), IF(H520:H2019="0", COUNTIF(F520:F2019, F520:F2019), 0), 0))</f>
        <v>Car</v>
      </c>
      <c r="AB520" t="str" cm="1">
        <f t="array" ref="AB520">INDEX(Q520:Q1518, MATCH(MAX(COUNTIFS(Q520:Q1518, Q520:Q1518, AC520:AC1518, "High")), COUNTIFS(Q520:Q1518, Q520:Q1518, AC520:AC1518, "High"), 0))</f>
        <v>North</v>
      </c>
      <c r="AC520" t="str">
        <v>High Risk</v>
      </c>
      <c r="AH520">
        <f t="shared" si="33"/>
        <v>647.78062678062679</v>
      </c>
      <c r="AJ520">
        <f t="shared" si="34"/>
        <v>0.17796610169491525</v>
      </c>
      <c r="AK520">
        <f t="shared" si="35"/>
        <v>4.477665017675328E-2</v>
      </c>
      <c r="AM520">
        <v>0.45202429333019561</v>
      </c>
      <c r="AN520" s="8">
        <f>IF(L520="Male", 1, 0)</f>
        <v>0</v>
      </c>
    </row>
    <row r="521" spans="1:40" ht="15" x14ac:dyDescent="0.3">
      <c r="A521">
        <v>520</v>
      </c>
      <c r="B521">
        <v>34</v>
      </c>
      <c r="C521">
        <v>79131</v>
      </c>
      <c r="D521">
        <v>711</v>
      </c>
      <c r="E521">
        <v>188396</v>
      </c>
      <c r="F521" t="s">
        <v>19</v>
      </c>
      <c r="G521">
        <v>3396</v>
      </c>
      <c r="H521">
        <v>0</v>
      </c>
      <c r="I521">
        <v>0</v>
      </c>
      <c r="J521" t="s">
        <v>20</v>
      </c>
      <c r="K521" t="s">
        <v>21</v>
      </c>
      <c r="L521" t="s">
        <v>30</v>
      </c>
      <c r="M521" t="s">
        <v>37</v>
      </c>
      <c r="N521">
        <v>4</v>
      </c>
      <c r="O521">
        <v>3</v>
      </c>
      <c r="P521">
        <v>118286</v>
      </c>
      <c r="Q521" t="s">
        <v>24</v>
      </c>
      <c r="R521">
        <v>5</v>
      </c>
      <c r="S521" t="s">
        <v>39</v>
      </c>
      <c r="W521" t="str">
        <f>IF(B521&lt;30,"&lt;30",IF(B521&lt;=40,"30-40",IF(B521&lt;=50,"41-50",IF(B521&lt;=60,"51-60","&gt;60"))))</f>
        <v>30-40</v>
      </c>
      <c r="X521" t="str">
        <f t="shared" si="32"/>
        <v>31-45 (Middle-Aged)</v>
      </c>
      <c r="AA521" t="str" cm="1">
        <f t="array" ref="AA521">INDEX(F521:F2020, MATCH(MAX(IF(H521:H2020="0", COUNTIF(F521:F2020, F521:F2020), 0)), IF(H521:H2020="0", COUNTIF(F521:F2020, F521:F2020), 0), 0))</f>
        <v>Home</v>
      </c>
      <c r="AB521" t="str" cm="1">
        <f t="array" ref="AB521">INDEX(Q521:Q1519, MATCH(MAX(COUNTIFS(Q521:Q1519, Q521:Q1519, AC521:AC1519, "High")), COUNTIFS(Q521:Q1519, Q521:Q1519, AC521:AC1519, "High"), 0))</f>
        <v>East</v>
      </c>
      <c r="AC521" t="str">
        <v>High Risk</v>
      </c>
      <c r="AH521">
        <f t="shared" si="33"/>
        <v>652.44324324324327</v>
      </c>
      <c r="AJ521">
        <f t="shared" si="34"/>
        <v>0.17796610169491525</v>
      </c>
      <c r="AK521">
        <f t="shared" si="35"/>
        <v>4.8463359724610293E-2</v>
      </c>
      <c r="AM521">
        <v>0.81551007847361134</v>
      </c>
      <c r="AN521" s="8">
        <f>IF(L521="Male", 1, 0)</f>
        <v>1</v>
      </c>
    </row>
    <row r="522" spans="1:40" ht="15" x14ac:dyDescent="0.3">
      <c r="A522">
        <v>521</v>
      </c>
      <c r="B522">
        <v>57</v>
      </c>
      <c r="C522">
        <v>64498</v>
      </c>
      <c r="D522">
        <v>648</v>
      </c>
      <c r="E522">
        <v>240544</v>
      </c>
      <c r="F522" t="s">
        <v>19</v>
      </c>
      <c r="G522">
        <v>5213</v>
      </c>
      <c r="H522">
        <v>0</v>
      </c>
      <c r="I522">
        <v>0</v>
      </c>
      <c r="J522" t="s">
        <v>20</v>
      </c>
      <c r="K522" t="s">
        <v>33</v>
      </c>
      <c r="L522" t="s">
        <v>22</v>
      </c>
      <c r="M522" t="s">
        <v>31</v>
      </c>
      <c r="N522">
        <v>4</v>
      </c>
      <c r="O522">
        <v>3</v>
      </c>
      <c r="P522">
        <v>66630</v>
      </c>
      <c r="Q522" t="s">
        <v>38</v>
      </c>
      <c r="R522">
        <v>10</v>
      </c>
      <c r="S522" t="s">
        <v>39</v>
      </c>
      <c r="W522" t="str">
        <f>IF(B522&lt;30,"&lt;30",IF(B522&lt;=40,"30-40",IF(B522&lt;=50,"41-50",IF(B522&lt;=60,"51-60","&gt;60"))))</f>
        <v>51-60</v>
      </c>
      <c r="X522" t="str">
        <f t="shared" si="32"/>
        <v>46-60 (Older Adult)</v>
      </c>
      <c r="AA522" t="str" cm="1">
        <f t="array" ref="AA522">INDEX(F522:F2021, MATCH(MAX(IF(H522:H2021="0", COUNTIF(F522:F2021, F522:F2021), 0)), IF(H522:H2021="0", COUNTIF(F522:F2021, F522:F2021), 0), 0))</f>
        <v>Home</v>
      </c>
      <c r="AB522" t="str" cm="1">
        <f t="array" ref="AB522">INDEX(Q522:Q1520, MATCH(MAX(COUNTIFS(Q522:Q1520, Q522:Q1520, AC522:AC1520, "High")), COUNTIFS(Q522:Q1520, Q522:Q1520, AC522:AC1520, "High"), 0))</f>
        <v>North</v>
      </c>
      <c r="AC522" t="str">
        <v>High Risk</v>
      </c>
      <c r="AH522">
        <f t="shared" si="33"/>
        <v>647.78062678062679</v>
      </c>
      <c r="AJ522">
        <f t="shared" si="34"/>
        <v>0.17796610169491525</v>
      </c>
      <c r="AK522">
        <f t="shared" si="35"/>
        <v>4.8658099972150579E-2</v>
      </c>
      <c r="AM522">
        <v>0.68306436284315231</v>
      </c>
      <c r="AN522" s="8">
        <f>IF(L522="Male", 1, 0)</f>
        <v>0</v>
      </c>
    </row>
    <row r="523" spans="1:40" ht="15" x14ac:dyDescent="0.3">
      <c r="A523">
        <v>522</v>
      </c>
      <c r="B523">
        <v>51</v>
      </c>
      <c r="C523">
        <v>71353</v>
      </c>
      <c r="D523">
        <v>729</v>
      </c>
      <c r="E523">
        <v>246899</v>
      </c>
      <c r="F523" t="s">
        <v>35</v>
      </c>
      <c r="G523">
        <v>5249</v>
      </c>
      <c r="H523">
        <v>1</v>
      </c>
      <c r="I523">
        <v>1</v>
      </c>
      <c r="J523" t="s">
        <v>20</v>
      </c>
      <c r="K523" t="s">
        <v>21</v>
      </c>
      <c r="L523" t="s">
        <v>30</v>
      </c>
      <c r="M523" t="s">
        <v>41</v>
      </c>
      <c r="N523">
        <v>4</v>
      </c>
      <c r="O523">
        <v>1</v>
      </c>
      <c r="P523">
        <v>29531</v>
      </c>
      <c r="Q523" t="s">
        <v>26</v>
      </c>
      <c r="R523">
        <v>7</v>
      </c>
      <c r="S523" t="s">
        <v>42</v>
      </c>
      <c r="W523" t="str">
        <f>IF(B523&lt;30,"&lt;30",IF(B523&lt;=40,"30-40",IF(B523&lt;=50,"41-50",IF(B523&lt;=60,"51-60","&gt;60"))))</f>
        <v>51-60</v>
      </c>
      <c r="X523" t="str">
        <f t="shared" si="32"/>
        <v>46-60 (Older Adult)</v>
      </c>
      <c r="AA523" t="str" cm="1">
        <f t="array" ref="AA523">INDEX(F523:F2022, MATCH(MAX(IF(H523:H2022="0", COUNTIF(F523:F2022, F523:F2022), 0)), IF(H523:H2022="0", COUNTIF(F523:F2022, F523:F2022), 0), 0))</f>
        <v>Medical</v>
      </c>
      <c r="AB523" t="str" cm="1">
        <f t="array" ref="AB523">INDEX(Q523:Q1521, MATCH(MAX(COUNTIFS(Q523:Q1521, Q523:Q1521, AC523:AC1521, "High")), COUNTIFS(Q523:Q1521, Q523:Q1521, AC523:AC1521, "High"), 0))</f>
        <v>West</v>
      </c>
      <c r="AC523" t="str">
        <v>High Risk</v>
      </c>
      <c r="AH523">
        <f t="shared" si="33"/>
        <v>648.68905472636811</v>
      </c>
      <c r="AJ523">
        <f t="shared" si="34"/>
        <v>0.17796610169491525</v>
      </c>
      <c r="AK523">
        <f t="shared" si="35"/>
        <v>4.8853311974863367E-2</v>
      </c>
      <c r="AM523">
        <v>0.74511010743734329</v>
      </c>
      <c r="AN523" s="8">
        <f>IF(L523="Male", 1, 0)</f>
        <v>1</v>
      </c>
    </row>
    <row r="524" spans="1:40" ht="15" x14ac:dyDescent="0.3">
      <c r="A524">
        <v>523</v>
      </c>
      <c r="B524">
        <v>22</v>
      </c>
      <c r="C524">
        <v>53840</v>
      </c>
      <c r="D524">
        <v>622</v>
      </c>
      <c r="E524">
        <v>251898</v>
      </c>
      <c r="F524" t="s">
        <v>19</v>
      </c>
      <c r="G524">
        <v>5744</v>
      </c>
      <c r="H524">
        <v>0</v>
      </c>
      <c r="I524">
        <v>0</v>
      </c>
      <c r="J524" t="s">
        <v>20</v>
      </c>
      <c r="K524" t="s">
        <v>33</v>
      </c>
      <c r="L524" t="s">
        <v>30</v>
      </c>
      <c r="M524" t="s">
        <v>41</v>
      </c>
      <c r="N524">
        <v>0</v>
      </c>
      <c r="O524">
        <v>3</v>
      </c>
      <c r="P524">
        <v>134857</v>
      </c>
      <c r="Q524" t="s">
        <v>38</v>
      </c>
      <c r="R524">
        <v>7</v>
      </c>
      <c r="S524" t="s">
        <v>42</v>
      </c>
      <c r="W524" t="str">
        <f>IF(B524&lt;30,"&lt;30",IF(B524&lt;=40,"30-40",IF(B524&lt;=50,"41-50",IF(B524&lt;=60,"51-60","&gt;60"))))</f>
        <v>&lt;30</v>
      </c>
      <c r="X524" t="str">
        <f t="shared" si="32"/>
        <v>18-30 (Young Adult)</v>
      </c>
      <c r="AA524" t="str" cm="1">
        <f t="array" ref="AA524">INDEX(F524:F2023, MATCH(MAX(IF(H524:H2023="0", COUNTIF(F524:F2023, F524:F2023), 0)), IF(H524:H2023="0", COUNTIF(F524:F2023, F524:F2023), 0), 0))</f>
        <v>Home</v>
      </c>
      <c r="AB524" t="str" cm="1">
        <f t="array" ref="AB524">INDEX(Q524:Q1522, MATCH(MAX(COUNTIFS(Q524:Q1522, Q524:Q1522, AC524:AC1522, "High")), COUNTIFS(Q524:Q1522, Q524:Q1522, AC524:AC1522, "High"), 0))</f>
        <v>North</v>
      </c>
      <c r="AC524" t="str">
        <v>High Risk</v>
      </c>
      <c r="AH524">
        <f t="shared" si="33"/>
        <v>648.68905472636811</v>
      </c>
      <c r="AJ524">
        <f t="shared" si="34"/>
        <v>0.15873015873015872</v>
      </c>
      <c r="AK524">
        <f t="shared" si="35"/>
        <v>5.2579043553082724E-2</v>
      </c>
      <c r="AM524">
        <v>0.58659703302770561</v>
      </c>
      <c r="AN524" s="8">
        <f>IF(L524="Male", 1, 0)</f>
        <v>1</v>
      </c>
    </row>
    <row r="525" spans="1:40" ht="15" x14ac:dyDescent="0.3">
      <c r="A525">
        <v>524</v>
      </c>
      <c r="B525">
        <v>51</v>
      </c>
      <c r="C525">
        <v>44734</v>
      </c>
      <c r="D525">
        <v>580</v>
      </c>
      <c r="E525">
        <v>213436</v>
      </c>
      <c r="F525" t="s">
        <v>19</v>
      </c>
      <c r="G525">
        <v>4466</v>
      </c>
      <c r="H525">
        <v>0</v>
      </c>
      <c r="I525">
        <v>0</v>
      </c>
      <c r="J525" t="s">
        <v>20</v>
      </c>
      <c r="K525" t="s">
        <v>21</v>
      </c>
      <c r="L525" t="s">
        <v>30</v>
      </c>
      <c r="M525" t="s">
        <v>37</v>
      </c>
      <c r="N525">
        <v>5</v>
      </c>
      <c r="O525">
        <v>1</v>
      </c>
      <c r="P525">
        <v>120224</v>
      </c>
      <c r="Q525" t="s">
        <v>32</v>
      </c>
      <c r="R525">
        <v>13</v>
      </c>
      <c r="S525" t="s">
        <v>34</v>
      </c>
      <c r="W525" t="str">
        <f>IF(B525&lt;30,"&lt;30",IF(B525&lt;=40,"30-40",IF(B525&lt;=50,"41-50",IF(B525&lt;=60,"51-60","&gt;60"))))</f>
        <v>51-60</v>
      </c>
      <c r="X525" t="str">
        <f t="shared" si="32"/>
        <v>46-60 (Older Adult)</v>
      </c>
      <c r="AA525" t="str" cm="1">
        <f t="array" ref="AA525">INDEX(F525:F2024, MATCH(MAX(IF(H525:H2024="0", COUNTIF(F525:F2024, F525:F2024), 0)), IF(H525:H2024="0", COUNTIF(F525:F2024, F525:F2024), 0), 0))</f>
        <v>Home</v>
      </c>
      <c r="AB525" t="str" cm="1">
        <f t="array" ref="AB525">INDEX(Q525:Q1523, MATCH(MAX(COUNTIFS(Q525:Q1523, Q525:Q1523, AC525:AC1523, "High")), COUNTIFS(Q525:Q1523, Q525:Q1523, AC525:AC1523, "High"), 0))</f>
        <v>South</v>
      </c>
      <c r="AC525" t="str">
        <v>Low Risk</v>
      </c>
      <c r="AH525">
        <f t="shared" si="33"/>
        <v>652.44324324324327</v>
      </c>
      <c r="AJ525">
        <f t="shared" si="34"/>
        <v>0.11715481171548117</v>
      </c>
      <c r="AK525">
        <f t="shared" si="35"/>
        <v>5.277438125105173E-2</v>
      </c>
      <c r="AM525">
        <v>0.50417711322103853</v>
      </c>
      <c r="AN525" s="8">
        <f>IF(L525="Male", 1, 0)</f>
        <v>1</v>
      </c>
    </row>
    <row r="526" spans="1:40" ht="15" x14ac:dyDescent="0.3">
      <c r="A526">
        <v>525</v>
      </c>
      <c r="B526">
        <v>63</v>
      </c>
      <c r="C526">
        <v>63577</v>
      </c>
      <c r="D526">
        <v>690</v>
      </c>
      <c r="E526">
        <v>131201</v>
      </c>
      <c r="F526" t="s">
        <v>35</v>
      </c>
      <c r="G526">
        <v>5055</v>
      </c>
      <c r="H526">
        <v>0</v>
      </c>
      <c r="I526">
        <v>1</v>
      </c>
      <c r="J526" t="s">
        <v>20</v>
      </c>
      <c r="K526" t="s">
        <v>33</v>
      </c>
      <c r="L526" t="s">
        <v>22</v>
      </c>
      <c r="M526" t="s">
        <v>37</v>
      </c>
      <c r="N526">
        <v>1</v>
      </c>
      <c r="O526">
        <v>3</v>
      </c>
      <c r="P526">
        <v>96190</v>
      </c>
      <c r="Q526" t="s">
        <v>24</v>
      </c>
      <c r="R526">
        <v>14</v>
      </c>
      <c r="S526" t="s">
        <v>25</v>
      </c>
      <c r="W526" t="str">
        <f>IF(B526&lt;30,"&lt;30",IF(B526&lt;=40,"30-40",IF(B526&lt;=50,"41-50",IF(B526&lt;=60,"51-60","&gt;60"))))</f>
        <v>&gt;60</v>
      </c>
      <c r="X526" t="str">
        <f t="shared" si="32"/>
        <v>46-60 (Older Adult)</v>
      </c>
      <c r="AA526" t="str" cm="1">
        <f t="array" ref="AA526">INDEX(F526:F2025, MATCH(MAX(IF(H526:H2025="0", COUNTIF(F526:F2025, F526:F2025), 0)), IF(H526:H2025="0", COUNTIF(F526:F2025, F526:F2025), 0), 0))</f>
        <v>Medical</v>
      </c>
      <c r="AB526" t="str" cm="1">
        <f t="array" ref="AB526">INDEX(Q526:Q1524, MATCH(MAX(COUNTIFS(Q526:Q1524, Q526:Q1524, AC526:AC1524, "High")), COUNTIFS(Q526:Q1524, Q526:Q1524, AC526:AC1524, "High"), 0))</f>
        <v>East</v>
      </c>
      <c r="AC526" t="str">
        <v>High Risk</v>
      </c>
      <c r="AH526">
        <f t="shared" si="33"/>
        <v>652.44324324324327</v>
      </c>
      <c r="AJ526">
        <f t="shared" si="34"/>
        <v>0.15436241610738255</v>
      </c>
      <c r="AK526">
        <f t="shared" si="35"/>
        <v>5.229963962706391E-2</v>
      </c>
      <c r="AM526">
        <v>0.6747282387335608</v>
      </c>
      <c r="AN526" s="8">
        <f>IF(L526="Male", 1, 0)</f>
        <v>0</v>
      </c>
    </row>
    <row r="527" spans="1:40" ht="15" x14ac:dyDescent="0.3">
      <c r="A527">
        <v>526</v>
      </c>
      <c r="B527">
        <v>42</v>
      </c>
      <c r="C527">
        <v>69227</v>
      </c>
      <c r="D527">
        <v>645</v>
      </c>
      <c r="E527">
        <v>220258</v>
      </c>
      <c r="F527" t="s">
        <v>35</v>
      </c>
      <c r="G527">
        <v>5733</v>
      </c>
      <c r="H527">
        <v>0</v>
      </c>
      <c r="I527">
        <v>1</v>
      </c>
      <c r="J527" t="s">
        <v>36</v>
      </c>
      <c r="K527" t="s">
        <v>21</v>
      </c>
      <c r="L527" t="s">
        <v>22</v>
      </c>
      <c r="M527" t="s">
        <v>31</v>
      </c>
      <c r="N527">
        <v>1</v>
      </c>
      <c r="O527">
        <v>3</v>
      </c>
      <c r="P527">
        <v>132236</v>
      </c>
      <c r="Q527" t="s">
        <v>38</v>
      </c>
      <c r="R527">
        <v>5</v>
      </c>
      <c r="S527" t="s">
        <v>39</v>
      </c>
      <c r="W527" t="str">
        <f>IF(B527&lt;30,"&lt;30",IF(B527&lt;=40,"30-40",IF(B527&lt;=50,"41-50",IF(B527&lt;=60,"51-60","&gt;60"))))</f>
        <v>41-50</v>
      </c>
      <c r="X527" t="str">
        <f t="shared" si="32"/>
        <v>31-45 (Middle-Aged)</v>
      </c>
      <c r="AA527" t="str" cm="1">
        <f t="array" ref="AA527">INDEX(F527:F2026, MATCH(MAX(IF(H527:H2026="0", COUNTIF(F527:F2026, F527:F2026), 0)), IF(H527:H2026="0", COUNTIF(F527:F2026, F527:F2026), 0), 0))</f>
        <v>Medical</v>
      </c>
      <c r="AB527" t="str" cm="1">
        <f t="array" ref="AB527">INDEX(Q527:Q1525, MATCH(MAX(COUNTIFS(Q527:Q1525, Q527:Q1525, AC527:AC1525, "High")), COUNTIFS(Q527:Q1525, Q527:Q1525, AC527:AC1525, "High"), 0))</f>
        <v>North</v>
      </c>
      <c r="AC527" t="str">
        <v>High Risk</v>
      </c>
      <c r="AH527">
        <f t="shared" si="33"/>
        <v>647.78062678062679</v>
      </c>
      <c r="AJ527">
        <f t="shared" si="34"/>
        <v>0.15436241610738255</v>
      </c>
      <c r="AK527">
        <f t="shared" si="35"/>
        <v>5.2495180093374678E-2</v>
      </c>
      <c r="AM527">
        <v>0.72586732800521347</v>
      </c>
      <c r="AN527" s="8">
        <f>IF(L527="Male", 1, 0)</f>
        <v>0</v>
      </c>
    </row>
    <row r="528" spans="1:40" ht="15" x14ac:dyDescent="0.3">
      <c r="A528">
        <v>527</v>
      </c>
      <c r="B528">
        <v>30</v>
      </c>
      <c r="C528">
        <v>42803</v>
      </c>
      <c r="D528">
        <v>620</v>
      </c>
      <c r="E528">
        <v>213371</v>
      </c>
      <c r="F528" t="s">
        <v>35</v>
      </c>
      <c r="G528">
        <v>5437</v>
      </c>
      <c r="H528">
        <v>1</v>
      </c>
      <c r="I528">
        <v>1</v>
      </c>
      <c r="J528" t="s">
        <v>20</v>
      </c>
      <c r="K528" t="s">
        <v>21</v>
      </c>
      <c r="L528" t="s">
        <v>30</v>
      </c>
      <c r="M528" t="s">
        <v>41</v>
      </c>
      <c r="N528">
        <v>1</v>
      </c>
      <c r="O528">
        <v>4</v>
      </c>
      <c r="P528">
        <v>78055</v>
      </c>
      <c r="Q528" t="s">
        <v>24</v>
      </c>
      <c r="R528">
        <v>2</v>
      </c>
      <c r="S528" t="s">
        <v>25</v>
      </c>
      <c r="W528" t="str">
        <f>IF(B528&lt;30,"&lt;30",IF(B528&lt;=40,"30-40",IF(B528&lt;=50,"41-50",IF(B528&lt;=60,"51-60","&gt;60"))))</f>
        <v>30-40</v>
      </c>
      <c r="X528" t="str">
        <f t="shared" si="32"/>
        <v>18-30 (Young Adult)</v>
      </c>
      <c r="AA528" t="str" cm="1">
        <f t="array" ref="AA528">INDEX(F528:F2027, MATCH(MAX(IF(H528:H2027="0", COUNTIF(F528:F2027, F528:F2027), 0)), IF(H528:H2027="0", COUNTIF(F528:F2027, F528:F2027), 0), 0))</f>
        <v>Medical</v>
      </c>
      <c r="AB528" t="str" cm="1">
        <f t="array" ref="AB528">INDEX(Q528:Q1526, MATCH(MAX(COUNTIFS(Q528:Q1526, Q528:Q1526, AC528:AC1526, "High")), COUNTIFS(Q528:Q1526, Q528:Q1526, AC528:AC1526, "High"), 0))</f>
        <v>East</v>
      </c>
      <c r="AC528" t="str">
        <v>High Risk</v>
      </c>
      <c r="AH528">
        <f t="shared" si="33"/>
        <v>648.68905472636811</v>
      </c>
      <c r="AJ528">
        <f t="shared" si="34"/>
        <v>0.15436241610738255</v>
      </c>
      <c r="AK528">
        <f t="shared" si="35"/>
        <v>5.2691196316388508E-2</v>
      </c>
      <c r="AM528">
        <v>0.48669931120624893</v>
      </c>
      <c r="AN528" s="8">
        <f>IF(L528="Male", 1, 0)</f>
        <v>1</v>
      </c>
    </row>
    <row r="529" spans="1:40" ht="15" x14ac:dyDescent="0.3">
      <c r="A529">
        <v>528</v>
      </c>
      <c r="B529">
        <v>50</v>
      </c>
      <c r="C529">
        <v>39301</v>
      </c>
      <c r="D529">
        <v>653</v>
      </c>
      <c r="E529">
        <v>172567</v>
      </c>
      <c r="F529" t="s">
        <v>44</v>
      </c>
      <c r="G529">
        <v>6558</v>
      </c>
      <c r="H529">
        <v>0</v>
      </c>
      <c r="I529">
        <v>1</v>
      </c>
      <c r="J529" t="s">
        <v>20</v>
      </c>
      <c r="K529" t="s">
        <v>21</v>
      </c>
      <c r="L529" t="s">
        <v>22</v>
      </c>
      <c r="M529" t="s">
        <v>41</v>
      </c>
      <c r="N529">
        <v>2</v>
      </c>
      <c r="O529">
        <v>2</v>
      </c>
      <c r="P529">
        <v>78835</v>
      </c>
      <c r="Q529" t="s">
        <v>24</v>
      </c>
      <c r="R529">
        <v>14</v>
      </c>
      <c r="S529" t="s">
        <v>43</v>
      </c>
      <c r="W529" t="str">
        <f>IF(B529&lt;30,"&lt;30",IF(B529&lt;=40,"30-40",IF(B529&lt;=50,"41-50",IF(B529&lt;=60,"51-60","&gt;60"))))</f>
        <v>41-50</v>
      </c>
      <c r="X529" t="str">
        <f t="shared" si="32"/>
        <v>46-60 (Older Adult)</v>
      </c>
      <c r="AA529" t="str" cm="1">
        <f t="array" ref="AA529">INDEX(F529:F2028, MATCH(MAX(IF(H529:H2028="0", COUNTIF(F529:F2028, F529:F2028), 0)), IF(H529:H2028="0", COUNTIF(F529:F2028, F529:F2028), 0), 0))</f>
        <v>Personal</v>
      </c>
      <c r="AB529" t="str" cm="1">
        <f t="array" ref="AB529">INDEX(Q529:Q1527, MATCH(MAX(COUNTIFS(Q529:Q1527, Q529:Q1527, AC529:AC1527, "High")), COUNTIFS(Q529:Q1527, Q529:Q1527, AC529:AC1527, "High"), 0))</f>
        <v>East</v>
      </c>
      <c r="AC529" t="str">
        <v>High Risk</v>
      </c>
      <c r="AH529">
        <f t="shared" si="33"/>
        <v>648.68905472636811</v>
      </c>
      <c r="AJ529">
        <f t="shared" si="34"/>
        <v>0.13100436681222707</v>
      </c>
      <c r="AK529">
        <f t="shared" si="35"/>
        <v>4.9279827661287773E-2</v>
      </c>
      <c r="AM529">
        <v>0.45500212702406706</v>
      </c>
      <c r="AN529" s="8">
        <f>IF(L529="Male", 1, 0)</f>
        <v>0</v>
      </c>
    </row>
    <row r="530" spans="1:40" ht="15" x14ac:dyDescent="0.3">
      <c r="A530">
        <v>529</v>
      </c>
      <c r="B530">
        <v>53</v>
      </c>
      <c r="C530">
        <v>27181</v>
      </c>
      <c r="D530">
        <v>570</v>
      </c>
      <c r="E530">
        <v>159907</v>
      </c>
      <c r="F530" t="s">
        <v>35</v>
      </c>
      <c r="G530">
        <v>4131</v>
      </c>
      <c r="H530">
        <v>0</v>
      </c>
      <c r="I530">
        <v>1</v>
      </c>
      <c r="J530" t="s">
        <v>20</v>
      </c>
      <c r="K530" t="s">
        <v>33</v>
      </c>
      <c r="L530" t="s">
        <v>22</v>
      </c>
      <c r="M530" t="s">
        <v>31</v>
      </c>
      <c r="N530">
        <v>2</v>
      </c>
      <c r="O530">
        <v>3</v>
      </c>
      <c r="P530">
        <v>74675</v>
      </c>
      <c r="Q530" t="s">
        <v>24</v>
      </c>
      <c r="R530">
        <v>8</v>
      </c>
      <c r="S530" t="s">
        <v>39</v>
      </c>
      <c r="W530" t="str">
        <f>IF(B530&lt;30,"&lt;30",IF(B530&lt;=40,"30-40",IF(B530&lt;=50,"41-50",IF(B530&lt;=60,"51-60","&gt;60"))))</f>
        <v>51-60</v>
      </c>
      <c r="X530" t="str">
        <f t="shared" si="32"/>
        <v>46-60 (Older Adult)</v>
      </c>
      <c r="AA530" t="str" cm="1">
        <f t="array" ref="AA530">INDEX(F530:F2029, MATCH(MAX(IF(H530:H2029="0", COUNTIF(F530:F2029, F530:F2029), 0)), IF(H530:H2029="0", COUNTIF(F530:F2029, F530:F2029), 0), 0))</f>
        <v>Medical</v>
      </c>
      <c r="AB530" t="str" cm="1">
        <f t="array" ref="AB530">INDEX(Q530:Q1528, MATCH(MAX(COUNTIFS(Q530:Q1528, Q530:Q1528, AC530:AC1528, "High")), COUNTIFS(Q530:Q1528, Q530:Q1528, AC530:AC1528, "High"), 0))</f>
        <v>East</v>
      </c>
      <c r="AC530" t="str">
        <v>Low Risk</v>
      </c>
      <c r="AH530">
        <f t="shared" si="33"/>
        <v>647.78062678062679</v>
      </c>
      <c r="AJ530">
        <f t="shared" si="34"/>
        <v>0.13100436681222707</v>
      </c>
      <c r="AK530">
        <f t="shared" si="35"/>
        <v>4.9118170165658996E-2</v>
      </c>
      <c r="AM530">
        <v>0.34530199216169005</v>
      </c>
      <c r="AN530" s="8">
        <f>IF(L530="Male", 1, 0)</f>
        <v>0</v>
      </c>
    </row>
    <row r="531" spans="1:40" ht="15" x14ac:dyDescent="0.3">
      <c r="A531">
        <v>530</v>
      </c>
      <c r="B531">
        <v>39</v>
      </c>
      <c r="C531">
        <v>38923</v>
      </c>
      <c r="D531">
        <v>562</v>
      </c>
      <c r="E531">
        <v>227151</v>
      </c>
      <c r="F531" t="s">
        <v>44</v>
      </c>
      <c r="G531">
        <v>5207</v>
      </c>
      <c r="H531">
        <v>0</v>
      </c>
      <c r="I531">
        <v>1</v>
      </c>
      <c r="J531" t="s">
        <v>20</v>
      </c>
      <c r="K531" t="s">
        <v>29</v>
      </c>
      <c r="L531" t="s">
        <v>30</v>
      </c>
      <c r="M531" t="s">
        <v>37</v>
      </c>
      <c r="N531">
        <v>4</v>
      </c>
      <c r="O531">
        <v>3</v>
      </c>
      <c r="P531">
        <v>117028</v>
      </c>
      <c r="Q531" t="s">
        <v>24</v>
      </c>
      <c r="R531">
        <v>2</v>
      </c>
      <c r="S531" t="s">
        <v>27</v>
      </c>
      <c r="W531" t="str">
        <f>IF(B531&lt;30,"&lt;30",IF(B531&lt;=40,"30-40",IF(B531&lt;=50,"41-50",IF(B531&lt;=60,"51-60","&gt;60"))))</f>
        <v>30-40</v>
      </c>
      <c r="X531" t="str">
        <f t="shared" si="32"/>
        <v>31-45 (Middle-Aged)</v>
      </c>
      <c r="AA531" t="str" cm="1">
        <f t="array" ref="AA531">INDEX(F531:F2030, MATCH(MAX(IF(H531:H2030="0", COUNTIF(F531:F2030, F531:F2030), 0)), IF(H531:H2030="0", COUNTIF(F531:F2030, F531:F2030), 0), 0))</f>
        <v>Personal</v>
      </c>
      <c r="AB531" t="str" cm="1">
        <f t="array" ref="AB531">INDEX(Q531:Q1529, MATCH(MAX(COUNTIFS(Q531:Q1529, Q531:Q1529, AC531:AC1529, "High")), COUNTIFS(Q531:Q1529, Q531:Q1529, AC531:AC1529, "High"), 0))</f>
        <v>East</v>
      </c>
      <c r="AC531" t="str">
        <v>Low Risk</v>
      </c>
      <c r="AH531">
        <f t="shared" si="33"/>
        <v>652.44324324324327</v>
      </c>
      <c r="AJ531">
        <f t="shared" si="34"/>
        <v>0.17796610169491525</v>
      </c>
      <c r="AK531">
        <f t="shared" si="35"/>
        <v>4.9314147766704779E-2</v>
      </c>
      <c r="AM531">
        <v>0.45158078618429986</v>
      </c>
      <c r="AN531" s="8">
        <f>IF(L531="Male", 1, 0)</f>
        <v>1</v>
      </c>
    </row>
    <row r="532" spans="1:40" ht="15" x14ac:dyDescent="0.3">
      <c r="A532">
        <v>531</v>
      </c>
      <c r="B532">
        <v>45</v>
      </c>
      <c r="C532">
        <v>60033</v>
      </c>
      <c r="D532">
        <v>654</v>
      </c>
      <c r="E532">
        <v>196208</v>
      </c>
      <c r="F532" t="s">
        <v>40</v>
      </c>
      <c r="G532">
        <v>4913</v>
      </c>
      <c r="H532">
        <v>0</v>
      </c>
      <c r="I532">
        <v>1</v>
      </c>
      <c r="J532" t="s">
        <v>20</v>
      </c>
      <c r="K532" t="s">
        <v>21</v>
      </c>
      <c r="L532" t="s">
        <v>22</v>
      </c>
      <c r="M532" t="s">
        <v>41</v>
      </c>
      <c r="N532">
        <v>5</v>
      </c>
      <c r="O532">
        <v>1</v>
      </c>
      <c r="P532">
        <v>52511</v>
      </c>
      <c r="Q532" t="s">
        <v>32</v>
      </c>
      <c r="R532">
        <v>8</v>
      </c>
      <c r="S532" t="s">
        <v>43</v>
      </c>
      <c r="W532" t="str">
        <f>IF(B532&lt;30,"&lt;30",IF(B532&lt;=40,"30-40",IF(B532&lt;=50,"41-50",IF(B532&lt;=60,"51-60","&gt;60"))))</f>
        <v>41-50</v>
      </c>
      <c r="X532" t="str">
        <f t="shared" si="32"/>
        <v>31-45 (Middle-Aged)</v>
      </c>
      <c r="AA532" t="str" cm="1">
        <f t="array" ref="AA532">INDEX(F532:F2031, MATCH(MAX(IF(H532:H2031="0", COUNTIF(F532:F2031, F532:F2031), 0)), IF(H532:H2031="0", COUNTIF(F532:F2031, F532:F2031), 0), 0))</f>
        <v>Car</v>
      </c>
      <c r="AB532" t="str" cm="1">
        <f t="array" ref="AB532">INDEX(Q532:Q1530, MATCH(MAX(COUNTIFS(Q532:Q1530, Q532:Q1530, AC532:AC1530, "High")), COUNTIFS(Q532:Q1530, Q532:Q1530, AC532:AC1530, "High"), 0))</f>
        <v>South</v>
      </c>
      <c r="AC532" t="str">
        <v>High Risk</v>
      </c>
      <c r="AH532">
        <f t="shared" si="33"/>
        <v>648.68905472636811</v>
      </c>
      <c r="AJ532">
        <f t="shared" si="34"/>
        <v>0.11715481171548117</v>
      </c>
      <c r="AK532">
        <f t="shared" si="35"/>
        <v>4.9510604319784109E-2</v>
      </c>
      <c r="AM532">
        <v>0.64265090556918258</v>
      </c>
      <c r="AN532" s="8">
        <f>IF(L532="Male", 1, 0)</f>
        <v>0</v>
      </c>
    </row>
    <row r="533" spans="1:40" ht="15" x14ac:dyDescent="0.3">
      <c r="A533">
        <v>532</v>
      </c>
      <c r="B533">
        <v>21</v>
      </c>
      <c r="C533">
        <v>41056</v>
      </c>
      <c r="D533">
        <v>671</v>
      </c>
      <c r="E533">
        <v>180493</v>
      </c>
      <c r="F533" t="s">
        <v>44</v>
      </c>
      <c r="G533">
        <v>4793</v>
      </c>
      <c r="H533">
        <v>0</v>
      </c>
      <c r="I533">
        <v>1</v>
      </c>
      <c r="J533" t="s">
        <v>20</v>
      </c>
      <c r="K533" t="s">
        <v>21</v>
      </c>
      <c r="L533" t="s">
        <v>22</v>
      </c>
      <c r="M533" t="s">
        <v>31</v>
      </c>
      <c r="N533">
        <v>2</v>
      </c>
      <c r="O533">
        <v>4</v>
      </c>
      <c r="P533">
        <v>76991</v>
      </c>
      <c r="Q533" t="s">
        <v>32</v>
      </c>
      <c r="R533">
        <v>5</v>
      </c>
      <c r="S533" t="s">
        <v>43</v>
      </c>
      <c r="W533" t="str">
        <f>IF(B533&lt;30,"&lt;30",IF(B533&lt;=40,"30-40",IF(B533&lt;=50,"41-50",IF(B533&lt;=60,"51-60","&gt;60"))))</f>
        <v>&lt;30</v>
      </c>
      <c r="X533" t="str">
        <f t="shared" si="32"/>
        <v>18-30 (Young Adult)</v>
      </c>
      <c r="AA533" t="str" cm="1">
        <f t="array" ref="AA533">INDEX(F533:F2032, MATCH(MAX(IF(H533:H2032="0", COUNTIF(F533:F2032, F533:F2032), 0)), IF(H533:H2032="0", COUNTIF(F533:F2032, F533:F2032), 0), 0))</f>
        <v>Personal</v>
      </c>
      <c r="AB533" t="str" cm="1">
        <f t="array" ref="AB533">INDEX(Q533:Q1531, MATCH(MAX(COUNTIFS(Q533:Q1531, Q533:Q1531, AC533:AC1531, "High")), COUNTIFS(Q533:Q1531, Q533:Q1531, AC533:AC1531, "High"), 0))</f>
        <v>South</v>
      </c>
      <c r="AC533" t="str">
        <v>High Risk</v>
      </c>
      <c r="AH533">
        <f t="shared" si="33"/>
        <v>647.78062678062679</v>
      </c>
      <c r="AJ533">
        <f t="shared" si="34"/>
        <v>0.13100436681222707</v>
      </c>
      <c r="AK533">
        <f t="shared" si="35"/>
        <v>4.903044686032533E-2</v>
      </c>
      <c r="AM533">
        <v>0.47088692378012909</v>
      </c>
      <c r="AN533" s="8">
        <f>IF(L533="Male", 1, 0)</f>
        <v>0</v>
      </c>
    </row>
    <row r="534" spans="1:40" ht="15" x14ac:dyDescent="0.3">
      <c r="A534">
        <v>533</v>
      </c>
      <c r="B534">
        <v>52</v>
      </c>
      <c r="C534">
        <v>63975</v>
      </c>
      <c r="D534">
        <v>719</v>
      </c>
      <c r="E534">
        <v>283620</v>
      </c>
      <c r="F534" t="s">
        <v>40</v>
      </c>
      <c r="G534">
        <v>5588</v>
      </c>
      <c r="H534">
        <v>0</v>
      </c>
      <c r="I534">
        <v>1</v>
      </c>
      <c r="J534" t="s">
        <v>20</v>
      </c>
      <c r="K534" t="s">
        <v>21</v>
      </c>
      <c r="L534" t="s">
        <v>30</v>
      </c>
      <c r="M534" t="s">
        <v>37</v>
      </c>
      <c r="N534">
        <v>3</v>
      </c>
      <c r="O534">
        <v>4</v>
      </c>
      <c r="P534">
        <v>108691</v>
      </c>
      <c r="Q534" t="s">
        <v>26</v>
      </c>
      <c r="R534">
        <v>12</v>
      </c>
      <c r="S534" t="s">
        <v>34</v>
      </c>
      <c r="W534" t="str">
        <f>IF(B534&lt;30,"&lt;30",IF(B534&lt;=40,"30-40",IF(B534&lt;=50,"41-50",IF(B534&lt;=60,"51-60","&gt;60"))))</f>
        <v>51-60</v>
      </c>
      <c r="X534" t="str">
        <f t="shared" si="32"/>
        <v>46-60 (Older Adult)</v>
      </c>
      <c r="AA534" t="str" cm="1">
        <f t="array" ref="AA534">INDEX(F534:F2033, MATCH(MAX(IF(H534:H2033="0", COUNTIF(F534:F2033, F534:F2033), 0)), IF(H534:H2033="0", COUNTIF(F534:F2033, F534:F2033), 0), 0))</f>
        <v>Car</v>
      </c>
      <c r="AB534" t="str" cm="1">
        <f t="array" ref="AB534">INDEX(Q534:Q1532, MATCH(MAX(COUNTIFS(Q534:Q1532, Q534:Q1532, AC534:AC1532, "High")), COUNTIFS(Q534:Q1532, Q534:Q1532, AC534:AC1532, "High"), 0))</f>
        <v>West</v>
      </c>
      <c r="AC534" t="str">
        <v>High Risk</v>
      </c>
      <c r="AH534">
        <f t="shared" si="33"/>
        <v>652.44324324324327</v>
      </c>
      <c r="AJ534">
        <f t="shared" si="34"/>
        <v>0.13414634146341464</v>
      </c>
      <c r="AK534">
        <f t="shared" si="35"/>
        <v>4.9628092038361223E-2</v>
      </c>
      <c r="AM534">
        <v>0.67833060289818348</v>
      </c>
      <c r="AN534" s="8">
        <f>IF(L534="Male", 1, 0)</f>
        <v>1</v>
      </c>
    </row>
    <row r="535" spans="1:40" ht="15" x14ac:dyDescent="0.3">
      <c r="A535">
        <v>534</v>
      </c>
      <c r="B535">
        <v>45</v>
      </c>
      <c r="C535">
        <v>79507</v>
      </c>
      <c r="D535">
        <v>694</v>
      </c>
      <c r="E535">
        <v>233577</v>
      </c>
      <c r="F535" t="s">
        <v>35</v>
      </c>
      <c r="G535">
        <v>5115</v>
      </c>
      <c r="H535">
        <v>0</v>
      </c>
      <c r="I535">
        <v>1</v>
      </c>
      <c r="J535" t="s">
        <v>36</v>
      </c>
      <c r="K535" t="s">
        <v>21</v>
      </c>
      <c r="L535" t="s">
        <v>30</v>
      </c>
      <c r="M535" t="s">
        <v>31</v>
      </c>
      <c r="N535">
        <v>1</v>
      </c>
      <c r="O535">
        <v>1</v>
      </c>
      <c r="P535">
        <v>63875</v>
      </c>
      <c r="Q535" t="s">
        <v>26</v>
      </c>
      <c r="R535">
        <v>7</v>
      </c>
      <c r="S535" t="s">
        <v>43</v>
      </c>
      <c r="W535" t="str">
        <f>IF(B535&lt;30,"&lt;30",IF(B535&lt;=40,"30-40",IF(B535&lt;=50,"41-50",IF(B535&lt;=60,"51-60","&gt;60"))))</f>
        <v>41-50</v>
      </c>
      <c r="X535" t="str">
        <f t="shared" si="32"/>
        <v>31-45 (Middle-Aged)</v>
      </c>
      <c r="AA535" t="str" cm="1">
        <f t="array" ref="AA535">INDEX(F535:F2034, MATCH(MAX(IF(H535:H2034="0", COUNTIF(F535:F2034, F535:F2034), 0)), IF(H535:H2034="0", COUNTIF(F535:F2034, F535:F2034), 0), 0))</f>
        <v>Medical</v>
      </c>
      <c r="AB535" t="str" cm="1">
        <f t="array" ref="AB535">INDEX(Q535:Q1533, MATCH(MAX(COUNTIFS(Q535:Q1533, Q535:Q1533, AC535:AC1533, "High")), COUNTIFS(Q535:Q1533, Q535:Q1533, AC535:AC1533, "High"), 0))</f>
        <v>West</v>
      </c>
      <c r="AC535" t="str">
        <v>High Risk</v>
      </c>
      <c r="AH535">
        <f t="shared" si="33"/>
        <v>647.78062678062679</v>
      </c>
      <c r="AJ535">
        <f t="shared" si="34"/>
        <v>0.15436241610738255</v>
      </c>
      <c r="AK535">
        <f t="shared" si="35"/>
        <v>5.0228265923331607E-2</v>
      </c>
      <c r="AM535">
        <v>0.81891331698089298</v>
      </c>
      <c r="AN535" s="8">
        <f>IF(L535="Male", 1, 0)</f>
        <v>1</v>
      </c>
    </row>
    <row r="536" spans="1:40" ht="15" x14ac:dyDescent="0.3">
      <c r="A536">
        <v>535</v>
      </c>
      <c r="B536">
        <v>61</v>
      </c>
      <c r="C536">
        <v>50372</v>
      </c>
      <c r="D536">
        <v>681</v>
      </c>
      <c r="E536">
        <v>221726</v>
      </c>
      <c r="F536" t="s">
        <v>35</v>
      </c>
      <c r="G536">
        <v>3934</v>
      </c>
      <c r="H536">
        <v>0</v>
      </c>
      <c r="I536">
        <v>1</v>
      </c>
      <c r="J536" t="s">
        <v>20</v>
      </c>
      <c r="K536" t="s">
        <v>21</v>
      </c>
      <c r="L536" t="s">
        <v>22</v>
      </c>
      <c r="M536" t="s">
        <v>37</v>
      </c>
      <c r="N536">
        <v>1</v>
      </c>
      <c r="O536">
        <v>1</v>
      </c>
      <c r="P536">
        <v>80190</v>
      </c>
      <c r="Q536" t="s">
        <v>26</v>
      </c>
      <c r="R536">
        <v>13</v>
      </c>
      <c r="S536" t="s">
        <v>25</v>
      </c>
      <c r="W536" t="str">
        <f>IF(B536&lt;30,"&lt;30",IF(B536&lt;=40,"30-40",IF(B536&lt;=50,"41-50",IF(B536&lt;=60,"51-60","&gt;60"))))</f>
        <v>&gt;60</v>
      </c>
      <c r="X536" t="str">
        <f t="shared" si="32"/>
        <v>46-60 (Older Adult)</v>
      </c>
      <c r="AA536" t="str" cm="1">
        <f t="array" ref="AA536">INDEX(F536:F2035, MATCH(MAX(IF(H536:H2035="0", COUNTIF(F536:F2035, F536:F2035), 0)), IF(H536:H2035="0", COUNTIF(F536:F2035, F536:F2035), 0), 0))</f>
        <v>Medical</v>
      </c>
      <c r="AB536" t="str" cm="1">
        <f t="array" ref="AB536">INDEX(Q536:Q1534, MATCH(MAX(COUNTIFS(Q536:Q1534, Q536:Q1534, AC536:AC1534, "High")), COUNTIFS(Q536:Q1534, Q536:Q1534, AC536:AC1534, "High"), 0))</f>
        <v>West</v>
      </c>
      <c r="AC536" t="str">
        <v>High Risk</v>
      </c>
      <c r="AH536">
        <f t="shared" si="33"/>
        <v>652.44324324324327</v>
      </c>
      <c r="AJ536">
        <f t="shared" si="34"/>
        <v>0.15436241610738255</v>
      </c>
      <c r="AK536">
        <f t="shared" si="35"/>
        <v>4.9746307865509529E-2</v>
      </c>
      <c r="AM536">
        <v>0.55520758849777796</v>
      </c>
      <c r="AN536" s="8">
        <f>IF(L536="Male", 1, 0)</f>
        <v>0</v>
      </c>
    </row>
    <row r="537" spans="1:40" ht="15" x14ac:dyDescent="0.3">
      <c r="A537">
        <v>536</v>
      </c>
      <c r="B537">
        <v>37</v>
      </c>
      <c r="C537">
        <v>49755</v>
      </c>
      <c r="D537">
        <v>713</v>
      </c>
      <c r="E537">
        <v>260921</v>
      </c>
      <c r="F537" t="s">
        <v>40</v>
      </c>
      <c r="G537">
        <v>5952</v>
      </c>
      <c r="H537">
        <v>0</v>
      </c>
      <c r="I537">
        <v>1</v>
      </c>
      <c r="J537" t="s">
        <v>20</v>
      </c>
      <c r="K537" t="s">
        <v>29</v>
      </c>
      <c r="L537" t="s">
        <v>22</v>
      </c>
      <c r="M537" t="s">
        <v>37</v>
      </c>
      <c r="N537">
        <v>0</v>
      </c>
      <c r="O537">
        <v>1</v>
      </c>
      <c r="P537">
        <v>33652</v>
      </c>
      <c r="Q537" t="s">
        <v>26</v>
      </c>
      <c r="R537">
        <v>15</v>
      </c>
      <c r="S537" t="s">
        <v>34</v>
      </c>
      <c r="W537" t="str">
        <f>IF(B537&lt;30,"&lt;30",IF(B537&lt;=40,"30-40",IF(B537&lt;=50,"41-50",IF(B537&lt;=60,"51-60","&gt;60"))))</f>
        <v>30-40</v>
      </c>
      <c r="X537" t="str">
        <f t="shared" si="32"/>
        <v>31-45 (Middle-Aged)</v>
      </c>
      <c r="AA537" t="str" cm="1">
        <f t="array" ref="AA537">INDEX(F537:F2036, MATCH(MAX(IF(H537:H2036="0", COUNTIF(F537:F2036, F537:F2036), 0)), IF(H537:H2036="0", COUNTIF(F537:F2036, F537:F2036), 0), 0))</f>
        <v>Car</v>
      </c>
      <c r="AB537" t="str" cm="1">
        <f t="array" ref="AB537">INDEX(Q537:Q1535, MATCH(MAX(COUNTIFS(Q537:Q1535, Q537:Q1535, AC537:AC1535, "High")), COUNTIFS(Q537:Q1535, Q537:Q1535, AC537:AC1535, "High"), 0))</f>
        <v>West</v>
      </c>
      <c r="AC537" t="str">
        <v>High Risk</v>
      </c>
      <c r="AH537">
        <f t="shared" si="33"/>
        <v>652.44324324324327</v>
      </c>
      <c r="AJ537">
        <f t="shared" si="34"/>
        <v>0.15873015873015872</v>
      </c>
      <c r="AK537">
        <f t="shared" si="35"/>
        <v>4.926242894383033E-2</v>
      </c>
      <c r="AM537">
        <v>0.54962301892598864</v>
      </c>
      <c r="AN537" s="8">
        <f>IF(L537="Male", 1, 0)</f>
        <v>0</v>
      </c>
    </row>
    <row r="538" spans="1:40" ht="15" x14ac:dyDescent="0.3">
      <c r="A538">
        <v>537</v>
      </c>
      <c r="B538">
        <v>34</v>
      </c>
      <c r="C538">
        <v>58229</v>
      </c>
      <c r="D538">
        <v>674</v>
      </c>
      <c r="E538">
        <v>216518</v>
      </c>
      <c r="F538" t="s">
        <v>28</v>
      </c>
      <c r="G538">
        <v>5590</v>
      </c>
      <c r="H538">
        <v>0</v>
      </c>
      <c r="I538">
        <v>0</v>
      </c>
      <c r="J538" t="s">
        <v>20</v>
      </c>
      <c r="K538" t="s">
        <v>33</v>
      </c>
      <c r="L538" t="s">
        <v>22</v>
      </c>
      <c r="M538" t="s">
        <v>41</v>
      </c>
      <c r="N538">
        <v>0</v>
      </c>
      <c r="O538">
        <v>3</v>
      </c>
      <c r="P538">
        <v>118174</v>
      </c>
      <c r="Q538" t="s">
        <v>24</v>
      </c>
      <c r="R538">
        <v>10</v>
      </c>
      <c r="S538" t="s">
        <v>45</v>
      </c>
      <c r="W538" t="str">
        <f>IF(B538&lt;30,"&lt;30",IF(B538&lt;=40,"30-40",IF(B538&lt;=50,"41-50",IF(B538&lt;=60,"51-60","&gt;60"))))</f>
        <v>30-40</v>
      </c>
      <c r="X538" t="str">
        <f t="shared" si="32"/>
        <v>31-45 (Middle-Aged)</v>
      </c>
      <c r="AA538" t="str" cm="1">
        <f t="array" ref="AA538">INDEX(F538:F2037, MATCH(MAX(IF(H538:H2037="0", COUNTIF(F538:F2037, F538:F2037), 0)), IF(H538:H2037="0", COUNTIF(F538:F2037, F538:F2037), 0), 0))</f>
        <v>Education</v>
      </c>
      <c r="AB538" t="str" cm="1">
        <f t="array" ref="AB538">INDEX(Q538:Q1536, MATCH(MAX(COUNTIFS(Q538:Q1536, Q538:Q1536, AC538:AC1536, "High")), COUNTIFS(Q538:Q1536, Q538:Q1536, AC538:AC1536, "High"), 0))</f>
        <v>East</v>
      </c>
      <c r="AC538" t="str">
        <v>High Risk</v>
      </c>
      <c r="AH538">
        <f t="shared" si="33"/>
        <v>648.68905472636811</v>
      </c>
      <c r="AJ538">
        <f t="shared" si="34"/>
        <v>0.15873015873015872</v>
      </c>
      <c r="AK538">
        <f t="shared" si="35"/>
        <v>4.8776616635266792E-2</v>
      </c>
      <c r="AM538">
        <v>0.62632260166722487</v>
      </c>
      <c r="AN538" s="8">
        <f>IF(L538="Male", 1, 0)</f>
        <v>0</v>
      </c>
    </row>
    <row r="539" spans="1:40" ht="15" x14ac:dyDescent="0.3">
      <c r="A539">
        <v>538</v>
      </c>
      <c r="B539">
        <v>33</v>
      </c>
      <c r="C539">
        <v>41383</v>
      </c>
      <c r="D539">
        <v>632</v>
      </c>
      <c r="E539">
        <v>164794</v>
      </c>
      <c r="F539" t="s">
        <v>44</v>
      </c>
      <c r="G539">
        <v>6474</v>
      </c>
      <c r="H539">
        <v>0</v>
      </c>
      <c r="I539">
        <v>0</v>
      </c>
      <c r="J539" t="s">
        <v>20</v>
      </c>
      <c r="K539" t="s">
        <v>29</v>
      </c>
      <c r="L539" t="s">
        <v>30</v>
      </c>
      <c r="M539" t="s">
        <v>23</v>
      </c>
      <c r="N539">
        <v>3</v>
      </c>
      <c r="O539">
        <v>1</v>
      </c>
      <c r="P539">
        <v>79364</v>
      </c>
      <c r="Q539" t="s">
        <v>24</v>
      </c>
      <c r="R539">
        <v>4</v>
      </c>
      <c r="S539" t="s">
        <v>43</v>
      </c>
      <c r="W539" t="str">
        <f>IF(B539&lt;30,"&lt;30",IF(B539&lt;=40,"30-40",IF(B539&lt;=50,"41-50",IF(B539&lt;=60,"51-60","&gt;60"))))</f>
        <v>30-40</v>
      </c>
      <c r="X539" t="str">
        <f t="shared" si="32"/>
        <v>31-45 (Middle-Aged)</v>
      </c>
      <c r="AA539" t="str" cm="1">
        <f t="array" ref="AA539">INDEX(F539:F2038, MATCH(MAX(IF(H539:H2038="0", COUNTIF(F539:F2038, F539:F2038), 0)), IF(H539:H2038="0", COUNTIF(F539:F2038, F539:F2038), 0), 0))</f>
        <v>Personal</v>
      </c>
      <c r="AB539" t="str" cm="1">
        <f t="array" ref="AB539">INDEX(Q539:Q1537, MATCH(MAX(COUNTIFS(Q539:Q1537, Q539:Q1537, AC539:AC1537, "High")), COUNTIFS(Q539:Q1537, Q539:Q1537, AC539:AC1537, "High"), 0))</f>
        <v>East</v>
      </c>
      <c r="AC539" t="str">
        <v>High Risk</v>
      </c>
      <c r="AH539">
        <f t="shared" si="33"/>
        <v>647.51989389920425</v>
      </c>
      <c r="AJ539">
        <f t="shared" si="34"/>
        <v>0.13414634146341464</v>
      </c>
      <c r="AK539">
        <f t="shared" si="35"/>
        <v>4.8974701531803812E-2</v>
      </c>
      <c r="AM539">
        <v>0.47384665514151497</v>
      </c>
      <c r="AN539" s="8">
        <f>IF(L539="Male", 1, 0)</f>
        <v>1</v>
      </c>
    </row>
    <row r="540" spans="1:40" ht="15" x14ac:dyDescent="0.3">
      <c r="A540">
        <v>539</v>
      </c>
      <c r="B540">
        <v>58</v>
      </c>
      <c r="C540">
        <v>40290</v>
      </c>
      <c r="D540">
        <v>695</v>
      </c>
      <c r="E540">
        <v>180520</v>
      </c>
      <c r="F540" t="s">
        <v>19</v>
      </c>
      <c r="G540">
        <v>5727</v>
      </c>
      <c r="H540">
        <v>0</v>
      </c>
      <c r="I540">
        <v>1</v>
      </c>
      <c r="J540" t="s">
        <v>20</v>
      </c>
      <c r="K540" t="s">
        <v>33</v>
      </c>
      <c r="L540" t="s">
        <v>30</v>
      </c>
      <c r="M540" t="s">
        <v>41</v>
      </c>
      <c r="N540">
        <v>0</v>
      </c>
      <c r="O540">
        <v>2</v>
      </c>
      <c r="P540">
        <v>67021</v>
      </c>
      <c r="Q540" t="s">
        <v>24</v>
      </c>
      <c r="R540">
        <v>16</v>
      </c>
      <c r="S540" t="s">
        <v>25</v>
      </c>
      <c r="W540" t="str">
        <f>IF(B540&lt;30,"&lt;30",IF(B540&lt;=40,"30-40",IF(B540&lt;=50,"41-50",IF(B540&lt;=60,"51-60","&gt;60"))))</f>
        <v>51-60</v>
      </c>
      <c r="X540" t="str">
        <f t="shared" si="32"/>
        <v>46-60 (Older Adult)</v>
      </c>
      <c r="AA540" t="str" cm="1">
        <f t="array" ref="AA540">INDEX(F540:F2039, MATCH(MAX(IF(H540:H2039="0", COUNTIF(F540:F2039, F540:F2039), 0)), IF(H540:H2039="0", COUNTIF(F540:F2039, F540:F2039), 0), 0))</f>
        <v>Home</v>
      </c>
      <c r="AB540" t="str" cm="1">
        <f t="array" ref="AB540">INDEX(Q540:Q1538, MATCH(MAX(COUNTIFS(Q540:Q1538, Q540:Q1538, AC540:AC1538, "High")), COUNTIFS(Q540:Q1538, Q540:Q1538, AC540:AC1538, "High"), 0))</f>
        <v>East</v>
      </c>
      <c r="AC540" t="str">
        <v>High Risk</v>
      </c>
      <c r="AH540">
        <f t="shared" si="33"/>
        <v>648.68905472636811</v>
      </c>
      <c r="AJ540">
        <f t="shared" si="34"/>
        <v>0.15873015873015872</v>
      </c>
      <c r="AK540">
        <f t="shared" si="35"/>
        <v>4.8486662676103624E-2</v>
      </c>
      <c r="AM540">
        <v>0.46395373043816696</v>
      </c>
      <c r="AN540" s="8">
        <f>IF(L540="Male", 1, 0)</f>
        <v>1</v>
      </c>
    </row>
    <row r="541" spans="1:40" ht="15" x14ac:dyDescent="0.3">
      <c r="A541">
        <v>540</v>
      </c>
      <c r="B541">
        <v>59</v>
      </c>
      <c r="C541">
        <v>40737</v>
      </c>
      <c r="D541">
        <v>693</v>
      </c>
      <c r="E541">
        <v>236597</v>
      </c>
      <c r="F541" t="s">
        <v>35</v>
      </c>
      <c r="G541">
        <v>4786</v>
      </c>
      <c r="H541">
        <v>0</v>
      </c>
      <c r="I541">
        <v>1</v>
      </c>
      <c r="J541" t="s">
        <v>20</v>
      </c>
      <c r="K541" t="s">
        <v>29</v>
      </c>
      <c r="L541" t="s">
        <v>30</v>
      </c>
      <c r="M541" t="s">
        <v>31</v>
      </c>
      <c r="N541">
        <v>5</v>
      </c>
      <c r="O541">
        <v>1</v>
      </c>
      <c r="P541">
        <v>61149</v>
      </c>
      <c r="Q541" t="s">
        <v>32</v>
      </c>
      <c r="R541">
        <v>7</v>
      </c>
      <c r="S541" t="s">
        <v>25</v>
      </c>
      <c r="W541" t="str">
        <f>IF(B541&lt;30,"&lt;30",IF(B541&lt;=40,"30-40",IF(B541&lt;=50,"41-50",IF(B541&lt;=60,"51-60","&gt;60"))))</f>
        <v>51-60</v>
      </c>
      <c r="X541" t="str">
        <f t="shared" si="32"/>
        <v>46-60 (Older Adult)</v>
      </c>
      <c r="AA541" t="str" cm="1">
        <f t="array" ref="AA541">INDEX(F541:F2040, MATCH(MAX(IF(H541:H2040="0", COUNTIF(F541:F2040, F541:F2040), 0)), IF(H541:H2040="0", COUNTIF(F541:F2040, F541:F2040), 0), 0))</f>
        <v>Medical</v>
      </c>
      <c r="AB541" t="str" cm="1">
        <f t="array" ref="AB541">INDEX(Q541:Q1539, MATCH(MAX(COUNTIFS(Q541:Q1539, Q541:Q1539, AC541:AC1539, "High")), COUNTIFS(Q541:Q1539, Q541:Q1539, AC541:AC1539, "High"), 0))</f>
        <v>South</v>
      </c>
      <c r="AC541" t="str">
        <v>High Risk</v>
      </c>
      <c r="AH541">
        <f t="shared" si="33"/>
        <v>647.78062678062679</v>
      </c>
      <c r="AJ541">
        <f t="shared" si="34"/>
        <v>0.11715481171548117</v>
      </c>
      <c r="AK541">
        <f t="shared" si="35"/>
        <v>4.8320571689317734E-2</v>
      </c>
      <c r="AM541">
        <v>0.46799960174868532</v>
      </c>
      <c r="AN541" s="8">
        <f>IF(L541="Male", 1, 0)</f>
        <v>1</v>
      </c>
    </row>
    <row r="542" spans="1:40" ht="15" x14ac:dyDescent="0.3">
      <c r="A542">
        <v>541</v>
      </c>
      <c r="B542">
        <v>22</v>
      </c>
      <c r="C542">
        <v>32816</v>
      </c>
      <c r="D542">
        <v>649</v>
      </c>
      <c r="E542">
        <v>231241</v>
      </c>
      <c r="F542" t="s">
        <v>44</v>
      </c>
      <c r="G542">
        <v>4794</v>
      </c>
      <c r="H542">
        <v>0</v>
      </c>
      <c r="I542">
        <v>1</v>
      </c>
      <c r="J542" t="s">
        <v>20</v>
      </c>
      <c r="K542" t="s">
        <v>33</v>
      </c>
      <c r="L542" t="s">
        <v>22</v>
      </c>
      <c r="M542" t="s">
        <v>37</v>
      </c>
      <c r="N542">
        <v>4</v>
      </c>
      <c r="O542">
        <v>3</v>
      </c>
      <c r="P542">
        <v>87453</v>
      </c>
      <c r="Q542" t="s">
        <v>32</v>
      </c>
      <c r="R542">
        <v>13</v>
      </c>
      <c r="S542" t="s">
        <v>27</v>
      </c>
      <c r="W542" t="str">
        <f>IF(B542&lt;30,"&lt;30",IF(B542&lt;=40,"30-40",IF(B542&lt;=50,"41-50",IF(B542&lt;=60,"51-60","&gt;60"))))</f>
        <v>&lt;30</v>
      </c>
      <c r="X542" t="str">
        <f t="shared" si="32"/>
        <v>18-30 (Young Adult)</v>
      </c>
      <c r="AA542" t="str" cm="1">
        <f t="array" ref="AA542">INDEX(F542:F2041, MATCH(MAX(IF(H542:H2041="0", COUNTIF(F542:F2041, F542:F2041), 0)), IF(H542:H2041="0", COUNTIF(F542:F2041, F542:F2041), 0), 0))</f>
        <v>Personal</v>
      </c>
      <c r="AB542" t="str" cm="1">
        <f t="array" ref="AB542">INDEX(Q542:Q1540, MATCH(MAX(COUNTIFS(Q542:Q1540, Q542:Q1540, AC542:AC1540, "High")), COUNTIFS(Q542:Q1540, Q542:Q1540, AC542:AC1540, "High"), 0))</f>
        <v>South</v>
      </c>
      <c r="AC542" t="str">
        <v>High Risk</v>
      </c>
      <c r="AH542">
        <f t="shared" si="33"/>
        <v>652.44324324324327</v>
      </c>
      <c r="AJ542">
        <f t="shared" si="34"/>
        <v>0.17796610169491525</v>
      </c>
      <c r="AK542">
        <f t="shared" si="35"/>
        <v>4.7829614763723965E-2</v>
      </c>
      <c r="AM542">
        <v>0.39630531393970114</v>
      </c>
      <c r="AN542" s="8">
        <f>IF(L542="Male", 1, 0)</f>
        <v>0</v>
      </c>
    </row>
    <row r="543" spans="1:40" ht="15" x14ac:dyDescent="0.3">
      <c r="A543">
        <v>542</v>
      </c>
      <c r="B543">
        <v>52</v>
      </c>
      <c r="C543">
        <v>63496</v>
      </c>
      <c r="D543">
        <v>590</v>
      </c>
      <c r="E543">
        <v>222315</v>
      </c>
      <c r="F543" t="s">
        <v>44</v>
      </c>
      <c r="G543">
        <v>6035</v>
      </c>
      <c r="H543">
        <v>0</v>
      </c>
      <c r="I543">
        <v>0</v>
      </c>
      <c r="J543" t="s">
        <v>20</v>
      </c>
      <c r="K543" t="s">
        <v>21</v>
      </c>
      <c r="L543" t="s">
        <v>22</v>
      </c>
      <c r="M543" t="s">
        <v>41</v>
      </c>
      <c r="N543">
        <v>4</v>
      </c>
      <c r="O543">
        <v>2</v>
      </c>
      <c r="P543">
        <v>52595</v>
      </c>
      <c r="Q543" t="s">
        <v>24</v>
      </c>
      <c r="R543">
        <v>4</v>
      </c>
      <c r="S543" t="s">
        <v>25</v>
      </c>
      <c r="W543" t="str">
        <f>IF(B543&lt;30,"&lt;30",IF(B543&lt;=40,"30-40",IF(B543&lt;=50,"41-50",IF(B543&lt;=60,"51-60","&gt;60"))))</f>
        <v>51-60</v>
      </c>
      <c r="X543" t="str">
        <f t="shared" si="32"/>
        <v>46-60 (Older Adult)</v>
      </c>
      <c r="AA543" t="str" cm="1">
        <f t="array" ref="AA543">INDEX(F543:F2042, MATCH(MAX(IF(H543:H2042="0", COUNTIF(F543:F2042, F543:F2042), 0)), IF(H543:H2042="0", COUNTIF(F543:F2042, F543:F2042), 0), 0))</f>
        <v>Personal</v>
      </c>
      <c r="AB543" t="str" cm="1">
        <f t="array" ref="AB543">INDEX(Q543:Q1541, MATCH(MAX(COUNTIFS(Q543:Q1541, Q543:Q1541, AC543:AC1541, "High")), COUNTIFS(Q543:Q1541, Q543:Q1541, AC543:AC1541, "High"), 0))</f>
        <v>East</v>
      </c>
      <c r="AC543" t="str">
        <v>Low Risk</v>
      </c>
      <c r="AH543">
        <f t="shared" si="33"/>
        <v>648.68905472636811</v>
      </c>
      <c r="AJ543">
        <f t="shared" si="34"/>
        <v>0.17796610169491525</v>
      </c>
      <c r="AK543">
        <f t="shared" si="35"/>
        <v>4.8027638371520423E-2</v>
      </c>
      <c r="AM543">
        <v>0.67399509426789639</v>
      </c>
      <c r="AN543" s="8">
        <f>IF(L543="Male", 1, 0)</f>
        <v>0</v>
      </c>
    </row>
    <row r="544" spans="1:40" ht="15" x14ac:dyDescent="0.3">
      <c r="A544">
        <v>543</v>
      </c>
      <c r="B544">
        <v>52</v>
      </c>
      <c r="C544">
        <v>42551</v>
      </c>
      <c r="D544">
        <v>560</v>
      </c>
      <c r="E544">
        <v>143114</v>
      </c>
      <c r="F544" t="s">
        <v>35</v>
      </c>
      <c r="G544">
        <v>4232</v>
      </c>
      <c r="H544">
        <v>0</v>
      </c>
      <c r="I544">
        <v>1</v>
      </c>
      <c r="J544" t="s">
        <v>20</v>
      </c>
      <c r="K544" t="s">
        <v>33</v>
      </c>
      <c r="L544" t="s">
        <v>30</v>
      </c>
      <c r="M544" t="s">
        <v>37</v>
      </c>
      <c r="N544">
        <v>1</v>
      </c>
      <c r="O544">
        <v>3</v>
      </c>
      <c r="P544">
        <v>158271</v>
      </c>
      <c r="Q544" t="s">
        <v>24</v>
      </c>
      <c r="R544">
        <v>12</v>
      </c>
      <c r="S544" t="s">
        <v>45</v>
      </c>
      <c r="W544" t="str">
        <f>IF(B544&lt;30,"&lt;30",IF(B544&lt;=40,"30-40",IF(B544&lt;=50,"41-50",IF(B544&lt;=60,"51-60","&gt;60"))))</f>
        <v>51-60</v>
      </c>
      <c r="X544" t="str">
        <f t="shared" si="32"/>
        <v>46-60 (Older Adult)</v>
      </c>
      <c r="AA544" t="str" cm="1">
        <f t="array" ref="AA544">INDEX(F544:F2043, MATCH(MAX(IF(H544:H2043="0", COUNTIF(F544:F2043, F544:F2043), 0)), IF(H544:H2043="0", COUNTIF(F544:F2043, F544:F2043), 0), 0))</f>
        <v>Medical</v>
      </c>
      <c r="AB544" t="str" cm="1">
        <f t="array" ref="AB544">INDEX(Q544:Q1542, MATCH(MAX(COUNTIFS(Q544:Q1542, Q544:Q1542, AC544:AC1542, "High")), COUNTIFS(Q544:Q1542, Q544:Q1542, AC544:AC1542, "High"), 0))</f>
        <v>East</v>
      </c>
      <c r="AC544" t="str">
        <v>Low Risk</v>
      </c>
      <c r="AH544">
        <f t="shared" si="33"/>
        <v>652.44324324324327</v>
      </c>
      <c r="AJ544">
        <f t="shared" si="34"/>
        <v>0.15436241610738255</v>
      </c>
      <c r="AK544">
        <f t="shared" si="35"/>
        <v>4.7860196161612849E-2</v>
      </c>
      <c r="AM544">
        <v>0.48441841731307078</v>
      </c>
      <c r="AN544" s="8">
        <f>IF(L544="Male", 1, 0)</f>
        <v>1</v>
      </c>
    </row>
    <row r="545" spans="1:40" ht="15" x14ac:dyDescent="0.3">
      <c r="A545">
        <v>544</v>
      </c>
      <c r="B545">
        <v>60</v>
      </c>
      <c r="C545">
        <v>66670</v>
      </c>
      <c r="D545">
        <v>692</v>
      </c>
      <c r="E545">
        <v>240667</v>
      </c>
      <c r="F545" t="s">
        <v>40</v>
      </c>
      <c r="G545">
        <v>4095</v>
      </c>
      <c r="H545">
        <v>0</v>
      </c>
      <c r="I545">
        <v>1</v>
      </c>
      <c r="J545" t="s">
        <v>20</v>
      </c>
      <c r="K545" t="s">
        <v>33</v>
      </c>
      <c r="L545" t="s">
        <v>30</v>
      </c>
      <c r="M545" t="s">
        <v>41</v>
      </c>
      <c r="N545">
        <v>4</v>
      </c>
      <c r="O545">
        <v>2</v>
      </c>
      <c r="P545">
        <v>28457</v>
      </c>
      <c r="Q545" t="s">
        <v>24</v>
      </c>
      <c r="R545">
        <v>2</v>
      </c>
      <c r="S545" t="s">
        <v>43</v>
      </c>
      <c r="W545" t="str">
        <f>IF(B545&lt;30,"&lt;30",IF(B545&lt;=40,"30-40",IF(B545&lt;=50,"41-50",IF(B545&lt;=60,"51-60","&gt;60"))))</f>
        <v>51-60</v>
      </c>
      <c r="X545" t="str">
        <f t="shared" si="32"/>
        <v>46-60 (Older Adult)</v>
      </c>
      <c r="AA545" t="str" cm="1">
        <f t="array" ref="AA545">INDEX(F545:F2044, MATCH(MAX(IF(H545:H2044="0", COUNTIF(F545:F2044, F545:F2044), 0)), IF(H545:H2044="0", COUNTIF(F545:F2044, F545:F2044), 0), 0))</f>
        <v>Car</v>
      </c>
      <c r="AB545" t="str" cm="1">
        <f t="array" ref="AB545">INDEX(Q545:Q1543, MATCH(MAX(COUNTIFS(Q545:Q1543, Q545:Q1543, AC545:AC1543, "High")), COUNTIFS(Q545:Q1543, Q545:Q1543, AC545:AC1543, "High"), 0))</f>
        <v>East</v>
      </c>
      <c r="AC545" t="str">
        <v>High Risk</v>
      </c>
      <c r="AH545">
        <f t="shared" si="33"/>
        <v>648.68905472636811</v>
      </c>
      <c r="AJ545">
        <f t="shared" si="34"/>
        <v>0.17796610169491525</v>
      </c>
      <c r="AK545">
        <f t="shared" si="35"/>
        <v>4.8058723752173085E-2</v>
      </c>
      <c r="AM545">
        <v>0.70272349592244965</v>
      </c>
      <c r="AN545" s="8">
        <f>IF(L545="Male", 1, 0)</f>
        <v>1</v>
      </c>
    </row>
    <row r="546" spans="1:40" ht="15" x14ac:dyDescent="0.3">
      <c r="A546">
        <v>545</v>
      </c>
      <c r="B546">
        <v>26</v>
      </c>
      <c r="C546">
        <v>57939</v>
      </c>
      <c r="D546">
        <v>673</v>
      </c>
      <c r="E546">
        <v>196749</v>
      </c>
      <c r="F546" t="s">
        <v>35</v>
      </c>
      <c r="G546">
        <v>5220</v>
      </c>
      <c r="H546">
        <v>0</v>
      </c>
      <c r="I546">
        <v>1</v>
      </c>
      <c r="J546" t="s">
        <v>20</v>
      </c>
      <c r="K546" t="s">
        <v>21</v>
      </c>
      <c r="L546" t="s">
        <v>30</v>
      </c>
      <c r="M546" t="s">
        <v>31</v>
      </c>
      <c r="N546">
        <v>0</v>
      </c>
      <c r="O546">
        <v>2</v>
      </c>
      <c r="P546">
        <v>86481</v>
      </c>
      <c r="Q546" t="s">
        <v>24</v>
      </c>
      <c r="R546">
        <v>5</v>
      </c>
      <c r="S546" t="s">
        <v>45</v>
      </c>
      <c r="W546" t="str">
        <f>IF(B546&lt;30,"&lt;30",IF(B546&lt;=40,"30-40",IF(B546&lt;=50,"41-50",IF(B546&lt;=60,"51-60","&gt;60"))))</f>
        <v>&lt;30</v>
      </c>
      <c r="X546" t="str">
        <f t="shared" si="32"/>
        <v>18-30 (Young Adult)</v>
      </c>
      <c r="AA546" t="str" cm="1">
        <f t="array" ref="AA546">INDEX(F546:F2045, MATCH(MAX(IF(H546:H2045="0", COUNTIF(F546:F2045, F546:F2045), 0)), IF(H546:H2045="0", COUNTIF(F546:F2045, F546:F2045), 0), 0))</f>
        <v>Medical</v>
      </c>
      <c r="AB546" t="str" cm="1">
        <f t="array" ref="AB546">INDEX(Q546:Q1544, MATCH(MAX(COUNTIFS(Q546:Q1544, Q546:Q1544, AC546:AC1544, "High")), COUNTIFS(Q546:Q1544, Q546:Q1544, AC546:AC1544, "High"), 0))</f>
        <v>East</v>
      </c>
      <c r="AC546" t="str">
        <v>High Risk</v>
      </c>
      <c r="AH546">
        <f t="shared" si="33"/>
        <v>647.78062678062679</v>
      </c>
      <c r="AJ546">
        <f t="shared" si="34"/>
        <v>0.15873015873015872</v>
      </c>
      <c r="AK546">
        <f t="shared" si="35"/>
        <v>4.7890886084035897E-2</v>
      </c>
      <c r="AM546">
        <v>0.62369776345682137</v>
      </c>
      <c r="AN546" s="8">
        <f>IF(L546="Male", 1, 0)</f>
        <v>1</v>
      </c>
    </row>
    <row r="547" spans="1:40" ht="15" x14ac:dyDescent="0.3">
      <c r="A547">
        <v>546</v>
      </c>
      <c r="B547">
        <v>45</v>
      </c>
      <c r="C547">
        <v>49658</v>
      </c>
      <c r="D547">
        <v>680</v>
      </c>
      <c r="E547">
        <v>229997</v>
      </c>
      <c r="F547" t="s">
        <v>44</v>
      </c>
      <c r="G547">
        <v>3505</v>
      </c>
      <c r="H547">
        <v>0</v>
      </c>
      <c r="I547">
        <v>0</v>
      </c>
      <c r="J547" t="s">
        <v>20</v>
      </c>
      <c r="K547" t="s">
        <v>21</v>
      </c>
      <c r="L547" t="s">
        <v>22</v>
      </c>
      <c r="M547" t="s">
        <v>31</v>
      </c>
      <c r="N547">
        <v>3</v>
      </c>
      <c r="O547">
        <v>2</v>
      </c>
      <c r="P547">
        <v>103207</v>
      </c>
      <c r="Q547" t="s">
        <v>32</v>
      </c>
      <c r="R547">
        <v>8</v>
      </c>
      <c r="S547" t="s">
        <v>43</v>
      </c>
      <c r="W547" t="str">
        <f>IF(B547&lt;30,"&lt;30",IF(B547&lt;=40,"30-40",IF(B547&lt;=50,"41-50",IF(B547&lt;=60,"51-60","&gt;60"))))</f>
        <v>41-50</v>
      </c>
      <c r="X547" t="str">
        <f t="shared" si="32"/>
        <v>31-45 (Middle-Aged)</v>
      </c>
      <c r="AA547" t="str" cm="1">
        <f t="array" ref="AA547">INDEX(F547:F2046, MATCH(MAX(IF(H547:H2046="0", COUNTIF(F547:F2046, F547:F2046), 0)), IF(H547:H2046="0", COUNTIF(F547:F2046, F547:F2046), 0), 0))</f>
        <v>Personal</v>
      </c>
      <c r="AB547" t="str" cm="1">
        <f t="array" ref="AB547">INDEX(Q547:Q1545, MATCH(MAX(COUNTIFS(Q547:Q1545, Q547:Q1545, AC547:AC1545, "High")), COUNTIFS(Q547:Q1545, Q547:Q1545, AC547:AC1545, "High"), 0))</f>
        <v>South</v>
      </c>
      <c r="AC547" t="str">
        <v>High Risk</v>
      </c>
      <c r="AH547">
        <f t="shared" si="33"/>
        <v>647.78062678062679</v>
      </c>
      <c r="AJ547">
        <f t="shared" si="34"/>
        <v>0.13414634146341464</v>
      </c>
      <c r="AK547">
        <f t="shared" si="35"/>
        <v>4.7722637209746364E-2</v>
      </c>
      <c r="AM547">
        <v>0.54874505580043986</v>
      </c>
      <c r="AN547" s="8">
        <f>IF(L547="Male", 1, 0)</f>
        <v>0</v>
      </c>
    </row>
    <row r="548" spans="1:40" ht="15" x14ac:dyDescent="0.3">
      <c r="A548">
        <v>547</v>
      </c>
      <c r="B548">
        <v>23</v>
      </c>
      <c r="C548">
        <v>62144</v>
      </c>
      <c r="D548">
        <v>693</v>
      </c>
      <c r="E548">
        <v>158491</v>
      </c>
      <c r="F548" t="s">
        <v>28</v>
      </c>
      <c r="G548">
        <v>5348</v>
      </c>
      <c r="H548">
        <v>0</v>
      </c>
      <c r="I548">
        <v>0</v>
      </c>
      <c r="J548" t="s">
        <v>20</v>
      </c>
      <c r="K548" t="s">
        <v>33</v>
      </c>
      <c r="L548" t="s">
        <v>22</v>
      </c>
      <c r="M548" t="s">
        <v>31</v>
      </c>
      <c r="N548">
        <v>5</v>
      </c>
      <c r="O548">
        <v>3</v>
      </c>
      <c r="P548">
        <v>76738</v>
      </c>
      <c r="Q548" t="s">
        <v>38</v>
      </c>
      <c r="R548">
        <v>4</v>
      </c>
      <c r="S548" t="s">
        <v>34</v>
      </c>
      <c r="W548" t="str">
        <f>IF(B548&lt;30,"&lt;30",IF(B548&lt;=40,"30-40",IF(B548&lt;=50,"41-50",IF(B548&lt;=60,"51-60","&gt;60"))))</f>
        <v>&lt;30</v>
      </c>
      <c r="X548" t="str">
        <f t="shared" si="32"/>
        <v>18-30 (Young Adult)</v>
      </c>
      <c r="AA548" t="str" cm="1">
        <f t="array" ref="AA548">INDEX(F548:F2047, MATCH(MAX(IF(H548:H2047="0", COUNTIF(F548:F2047, F548:F2047), 0)), IF(H548:H2047="0", COUNTIF(F548:F2047, F548:F2047), 0), 0))</f>
        <v>Education</v>
      </c>
      <c r="AB548" t="str" cm="1">
        <f t="array" ref="AB548">INDEX(Q548:Q1546, MATCH(MAX(COUNTIFS(Q548:Q1546, Q548:Q1546, AC548:AC1546, "High")), COUNTIFS(Q548:Q1546, Q548:Q1546, AC548:AC1546, "High"), 0))</f>
        <v>North</v>
      </c>
      <c r="AC548" t="str">
        <v>High Risk</v>
      </c>
      <c r="AH548">
        <f t="shared" si="33"/>
        <v>647.78062678062679</v>
      </c>
      <c r="AJ548">
        <f t="shared" si="34"/>
        <v>0.11715481171548117</v>
      </c>
      <c r="AK548">
        <f t="shared" si="35"/>
        <v>4.7553975616082274E-2</v>
      </c>
      <c r="AM548">
        <v>0.66175791750767088</v>
      </c>
      <c r="AN548" s="8">
        <f>IF(L548="Male", 1, 0)</f>
        <v>0</v>
      </c>
    </row>
    <row r="549" spans="1:40" ht="15" x14ac:dyDescent="0.3">
      <c r="A549">
        <v>548</v>
      </c>
      <c r="B549">
        <v>38</v>
      </c>
      <c r="C549">
        <v>35848</v>
      </c>
      <c r="D549">
        <v>605</v>
      </c>
      <c r="E549">
        <v>298301</v>
      </c>
      <c r="F549" t="s">
        <v>40</v>
      </c>
      <c r="G549">
        <v>5469</v>
      </c>
      <c r="H549">
        <v>0</v>
      </c>
      <c r="I549">
        <v>1</v>
      </c>
      <c r="J549" t="s">
        <v>20</v>
      </c>
      <c r="K549" t="s">
        <v>33</v>
      </c>
      <c r="L549" t="s">
        <v>22</v>
      </c>
      <c r="M549" t="s">
        <v>41</v>
      </c>
      <c r="N549">
        <v>4</v>
      </c>
      <c r="O549">
        <v>2</v>
      </c>
      <c r="P549">
        <v>106363</v>
      </c>
      <c r="Q549" t="s">
        <v>26</v>
      </c>
      <c r="R549">
        <v>2</v>
      </c>
      <c r="S549" t="s">
        <v>45</v>
      </c>
      <c r="W549" t="str">
        <f>IF(B549&lt;30,"&lt;30",IF(B549&lt;=40,"30-40",IF(B549&lt;=50,"41-50",IF(B549&lt;=60,"51-60","&gt;60"))))</f>
        <v>30-40</v>
      </c>
      <c r="X549" t="str">
        <f t="shared" si="32"/>
        <v>31-45 (Middle-Aged)</v>
      </c>
      <c r="AA549" t="str" cm="1">
        <f t="array" ref="AA549">INDEX(F549:F2048, MATCH(MAX(IF(H549:H2048="0", COUNTIF(F549:F2048, F549:F2048), 0)), IF(H549:H2048="0", COUNTIF(F549:F2048, F549:F2048), 0), 0))</f>
        <v>Car</v>
      </c>
      <c r="AB549" t="str" cm="1">
        <f t="array" ref="AB549">INDEX(Q549:Q1547, MATCH(MAX(COUNTIFS(Q549:Q1547, Q549:Q1547, AC549:AC1547, "High")), COUNTIFS(Q549:Q1547, Q549:Q1547, AC549:AC1547, "High"), 0))</f>
        <v>West</v>
      </c>
      <c r="AC549" t="str">
        <v>High Risk</v>
      </c>
      <c r="AH549">
        <f t="shared" si="33"/>
        <v>648.68905472636811</v>
      </c>
      <c r="AJ549">
        <f t="shared" si="34"/>
        <v>0.17796610169491525</v>
      </c>
      <c r="AK549">
        <f t="shared" si="35"/>
        <v>4.7753037373947906E-2</v>
      </c>
      <c r="AM549">
        <v>0.42374844998778094</v>
      </c>
      <c r="AN549" s="8">
        <f>IF(L549="Male", 1, 0)</f>
        <v>0</v>
      </c>
    </row>
    <row r="550" spans="1:40" ht="15" x14ac:dyDescent="0.3">
      <c r="A550">
        <v>549</v>
      </c>
      <c r="B550">
        <v>58</v>
      </c>
      <c r="C550">
        <v>38293</v>
      </c>
      <c r="D550">
        <v>556</v>
      </c>
      <c r="E550">
        <v>212374</v>
      </c>
      <c r="F550" t="s">
        <v>35</v>
      </c>
      <c r="G550">
        <v>4753</v>
      </c>
      <c r="H550">
        <v>0</v>
      </c>
      <c r="I550">
        <v>1</v>
      </c>
      <c r="J550" t="s">
        <v>20</v>
      </c>
      <c r="K550" t="s">
        <v>21</v>
      </c>
      <c r="L550" t="s">
        <v>22</v>
      </c>
      <c r="M550" t="s">
        <v>23</v>
      </c>
      <c r="N550">
        <v>1</v>
      </c>
      <c r="O550">
        <v>4</v>
      </c>
      <c r="P550">
        <v>76011</v>
      </c>
      <c r="Q550" t="s">
        <v>26</v>
      </c>
      <c r="R550">
        <v>6</v>
      </c>
      <c r="S550" t="s">
        <v>39</v>
      </c>
      <c r="W550" t="str">
        <f>IF(B550&lt;30,"&lt;30",IF(B550&lt;=40,"30-40",IF(B550&lt;=50,"41-50",IF(B550&lt;=60,"51-60","&gt;60"))))</f>
        <v>51-60</v>
      </c>
      <c r="X550" t="str">
        <f t="shared" si="32"/>
        <v>46-60 (Older Adult)</v>
      </c>
      <c r="AA550" t="str" cm="1">
        <f t="array" ref="AA550">INDEX(F550:F2049, MATCH(MAX(IF(H550:H2049="0", COUNTIF(F550:F2049, F550:F2049), 0)), IF(H550:H2049="0", COUNTIF(F550:F2049, F550:F2049), 0), 0))</f>
        <v>Medical</v>
      </c>
      <c r="AB550" t="str" cm="1">
        <f t="array" ref="AB550">INDEX(Q550:Q1548, MATCH(MAX(COUNTIFS(Q550:Q1548, Q550:Q1548, AC550:AC1548, "High")), COUNTIFS(Q550:Q1548, Q550:Q1548, AC550:AC1548, "High"), 0))</f>
        <v>West</v>
      </c>
      <c r="AC550" t="str">
        <v>Low Risk</v>
      </c>
      <c r="AH550">
        <f t="shared" si="33"/>
        <v>647.51989389920425</v>
      </c>
      <c r="AJ550">
        <f t="shared" si="34"/>
        <v>0.15436241610738255</v>
      </c>
      <c r="AK550">
        <f t="shared" si="35"/>
        <v>4.7583974927606694E-2</v>
      </c>
      <c r="AM550">
        <v>0.44587855145135452</v>
      </c>
      <c r="AN550" s="8">
        <f>IF(L550="Male", 1, 0)</f>
        <v>0</v>
      </c>
    </row>
    <row r="551" spans="1:40" ht="15" x14ac:dyDescent="0.3">
      <c r="A551">
        <v>550</v>
      </c>
      <c r="B551">
        <v>63</v>
      </c>
      <c r="C551">
        <v>60703</v>
      </c>
      <c r="D551">
        <v>675</v>
      </c>
      <c r="E551">
        <v>179122</v>
      </c>
      <c r="F551" t="s">
        <v>19</v>
      </c>
      <c r="G551">
        <v>6408</v>
      </c>
      <c r="H551">
        <v>1</v>
      </c>
      <c r="I551">
        <v>1</v>
      </c>
      <c r="J551" t="s">
        <v>20</v>
      </c>
      <c r="K551" t="s">
        <v>29</v>
      </c>
      <c r="L551" t="s">
        <v>30</v>
      </c>
      <c r="M551" t="s">
        <v>31</v>
      </c>
      <c r="N551">
        <v>1</v>
      </c>
      <c r="O551">
        <v>4</v>
      </c>
      <c r="P551">
        <v>145902</v>
      </c>
      <c r="Q551" t="s">
        <v>38</v>
      </c>
      <c r="R551">
        <v>3</v>
      </c>
      <c r="S551" t="s">
        <v>42</v>
      </c>
      <c r="W551" t="str">
        <f>IF(B551&lt;30,"&lt;30",IF(B551&lt;=40,"30-40",IF(B551&lt;=50,"41-50",IF(B551&lt;=60,"51-60","&gt;60"))))</f>
        <v>&gt;60</v>
      </c>
      <c r="X551" t="str">
        <f t="shared" si="32"/>
        <v>46-60 (Older Adult)</v>
      </c>
      <c r="AA551" t="str" cm="1">
        <f t="array" ref="AA551">INDEX(F551:F2050, MATCH(MAX(IF(H551:H2050="0", COUNTIF(F551:F2050, F551:F2050), 0)), IF(H551:H2050="0", COUNTIF(F551:F2050, F551:F2050), 0), 0))</f>
        <v>Home</v>
      </c>
      <c r="AB551" t="str" cm="1">
        <f t="array" ref="AB551">INDEX(Q551:Q1549, MATCH(MAX(COUNTIFS(Q551:Q1549, Q551:Q1549, AC551:AC1549, "High")), COUNTIFS(Q551:Q1549, Q551:Q1549, AC551:AC1549, "High"), 0))</f>
        <v>North</v>
      </c>
      <c r="AC551" t="str">
        <v>High Risk</v>
      </c>
      <c r="AH551">
        <f t="shared" si="33"/>
        <v>647.78062678062679</v>
      </c>
      <c r="AJ551">
        <f t="shared" si="34"/>
        <v>0.15436241610738255</v>
      </c>
      <c r="AK551">
        <f t="shared" si="35"/>
        <v>4.8193389244931197E-2</v>
      </c>
      <c r="AM551">
        <v>0.64871518695183872</v>
      </c>
      <c r="AN551" s="8">
        <f>IF(L551="Male", 1, 0)</f>
        <v>1</v>
      </c>
    </row>
    <row r="552" spans="1:40" ht="15" x14ac:dyDescent="0.3">
      <c r="A552">
        <v>551</v>
      </c>
      <c r="B552">
        <v>23</v>
      </c>
      <c r="C552">
        <v>17064</v>
      </c>
      <c r="D552">
        <v>709</v>
      </c>
      <c r="E552">
        <v>232309</v>
      </c>
      <c r="F552" t="s">
        <v>35</v>
      </c>
      <c r="G552">
        <v>6127</v>
      </c>
      <c r="H552">
        <v>0</v>
      </c>
      <c r="I552">
        <v>1</v>
      </c>
      <c r="J552" t="s">
        <v>20</v>
      </c>
      <c r="K552" t="s">
        <v>21</v>
      </c>
      <c r="L552" t="s">
        <v>22</v>
      </c>
      <c r="M552" t="s">
        <v>41</v>
      </c>
      <c r="N552">
        <v>5</v>
      </c>
      <c r="O552">
        <v>3</v>
      </c>
      <c r="P552">
        <v>66433</v>
      </c>
      <c r="Q552" t="s">
        <v>32</v>
      </c>
      <c r="R552">
        <v>14</v>
      </c>
      <c r="S552" t="s">
        <v>25</v>
      </c>
      <c r="W552" t="str">
        <f>IF(B552&lt;30,"&lt;30",IF(B552&lt;=40,"30-40",IF(B552&lt;=50,"41-50",IF(B552&lt;=60,"51-60","&gt;60"))))</f>
        <v>&lt;30</v>
      </c>
      <c r="X552" t="str">
        <f t="shared" si="32"/>
        <v>18-30 (Young Adult)</v>
      </c>
      <c r="AA552" t="str" cm="1">
        <f t="array" ref="AA552">INDEX(F552:F2051, MATCH(MAX(IF(H552:H2051="0", COUNTIF(F552:F2051, F552:F2051), 0)), IF(H552:H2051="0", COUNTIF(F552:F2051, F552:F2051), 0), 0))</f>
        <v>Medical</v>
      </c>
      <c r="AB552" t="str" cm="1">
        <f t="array" ref="AB552">INDEX(Q552:Q1550, MATCH(MAX(COUNTIFS(Q552:Q1550, Q552:Q1550, AC552:AC1550, "High")), COUNTIFS(Q552:Q1550, Q552:Q1550, AC552:AC1550, "High"), 0))</f>
        <v>South</v>
      </c>
      <c r="AC552" t="str">
        <v>High Risk</v>
      </c>
      <c r="AH552">
        <f t="shared" si="33"/>
        <v>648.68905472636811</v>
      </c>
      <c r="AJ552">
        <f t="shared" si="34"/>
        <v>0.11715481171548117</v>
      </c>
      <c r="AK552">
        <f t="shared" si="35"/>
        <v>4.4721957195275934E-2</v>
      </c>
      <c r="AM552">
        <v>0.2537313432835821</v>
      </c>
      <c r="AN552" s="8">
        <f>IF(L552="Male", 1, 0)</f>
        <v>0</v>
      </c>
    </row>
    <row r="553" spans="1:40" ht="15" x14ac:dyDescent="0.3">
      <c r="A553">
        <v>552</v>
      </c>
      <c r="B553">
        <v>25</v>
      </c>
      <c r="C553">
        <v>50219</v>
      </c>
      <c r="D553">
        <v>667</v>
      </c>
      <c r="E553">
        <v>242902</v>
      </c>
      <c r="F553" t="s">
        <v>44</v>
      </c>
      <c r="G553">
        <v>4221</v>
      </c>
      <c r="H553">
        <v>0</v>
      </c>
      <c r="I553">
        <v>1</v>
      </c>
      <c r="J553" t="s">
        <v>20</v>
      </c>
      <c r="K553" t="s">
        <v>33</v>
      </c>
      <c r="L553" t="s">
        <v>22</v>
      </c>
      <c r="M553" t="s">
        <v>23</v>
      </c>
      <c r="N553">
        <v>0</v>
      </c>
      <c r="O553">
        <v>4</v>
      </c>
      <c r="P553">
        <v>29463</v>
      </c>
      <c r="Q553" t="s">
        <v>32</v>
      </c>
      <c r="R553">
        <v>10</v>
      </c>
      <c r="S553" t="s">
        <v>43</v>
      </c>
      <c r="W553" t="str">
        <f>IF(B553&lt;30,"&lt;30",IF(B553&lt;=40,"30-40",IF(B553&lt;=50,"41-50",IF(B553&lt;=60,"51-60","&gt;60"))))</f>
        <v>&lt;30</v>
      </c>
      <c r="X553" t="str">
        <f t="shared" si="32"/>
        <v>18-30 (Young Adult)</v>
      </c>
      <c r="AA553" t="str" cm="1">
        <f t="array" ref="AA553">INDEX(F553:F2052, MATCH(MAX(IF(H553:H2052="0", COUNTIF(F553:F2052, F553:F2052), 0)), IF(H553:H2052="0", COUNTIF(F553:F2052, F553:F2052), 0), 0))</f>
        <v>Personal</v>
      </c>
      <c r="AB553" t="str" cm="1">
        <f t="array" ref="AB553">INDEX(Q553:Q1551, MATCH(MAX(COUNTIFS(Q553:Q1551, Q553:Q1551, AC553:AC1551, "High")), COUNTIFS(Q553:Q1551, Q553:Q1551, AC553:AC1551, "High"), 0))</f>
        <v>South</v>
      </c>
      <c r="AC553" t="str">
        <v>High Risk</v>
      </c>
      <c r="AH553">
        <f t="shared" si="33"/>
        <v>647.51989389920425</v>
      </c>
      <c r="AJ553">
        <f t="shared" si="34"/>
        <v>0.15873015873015872</v>
      </c>
      <c r="AK553">
        <f t="shared" si="35"/>
        <v>4.4922146321433473E-2</v>
      </c>
      <c r="AM553">
        <v>0.55382276006263409</v>
      </c>
      <c r="AN553" s="8">
        <f>IF(L553="Male", 1, 0)</f>
        <v>0</v>
      </c>
    </row>
    <row r="554" spans="1:40" ht="15" x14ac:dyDescent="0.3">
      <c r="A554">
        <v>553</v>
      </c>
      <c r="B554">
        <v>44</v>
      </c>
      <c r="C554">
        <v>58857</v>
      </c>
      <c r="D554">
        <v>575</v>
      </c>
      <c r="E554">
        <v>231703</v>
      </c>
      <c r="F554" t="s">
        <v>44</v>
      </c>
      <c r="G554">
        <v>5655</v>
      </c>
      <c r="H554">
        <v>1</v>
      </c>
      <c r="I554">
        <v>1</v>
      </c>
      <c r="J554" t="s">
        <v>20</v>
      </c>
      <c r="K554" t="s">
        <v>33</v>
      </c>
      <c r="L554" t="s">
        <v>30</v>
      </c>
      <c r="M554" t="s">
        <v>41</v>
      </c>
      <c r="N554">
        <v>4</v>
      </c>
      <c r="O554">
        <v>2</v>
      </c>
      <c r="P554">
        <v>61045</v>
      </c>
      <c r="Q554" t="s">
        <v>38</v>
      </c>
      <c r="R554">
        <v>11</v>
      </c>
      <c r="S554" t="s">
        <v>34</v>
      </c>
      <c r="W554" t="str">
        <f>IF(B554&lt;30,"&lt;30",IF(B554&lt;=40,"30-40",IF(B554&lt;=50,"41-50",IF(B554&lt;=60,"51-60","&gt;60"))))</f>
        <v>41-50</v>
      </c>
      <c r="X554" t="str">
        <f t="shared" si="32"/>
        <v>31-45 (Middle-Aged)</v>
      </c>
      <c r="AA554" t="str" cm="1">
        <f t="array" ref="AA554">INDEX(F554:F2053, MATCH(MAX(IF(H554:H2053="0", COUNTIF(F554:F2053, F554:F2053), 0)), IF(H554:H2053="0", COUNTIF(F554:F2053, F554:F2053), 0), 0))</f>
        <v>Personal</v>
      </c>
      <c r="AB554" t="str" cm="1">
        <f t="array" ref="AB554">INDEX(Q554:Q1552, MATCH(MAX(COUNTIFS(Q554:Q1552, Q554:Q1552, AC554:AC1552, "High")), COUNTIFS(Q554:Q1552, Q554:Q1552, AC554:AC1552, "High"), 0))</f>
        <v>North</v>
      </c>
      <c r="AC554" t="str">
        <v>Low Risk</v>
      </c>
      <c r="AH554">
        <f t="shared" si="33"/>
        <v>648.68905472636811</v>
      </c>
      <c r="AJ554">
        <f t="shared" si="34"/>
        <v>0.17796610169491525</v>
      </c>
      <c r="AK554">
        <f t="shared" si="35"/>
        <v>4.5531019539347586E-2</v>
      </c>
      <c r="AM554">
        <v>0.63200673406768459</v>
      </c>
      <c r="AN554" s="8">
        <f>IF(L554="Male", 1, 0)</f>
        <v>1</v>
      </c>
    </row>
    <row r="555" spans="1:40" ht="15" x14ac:dyDescent="0.3">
      <c r="A555">
        <v>554</v>
      </c>
      <c r="B555">
        <v>54</v>
      </c>
      <c r="C555">
        <v>69663</v>
      </c>
      <c r="D555">
        <v>662</v>
      </c>
      <c r="E555">
        <v>150259</v>
      </c>
      <c r="F555" t="s">
        <v>19</v>
      </c>
      <c r="G555">
        <v>5984</v>
      </c>
      <c r="H555">
        <v>0</v>
      </c>
      <c r="I555">
        <v>1</v>
      </c>
      <c r="J555" t="s">
        <v>20</v>
      </c>
      <c r="K555" t="s">
        <v>33</v>
      </c>
      <c r="L555" t="s">
        <v>30</v>
      </c>
      <c r="M555" t="s">
        <v>41</v>
      </c>
      <c r="N555">
        <v>0</v>
      </c>
      <c r="O555">
        <v>1</v>
      </c>
      <c r="P555">
        <v>111594</v>
      </c>
      <c r="Q555" t="s">
        <v>26</v>
      </c>
      <c r="R555">
        <v>5</v>
      </c>
      <c r="S555" t="s">
        <v>34</v>
      </c>
      <c r="W555" t="str">
        <f>IF(B555&lt;30,"&lt;30",IF(B555&lt;=40,"30-40",IF(B555&lt;=50,"41-50",IF(B555&lt;=60,"51-60","&gt;60"))))</f>
        <v>51-60</v>
      </c>
      <c r="X555" t="str">
        <f t="shared" si="32"/>
        <v>46-60 (Older Adult)</v>
      </c>
      <c r="AA555" t="str" cm="1">
        <f t="array" ref="AA555">INDEX(F555:F2054, MATCH(MAX(IF(H555:H2054="0", COUNTIF(F555:F2054, F555:F2054), 0)), IF(H555:H2054="0", COUNTIF(F555:F2054, F555:F2054), 0), 0))</f>
        <v>Home</v>
      </c>
      <c r="AB555" t="str" cm="1">
        <f t="array" ref="AB555">INDEX(Q555:Q1553, MATCH(MAX(COUNTIFS(Q555:Q1553, Q555:Q1553, AC555:AC1553, "High")), COUNTIFS(Q555:Q1553, Q555:Q1553, AC555:AC1553, "High"), 0))</f>
        <v>West</v>
      </c>
      <c r="AC555" t="str">
        <v>High Risk</v>
      </c>
      <c r="AH555">
        <f t="shared" si="33"/>
        <v>648.68905472636811</v>
      </c>
      <c r="AJ555">
        <f t="shared" si="34"/>
        <v>0.15873015873015872</v>
      </c>
      <c r="AK555">
        <f t="shared" si="35"/>
        <v>4.6860955390857183E-2</v>
      </c>
      <c r="AM555">
        <v>0.72981363648706132</v>
      </c>
      <c r="AN555" s="8">
        <f>IF(L555="Male", 1, 0)</f>
        <v>1</v>
      </c>
    </row>
    <row r="556" spans="1:40" ht="15" x14ac:dyDescent="0.3">
      <c r="A556">
        <v>555</v>
      </c>
      <c r="B556">
        <v>59</v>
      </c>
      <c r="C556">
        <v>72732</v>
      </c>
      <c r="D556">
        <v>593</v>
      </c>
      <c r="E556">
        <v>257133</v>
      </c>
      <c r="F556" t="s">
        <v>40</v>
      </c>
      <c r="G556">
        <v>5082</v>
      </c>
      <c r="H556">
        <v>0</v>
      </c>
      <c r="I556">
        <v>1</v>
      </c>
      <c r="J556" t="s">
        <v>20</v>
      </c>
      <c r="K556" t="s">
        <v>21</v>
      </c>
      <c r="L556" t="s">
        <v>30</v>
      </c>
      <c r="M556" t="s">
        <v>31</v>
      </c>
      <c r="N556">
        <v>1</v>
      </c>
      <c r="O556">
        <v>1</v>
      </c>
      <c r="P556">
        <v>96462</v>
      </c>
      <c r="Q556" t="s">
        <v>26</v>
      </c>
      <c r="R556">
        <v>16</v>
      </c>
      <c r="S556" t="s">
        <v>43</v>
      </c>
      <c r="W556" t="str">
        <f>IF(B556&lt;30,"&lt;30",IF(B556&lt;=40,"30-40",IF(B556&lt;=50,"41-50",IF(B556&lt;=60,"51-60","&gt;60"))))</f>
        <v>51-60</v>
      </c>
      <c r="X556" t="str">
        <f t="shared" si="32"/>
        <v>46-60 (Older Adult)</v>
      </c>
      <c r="AA556" t="str" cm="1">
        <f t="array" ref="AA556">INDEX(F556:F2055, MATCH(MAX(IF(H556:H2055="0", COUNTIF(F556:F2055, F556:F2055), 0)), IF(H556:H2055="0", COUNTIF(F556:F2055, F556:F2055), 0), 0))</f>
        <v>Car</v>
      </c>
      <c r="AB556" t="str" cm="1">
        <f t="array" ref="AB556">INDEX(Q556:Q1554, MATCH(MAX(COUNTIFS(Q556:Q1554, Q556:Q1554, AC556:AC1554, "High")), COUNTIFS(Q556:Q1554, Q556:Q1554, AC556:AC1554, "High"), 0))</f>
        <v>West</v>
      </c>
      <c r="AC556" t="str">
        <v>Low Risk</v>
      </c>
      <c r="AH556">
        <f t="shared" si="33"/>
        <v>647.78062678062679</v>
      </c>
      <c r="AJ556">
        <f t="shared" si="34"/>
        <v>0.15436241610738255</v>
      </c>
      <c r="AK556">
        <f t="shared" si="35"/>
        <v>4.6363512748074175E-2</v>
      </c>
      <c r="AM556">
        <v>0.75759166568612368</v>
      </c>
      <c r="AN556" s="8">
        <f>IF(L556="Male", 1, 0)</f>
        <v>1</v>
      </c>
    </row>
    <row r="557" spans="1:40" ht="15" x14ac:dyDescent="0.3">
      <c r="A557">
        <v>556</v>
      </c>
      <c r="B557">
        <v>44</v>
      </c>
      <c r="C557">
        <v>48045</v>
      </c>
      <c r="D557">
        <v>572</v>
      </c>
      <c r="E557">
        <v>182756</v>
      </c>
      <c r="F557" t="s">
        <v>44</v>
      </c>
      <c r="G557">
        <v>4568</v>
      </c>
      <c r="H557">
        <v>0</v>
      </c>
      <c r="I557">
        <v>0</v>
      </c>
      <c r="J557" t="s">
        <v>20</v>
      </c>
      <c r="K557" t="s">
        <v>21</v>
      </c>
      <c r="L557" t="s">
        <v>22</v>
      </c>
      <c r="M557" t="s">
        <v>23</v>
      </c>
      <c r="N557">
        <v>3</v>
      </c>
      <c r="O557">
        <v>2</v>
      </c>
      <c r="P557">
        <v>122563</v>
      </c>
      <c r="Q557" t="s">
        <v>38</v>
      </c>
      <c r="R557">
        <v>9</v>
      </c>
      <c r="S557" t="s">
        <v>34</v>
      </c>
      <c r="W557" t="str">
        <f>IF(B557&lt;30,"&lt;30",IF(B557&lt;=40,"30-40",IF(B557&lt;=50,"41-50",IF(B557&lt;=60,"51-60","&gt;60"))))</f>
        <v>41-50</v>
      </c>
      <c r="X557" t="str">
        <f t="shared" si="32"/>
        <v>31-45 (Middle-Aged)</v>
      </c>
      <c r="AA557" t="str" cm="1">
        <f t="array" ref="AA557">INDEX(F557:F2056, MATCH(MAX(IF(H557:H2056="0", COUNTIF(F557:F2056, F557:F2056), 0)), IF(H557:H2056="0", COUNTIF(F557:F2056, F557:F2056), 0), 0))</f>
        <v>Personal</v>
      </c>
      <c r="AB557" t="str" cm="1">
        <f t="array" ref="AB557">INDEX(Q557:Q1555, MATCH(MAX(COUNTIFS(Q557:Q1555, Q557:Q1555, AC557:AC1555, "High")), COUNTIFS(Q557:Q1555, Q557:Q1555, AC557:AC1555, "High"), 0))</f>
        <v>North</v>
      </c>
      <c r="AC557" t="str">
        <v>Low Risk</v>
      </c>
      <c r="AH557">
        <f t="shared" si="33"/>
        <v>647.51989389920425</v>
      </c>
      <c r="AJ557">
        <f t="shared" si="34"/>
        <v>0.13414634146341464</v>
      </c>
      <c r="AK557">
        <f t="shared" si="35"/>
        <v>4.5864040727242927E-2</v>
      </c>
      <c r="AM557">
        <v>0.5341455246508513</v>
      </c>
      <c r="AN557" s="8">
        <f>IF(L557="Male", 1, 0)</f>
        <v>0</v>
      </c>
    </row>
    <row r="558" spans="1:40" ht="15" x14ac:dyDescent="0.3">
      <c r="A558">
        <v>557</v>
      </c>
      <c r="B558">
        <v>56</v>
      </c>
      <c r="C558">
        <v>61553</v>
      </c>
      <c r="D558">
        <v>649</v>
      </c>
      <c r="E558">
        <v>199195</v>
      </c>
      <c r="F558" t="s">
        <v>40</v>
      </c>
      <c r="G558">
        <v>3891</v>
      </c>
      <c r="H558">
        <v>1</v>
      </c>
      <c r="I558">
        <v>1</v>
      </c>
      <c r="J558" t="s">
        <v>20</v>
      </c>
      <c r="K558" t="s">
        <v>29</v>
      </c>
      <c r="L558" t="s">
        <v>30</v>
      </c>
      <c r="M558" t="s">
        <v>41</v>
      </c>
      <c r="N558">
        <v>4</v>
      </c>
      <c r="O558">
        <v>4</v>
      </c>
      <c r="P558">
        <v>115052</v>
      </c>
      <c r="Q558" t="s">
        <v>38</v>
      </c>
      <c r="R558">
        <v>16</v>
      </c>
      <c r="S558" t="s">
        <v>34</v>
      </c>
      <c r="W558" t="str">
        <f>IF(B558&lt;30,"&lt;30",IF(B558&lt;=40,"30-40",IF(B558&lt;=50,"41-50",IF(B558&lt;=60,"51-60","&gt;60"))))</f>
        <v>51-60</v>
      </c>
      <c r="X558" t="str">
        <f t="shared" si="32"/>
        <v>46-60 (Older Adult)</v>
      </c>
      <c r="AA558" t="str" cm="1">
        <f t="array" ref="AA558">INDEX(F558:F2057, MATCH(MAX(IF(H558:H2057="0", COUNTIF(F558:F2057, F558:F2057), 0)), IF(H558:H2057="0", COUNTIF(F558:F2057, F558:F2057), 0), 0))</f>
        <v>Car</v>
      </c>
      <c r="AB558" t="str" cm="1">
        <f t="array" ref="AB558">INDEX(Q558:Q1556, MATCH(MAX(COUNTIFS(Q558:Q1556, Q558:Q1556, AC558:AC1556, "High")), COUNTIFS(Q558:Q1556, Q558:Q1556, AC558:AC1556, "High"), 0))</f>
        <v>North</v>
      </c>
      <c r="AC558" t="str">
        <v>High Risk</v>
      </c>
      <c r="AH558">
        <f t="shared" si="33"/>
        <v>648.68905472636811</v>
      </c>
      <c r="AJ558">
        <f t="shared" si="34"/>
        <v>0.17796610169491525</v>
      </c>
      <c r="AK558">
        <f t="shared" si="35"/>
        <v>4.56942234476891E-2</v>
      </c>
      <c r="AM558">
        <v>0.6564086782581936</v>
      </c>
      <c r="AN558" s="8">
        <f>IF(L558="Male", 1, 0)</f>
        <v>1</v>
      </c>
    </row>
    <row r="559" spans="1:40" ht="15" x14ac:dyDescent="0.3">
      <c r="A559">
        <v>558</v>
      </c>
      <c r="B559">
        <v>48</v>
      </c>
      <c r="C559">
        <v>37934</v>
      </c>
      <c r="D559">
        <v>658</v>
      </c>
      <c r="E559">
        <v>89562</v>
      </c>
      <c r="F559" t="s">
        <v>40</v>
      </c>
      <c r="G559">
        <v>4441</v>
      </c>
      <c r="H559">
        <v>0</v>
      </c>
      <c r="I559">
        <v>1</v>
      </c>
      <c r="J559" t="s">
        <v>20</v>
      </c>
      <c r="K559" t="s">
        <v>33</v>
      </c>
      <c r="L559" t="s">
        <v>22</v>
      </c>
      <c r="M559" t="s">
        <v>41</v>
      </c>
      <c r="N559">
        <v>3</v>
      </c>
      <c r="O559">
        <v>2</v>
      </c>
      <c r="P559">
        <v>80911</v>
      </c>
      <c r="Q559" t="s">
        <v>24</v>
      </c>
      <c r="R559">
        <v>9</v>
      </c>
      <c r="S559" t="s">
        <v>25</v>
      </c>
      <c r="W559" t="str">
        <f>IF(B559&lt;30,"&lt;30",IF(B559&lt;=40,"30-40",IF(B559&lt;=50,"41-50",IF(B559&lt;=60,"51-60","&gt;60"))))</f>
        <v>41-50</v>
      </c>
      <c r="X559" t="str">
        <f t="shared" si="32"/>
        <v>46-60 (Older Adult)</v>
      </c>
      <c r="AA559" t="str" cm="1">
        <f t="array" ref="AA559">INDEX(F559:F2058, MATCH(MAX(IF(H559:H2058="0", COUNTIF(F559:F2058, F559:F2058), 0)), IF(H559:H2058="0", COUNTIF(F559:F2058, F559:F2058), 0), 0))</f>
        <v>Car</v>
      </c>
      <c r="AB559" t="str" cm="1">
        <f t="array" ref="AB559">INDEX(Q559:Q1557, MATCH(MAX(COUNTIFS(Q559:Q1557, Q559:Q1557, AC559:AC1557, "High")), COUNTIFS(Q559:Q1557, Q559:Q1557, AC559:AC1557, "High"), 0))</f>
        <v>East</v>
      </c>
      <c r="AC559" t="str">
        <v>High Risk</v>
      </c>
      <c r="AH559">
        <f t="shared" si="33"/>
        <v>648.68905472636811</v>
      </c>
      <c r="AJ559">
        <f t="shared" si="34"/>
        <v>0.13414634146341464</v>
      </c>
      <c r="AK559">
        <f t="shared" si="35"/>
        <v>4.2168048829804905E-2</v>
      </c>
      <c r="AM559">
        <v>0.44262918277019991</v>
      </c>
      <c r="AN559" s="8">
        <f>IF(L559="Male", 1, 0)</f>
        <v>0</v>
      </c>
    </row>
    <row r="560" spans="1:40" ht="15" x14ac:dyDescent="0.3">
      <c r="A560">
        <v>559</v>
      </c>
      <c r="B560">
        <v>54</v>
      </c>
      <c r="C560">
        <v>43347</v>
      </c>
      <c r="D560">
        <v>645</v>
      </c>
      <c r="E560">
        <v>176797</v>
      </c>
      <c r="F560" t="s">
        <v>35</v>
      </c>
      <c r="G560">
        <v>3913</v>
      </c>
      <c r="H560">
        <v>0</v>
      </c>
      <c r="I560">
        <v>0</v>
      </c>
      <c r="J560" t="s">
        <v>20</v>
      </c>
      <c r="K560" t="s">
        <v>33</v>
      </c>
      <c r="L560" t="s">
        <v>30</v>
      </c>
      <c r="M560" t="s">
        <v>41</v>
      </c>
      <c r="N560">
        <v>5</v>
      </c>
      <c r="O560">
        <v>1</v>
      </c>
      <c r="P560">
        <v>85327</v>
      </c>
      <c r="Q560" t="s">
        <v>38</v>
      </c>
      <c r="R560">
        <v>17</v>
      </c>
      <c r="S560" t="s">
        <v>34</v>
      </c>
      <c r="W560" t="str">
        <f>IF(B560&lt;30,"&lt;30",IF(B560&lt;=40,"30-40",IF(B560&lt;=50,"41-50",IF(B560&lt;=60,"51-60","&gt;60"))))</f>
        <v>51-60</v>
      </c>
      <c r="X560" t="str">
        <f t="shared" si="32"/>
        <v>46-60 (Older Adult)</v>
      </c>
      <c r="AA560" t="str" cm="1">
        <f t="array" ref="AA560">INDEX(F560:F2059, MATCH(MAX(IF(H560:H2059="0", COUNTIF(F560:F2059, F560:F2059), 0)), IF(H560:H2059="0", COUNTIF(F560:F2059, F560:F2059), 0), 0))</f>
        <v>Medical</v>
      </c>
      <c r="AB560" t="str" cm="1">
        <f t="array" ref="AB560">INDEX(Q560:Q1558, MATCH(MAX(COUNTIFS(Q560:Q1558, Q560:Q1558, AC560:AC1558, "High")), COUNTIFS(Q560:Q1558, Q560:Q1558, AC560:AC1558, "High"), 0))</f>
        <v>North</v>
      </c>
      <c r="AC560" t="str">
        <v>High Risk</v>
      </c>
      <c r="AH560">
        <f t="shared" si="33"/>
        <v>648.68905472636811</v>
      </c>
      <c r="AJ560">
        <f t="shared" si="34"/>
        <v>0.11715481171548117</v>
      </c>
      <c r="AK560">
        <f t="shared" si="35"/>
        <v>4.19981800745532E-2</v>
      </c>
      <c r="AM560">
        <v>0.49162314564231602</v>
      </c>
      <c r="AN560" s="8">
        <f>IF(L560="Male", 1, 0)</f>
        <v>1</v>
      </c>
    </row>
    <row r="561" spans="1:40" ht="15" x14ac:dyDescent="0.3">
      <c r="A561">
        <v>560</v>
      </c>
      <c r="B561">
        <v>36</v>
      </c>
      <c r="C561">
        <v>70514</v>
      </c>
      <c r="D561">
        <v>671</v>
      </c>
      <c r="E561">
        <v>176482</v>
      </c>
      <c r="F561" t="s">
        <v>40</v>
      </c>
      <c r="G561">
        <v>5912</v>
      </c>
      <c r="H561">
        <v>0</v>
      </c>
      <c r="I561">
        <v>1</v>
      </c>
      <c r="J561" t="s">
        <v>20</v>
      </c>
      <c r="K561" t="s">
        <v>21</v>
      </c>
      <c r="L561" t="s">
        <v>22</v>
      </c>
      <c r="M561" t="s">
        <v>41</v>
      </c>
      <c r="N561">
        <v>4</v>
      </c>
      <c r="O561">
        <v>1</v>
      </c>
      <c r="P561">
        <v>88440</v>
      </c>
      <c r="Q561" t="s">
        <v>38</v>
      </c>
      <c r="R561">
        <v>12</v>
      </c>
      <c r="S561" t="s">
        <v>25</v>
      </c>
      <c r="W561" t="str">
        <f>IF(B561&lt;30,"&lt;30",IF(B561&lt;=40,"30-40",IF(B561&lt;=50,"41-50",IF(B561&lt;=60,"51-60","&gt;60"))))</f>
        <v>30-40</v>
      </c>
      <c r="X561" t="str">
        <f t="shared" si="32"/>
        <v>31-45 (Middle-Aged)</v>
      </c>
      <c r="AA561" t="str" cm="1">
        <f t="array" ref="AA561">INDEX(F561:F2060, MATCH(MAX(IF(H561:H2060="0", COUNTIF(F561:F2060, F561:F2060), 0)), IF(H561:H2060="0", COUNTIF(F561:F2060, F561:F2060), 0), 0))</f>
        <v>Car</v>
      </c>
      <c r="AB561" t="str" cm="1">
        <f t="array" ref="AB561">INDEX(Q561:Q1559, MATCH(MAX(COUNTIFS(Q561:Q1559, Q561:Q1559, AC561:AC1559, "High")), COUNTIFS(Q561:Q1559, Q561:Q1559, AC561:AC1559, "High"), 0))</f>
        <v>North</v>
      </c>
      <c r="AC561" t="str">
        <v>High Risk</v>
      </c>
      <c r="AH561">
        <f t="shared" si="33"/>
        <v>648.68905472636811</v>
      </c>
      <c r="AJ561">
        <f t="shared" si="34"/>
        <v>0.17796610169491525</v>
      </c>
      <c r="AK561">
        <f t="shared" si="35"/>
        <v>4.1493026908045572E-2</v>
      </c>
      <c r="AM561">
        <v>0.73751617895965893</v>
      </c>
      <c r="AN561" s="8">
        <f>IF(L561="Male", 1, 0)</f>
        <v>0</v>
      </c>
    </row>
    <row r="562" spans="1:40" ht="15" x14ac:dyDescent="0.3">
      <c r="A562">
        <v>561</v>
      </c>
      <c r="B562">
        <v>56</v>
      </c>
      <c r="C562">
        <v>49401</v>
      </c>
      <c r="D562">
        <v>610</v>
      </c>
      <c r="E562">
        <v>222530</v>
      </c>
      <c r="F562" t="s">
        <v>44</v>
      </c>
      <c r="G562">
        <v>4744</v>
      </c>
      <c r="H562">
        <v>1</v>
      </c>
      <c r="I562">
        <v>1</v>
      </c>
      <c r="J562" t="s">
        <v>20</v>
      </c>
      <c r="K562" t="s">
        <v>33</v>
      </c>
      <c r="L562" t="s">
        <v>22</v>
      </c>
      <c r="M562" t="s">
        <v>31</v>
      </c>
      <c r="N562">
        <v>1</v>
      </c>
      <c r="O562">
        <v>3</v>
      </c>
      <c r="P562">
        <v>156530</v>
      </c>
      <c r="Q562" t="s">
        <v>26</v>
      </c>
      <c r="R562">
        <v>15</v>
      </c>
      <c r="S562" t="s">
        <v>34</v>
      </c>
      <c r="W562" t="str">
        <f>IF(B562&lt;30,"&lt;30",IF(B562&lt;=40,"30-40",IF(B562&lt;=50,"41-50",IF(B562&lt;=60,"51-60","&gt;60"))))</f>
        <v>51-60</v>
      </c>
      <c r="X562" t="str">
        <f t="shared" si="32"/>
        <v>46-60 (Older Adult)</v>
      </c>
      <c r="AA562" t="str" cm="1">
        <f t="array" ref="AA562">INDEX(F562:F2061, MATCH(MAX(IF(H562:H2061="0", COUNTIF(F562:F2061, F562:F2061), 0)), IF(H562:H2061="0", COUNTIF(F562:F2061, F562:F2061), 0), 0))</f>
        <v>Personal</v>
      </c>
      <c r="AB562" t="str" cm="1">
        <f t="array" ref="AB562">INDEX(Q562:Q1560, MATCH(MAX(COUNTIFS(Q562:Q1560, Q562:Q1560, AC562:AC1560, "High")), COUNTIFS(Q562:Q1560, Q562:Q1560, AC562:AC1560, "High"), 0))</f>
        <v>West</v>
      </c>
      <c r="AC562" t="str">
        <v>High Risk</v>
      </c>
      <c r="AH562">
        <f t="shared" si="33"/>
        <v>647.78062678062679</v>
      </c>
      <c r="AJ562">
        <f t="shared" si="34"/>
        <v>0.15436241610738255</v>
      </c>
      <c r="AK562">
        <f t="shared" si="35"/>
        <v>4.0985794505811565E-2</v>
      </c>
      <c r="AM562">
        <v>0.54641890607604793</v>
      </c>
      <c r="AN562" s="8">
        <f>IF(L562="Male", 1, 0)</f>
        <v>0</v>
      </c>
    </row>
    <row r="563" spans="1:40" ht="15" x14ac:dyDescent="0.3">
      <c r="A563">
        <v>562</v>
      </c>
      <c r="B563">
        <v>27</v>
      </c>
      <c r="C563">
        <v>52395</v>
      </c>
      <c r="D563">
        <v>654</v>
      </c>
      <c r="E563">
        <v>173750</v>
      </c>
      <c r="F563" t="s">
        <v>44</v>
      </c>
      <c r="G563">
        <v>5521</v>
      </c>
      <c r="H563">
        <v>0</v>
      </c>
      <c r="I563">
        <v>1</v>
      </c>
      <c r="J563" t="s">
        <v>20</v>
      </c>
      <c r="K563" t="s">
        <v>29</v>
      </c>
      <c r="L563" t="s">
        <v>30</v>
      </c>
      <c r="M563" t="s">
        <v>41</v>
      </c>
      <c r="N563">
        <v>4</v>
      </c>
      <c r="O563">
        <v>1</v>
      </c>
      <c r="P563">
        <v>120724</v>
      </c>
      <c r="Q563" t="s">
        <v>24</v>
      </c>
      <c r="R563">
        <v>10</v>
      </c>
      <c r="S563" t="s">
        <v>34</v>
      </c>
      <c r="W563" t="str">
        <f>IF(B563&lt;30,"&lt;30",IF(B563&lt;=40,"30-40",IF(B563&lt;=50,"41-50",IF(B563&lt;=60,"51-60","&gt;60"))))</f>
        <v>&lt;30</v>
      </c>
      <c r="X563" t="str">
        <f t="shared" si="32"/>
        <v>18-30 (Young Adult)</v>
      </c>
      <c r="AA563" t="str" cm="1">
        <f t="array" ref="AA563">INDEX(F563:F2062, MATCH(MAX(IF(H563:H2062="0", COUNTIF(F563:F2062, F563:F2062), 0)), IF(H563:H2062="0", COUNTIF(F563:F2062, F563:F2062), 0), 0))</f>
        <v>Personal</v>
      </c>
      <c r="AB563" t="str" cm="1">
        <f t="array" ref="AB563">INDEX(Q563:Q1561, MATCH(MAX(COUNTIFS(Q563:Q1561, Q563:Q1561, AC563:AC1561, "High")), COUNTIFS(Q563:Q1561, Q563:Q1561, AC563:AC1561, "High"), 0))</f>
        <v>East</v>
      </c>
      <c r="AC563" t="str">
        <v>High Risk</v>
      </c>
      <c r="AH563">
        <f t="shared" si="33"/>
        <v>648.68905472636811</v>
      </c>
      <c r="AJ563">
        <f t="shared" si="34"/>
        <v>0.17796610169491525</v>
      </c>
      <c r="AK563">
        <f t="shared" si="35"/>
        <v>3.9859375766631386E-2</v>
      </c>
      <c r="AM563">
        <v>0.57351809780690244</v>
      </c>
      <c r="AN563" s="8">
        <f>IF(L563="Male", 1, 0)</f>
        <v>1</v>
      </c>
    </row>
    <row r="564" spans="1:40" ht="15" x14ac:dyDescent="0.3">
      <c r="A564">
        <v>563</v>
      </c>
      <c r="B564">
        <v>38</v>
      </c>
      <c r="C564">
        <v>34502</v>
      </c>
      <c r="D564">
        <v>625</v>
      </c>
      <c r="E564">
        <v>118919</v>
      </c>
      <c r="F564" t="s">
        <v>28</v>
      </c>
      <c r="G564">
        <v>6260</v>
      </c>
      <c r="H564">
        <v>0</v>
      </c>
      <c r="I564">
        <v>1</v>
      </c>
      <c r="J564" t="s">
        <v>20</v>
      </c>
      <c r="K564" t="s">
        <v>21</v>
      </c>
      <c r="L564" t="s">
        <v>30</v>
      </c>
      <c r="M564" t="s">
        <v>23</v>
      </c>
      <c r="N564">
        <v>1</v>
      </c>
      <c r="O564">
        <v>3</v>
      </c>
      <c r="P564">
        <v>156750</v>
      </c>
      <c r="Q564" t="s">
        <v>24</v>
      </c>
      <c r="R564">
        <v>4</v>
      </c>
      <c r="S564" t="s">
        <v>42</v>
      </c>
      <c r="W564" t="str">
        <f>IF(B564&lt;30,"&lt;30",IF(B564&lt;=40,"30-40",IF(B564&lt;=50,"41-50",IF(B564&lt;=60,"51-60","&gt;60"))))</f>
        <v>30-40</v>
      </c>
      <c r="X564" t="str">
        <f t="shared" si="32"/>
        <v>31-45 (Middle-Aged)</v>
      </c>
      <c r="AA564" t="str" cm="1">
        <f t="array" ref="AA564">INDEX(F564:F2063, MATCH(MAX(IF(H564:H2063="0", COUNTIF(F564:F2063, F564:F2063), 0)), IF(H564:H2063="0", COUNTIF(F564:F2063, F564:F2063), 0), 0))</f>
        <v>Education</v>
      </c>
      <c r="AB564" t="str" cm="1">
        <f t="array" ref="AB564">INDEX(Q564:Q1562, MATCH(MAX(COUNTIFS(Q564:Q1562, Q564:Q1562, AC564:AC1562, "High")), COUNTIFS(Q564:Q1562, Q564:Q1562, AC564:AC1562, "High"), 0))</f>
        <v>East</v>
      </c>
      <c r="AC564" t="str">
        <v>High Risk</v>
      </c>
      <c r="AH564">
        <f t="shared" si="33"/>
        <v>647.51989389920425</v>
      </c>
      <c r="AJ564">
        <f t="shared" si="34"/>
        <v>0.15436241610738255</v>
      </c>
      <c r="AK564">
        <f t="shared" si="35"/>
        <v>3.9350944670669588E-2</v>
      </c>
      <c r="AM564">
        <v>0.411565580225012</v>
      </c>
      <c r="AN564" s="8">
        <f>IF(L564="Male", 1, 0)</f>
        <v>1</v>
      </c>
    </row>
    <row r="565" spans="1:40" ht="15" x14ac:dyDescent="0.3">
      <c r="A565">
        <v>564</v>
      </c>
      <c r="B565">
        <v>26</v>
      </c>
      <c r="C565">
        <v>56338</v>
      </c>
      <c r="D565">
        <v>637</v>
      </c>
      <c r="E565">
        <v>212192</v>
      </c>
      <c r="F565" t="s">
        <v>40</v>
      </c>
      <c r="G565">
        <v>5212</v>
      </c>
      <c r="H565">
        <v>0</v>
      </c>
      <c r="I565">
        <v>0</v>
      </c>
      <c r="J565" t="s">
        <v>20</v>
      </c>
      <c r="K565" t="s">
        <v>33</v>
      </c>
      <c r="L565" t="s">
        <v>22</v>
      </c>
      <c r="M565" t="s">
        <v>37</v>
      </c>
      <c r="N565">
        <v>2</v>
      </c>
      <c r="O565">
        <v>4</v>
      </c>
      <c r="P565">
        <v>125223</v>
      </c>
      <c r="Q565" t="s">
        <v>26</v>
      </c>
      <c r="R565">
        <v>17</v>
      </c>
      <c r="S565" t="s">
        <v>43</v>
      </c>
      <c r="W565" t="str">
        <f>IF(B565&lt;30,"&lt;30",IF(B565&lt;=40,"30-40",IF(B565&lt;=50,"41-50",IF(B565&lt;=60,"51-60","&gt;60"))))</f>
        <v>&lt;30</v>
      </c>
      <c r="X565" t="str">
        <f t="shared" si="32"/>
        <v>18-30 (Young Adult)</v>
      </c>
      <c r="AA565" t="str" cm="1">
        <f t="array" ref="AA565">INDEX(F565:F2064, MATCH(MAX(IF(H565:H2064="0", COUNTIF(F565:F2064, F565:F2064), 0)), IF(H565:H2064="0", COUNTIF(F565:F2064, F565:F2064), 0), 0))</f>
        <v>Car</v>
      </c>
      <c r="AB565" t="str" cm="1">
        <f t="array" ref="AB565">INDEX(Q565:Q1563, MATCH(MAX(COUNTIFS(Q565:Q1563, Q565:Q1563, AC565:AC1563, "High")), COUNTIFS(Q565:Q1563, Q565:Q1563, AC565:AC1563, "High"), 0))</f>
        <v>West</v>
      </c>
      <c r="AC565" t="str">
        <v>High Risk</v>
      </c>
      <c r="AH565">
        <f t="shared" si="33"/>
        <v>652.44324324324327</v>
      </c>
      <c r="AJ565">
        <f t="shared" si="34"/>
        <v>0.13100436681222707</v>
      </c>
      <c r="AK565">
        <f t="shared" si="35"/>
        <v>3.954950608235188E-2</v>
      </c>
      <c r="AM565">
        <v>0.60920684630214605</v>
      </c>
      <c r="AN565" s="8">
        <f>IF(L565="Male", 1, 0)</f>
        <v>0</v>
      </c>
    </row>
    <row r="566" spans="1:40" ht="15" x14ac:dyDescent="0.3">
      <c r="A566">
        <v>565</v>
      </c>
      <c r="B566">
        <v>48</v>
      </c>
      <c r="C566">
        <v>61310</v>
      </c>
      <c r="D566">
        <v>663</v>
      </c>
      <c r="E566">
        <v>187478</v>
      </c>
      <c r="F566" t="s">
        <v>28</v>
      </c>
      <c r="G566">
        <v>6177</v>
      </c>
      <c r="H566">
        <v>0</v>
      </c>
      <c r="I566">
        <v>1</v>
      </c>
      <c r="J566" t="s">
        <v>20</v>
      </c>
      <c r="K566" t="s">
        <v>21</v>
      </c>
      <c r="L566" t="s">
        <v>30</v>
      </c>
      <c r="M566" t="s">
        <v>23</v>
      </c>
      <c r="N566">
        <v>1</v>
      </c>
      <c r="O566">
        <v>2</v>
      </c>
      <c r="P566">
        <v>98092</v>
      </c>
      <c r="Q566" t="s">
        <v>26</v>
      </c>
      <c r="R566">
        <v>18</v>
      </c>
      <c r="S566" t="s">
        <v>39</v>
      </c>
      <c r="W566" t="str">
        <f>IF(B566&lt;30,"&lt;30",IF(B566&lt;=40,"30-40",IF(B566&lt;=50,"41-50",IF(B566&lt;=60,"51-60","&gt;60"))))</f>
        <v>41-50</v>
      </c>
      <c r="X566" t="str">
        <f t="shared" si="32"/>
        <v>46-60 (Older Adult)</v>
      </c>
      <c r="AA566" t="str" cm="1">
        <f t="array" ref="AA566">INDEX(F566:F2065, MATCH(MAX(IF(H566:H2065="0", COUNTIF(F566:F2065, F566:F2065), 0)), IF(H566:H2065="0", COUNTIF(F566:F2065, F566:F2065), 0), 0))</f>
        <v>Education</v>
      </c>
      <c r="AB566" t="str" cm="1">
        <f t="array" ref="AB566">INDEX(Q566:Q1564, MATCH(MAX(COUNTIFS(Q566:Q1564, Q566:Q1564, AC566:AC1564, "High")), COUNTIFS(Q566:Q1564, Q566:Q1564, AC566:AC1564, "High"), 0))</f>
        <v>West</v>
      </c>
      <c r="AC566" t="str">
        <v>High Risk</v>
      </c>
      <c r="AH566">
        <f t="shared" si="33"/>
        <v>647.51989389920425</v>
      </c>
      <c r="AJ566">
        <f t="shared" si="34"/>
        <v>0.15436241610738255</v>
      </c>
      <c r="AK566">
        <f t="shared" si="35"/>
        <v>4.0154975244743991E-2</v>
      </c>
      <c r="AM566">
        <v>0.65420924486120036</v>
      </c>
      <c r="AN566" s="8">
        <f>IF(L566="Male", 1, 0)</f>
        <v>1</v>
      </c>
    </row>
    <row r="567" spans="1:40" ht="15" x14ac:dyDescent="0.3">
      <c r="A567">
        <v>566</v>
      </c>
      <c r="B567">
        <v>59</v>
      </c>
      <c r="C567">
        <v>60845</v>
      </c>
      <c r="D567">
        <v>702</v>
      </c>
      <c r="E567">
        <v>163572</v>
      </c>
      <c r="F567" t="s">
        <v>35</v>
      </c>
      <c r="G567">
        <v>4649</v>
      </c>
      <c r="H567">
        <v>1</v>
      </c>
      <c r="I567">
        <v>0</v>
      </c>
      <c r="J567" t="s">
        <v>20</v>
      </c>
      <c r="K567" t="s">
        <v>21</v>
      </c>
      <c r="L567" t="s">
        <v>22</v>
      </c>
      <c r="M567" t="s">
        <v>41</v>
      </c>
      <c r="N567">
        <v>1</v>
      </c>
      <c r="O567">
        <v>3</v>
      </c>
      <c r="P567">
        <v>69419</v>
      </c>
      <c r="Q567" t="s">
        <v>32</v>
      </c>
      <c r="R567">
        <v>18</v>
      </c>
      <c r="S567" t="s">
        <v>45</v>
      </c>
      <c r="W567" t="str">
        <f>IF(B567&lt;30,"&lt;30",IF(B567&lt;=40,"30-40",IF(B567&lt;=50,"41-50",IF(B567&lt;=60,"51-60","&gt;60"))))</f>
        <v>51-60</v>
      </c>
      <c r="X567" t="str">
        <f t="shared" si="32"/>
        <v>46-60 (Older Adult)</v>
      </c>
      <c r="AA567" t="str" cm="1">
        <f t="array" ref="AA567">INDEX(F567:F2066, MATCH(MAX(IF(H567:H2066="0", COUNTIF(F567:F2066, F567:F2066), 0)), IF(H567:H2066="0", COUNTIF(F567:F2066, F567:F2066), 0), 0))</f>
        <v>Medical</v>
      </c>
      <c r="AB567" t="str" cm="1">
        <f t="array" ref="AB567">INDEX(Q567:Q1565, MATCH(MAX(COUNTIFS(Q567:Q1565, Q567:Q1565, AC567:AC1565, "High")), COUNTIFS(Q567:Q1565, Q567:Q1565, AC567:AC1565, "High"), 0))</f>
        <v>South</v>
      </c>
      <c r="AC567" t="str">
        <v>High Risk</v>
      </c>
      <c r="AH567">
        <f t="shared" si="33"/>
        <v>648.68905472636811</v>
      </c>
      <c r="AJ567">
        <f t="shared" si="34"/>
        <v>0.15436241610738255</v>
      </c>
      <c r="AK567">
        <f t="shared" si="35"/>
        <v>3.9982573958238447E-2</v>
      </c>
      <c r="AM567">
        <v>0.65000045255831218</v>
      </c>
      <c r="AN567" s="8">
        <f>IF(L567="Male", 1, 0)</f>
        <v>0</v>
      </c>
    </row>
    <row r="568" spans="1:40" ht="15" x14ac:dyDescent="0.3">
      <c r="A568">
        <v>567</v>
      </c>
      <c r="B568">
        <v>54</v>
      </c>
      <c r="C568">
        <v>31829</v>
      </c>
      <c r="D568">
        <v>664</v>
      </c>
      <c r="E568">
        <v>204376</v>
      </c>
      <c r="F568" t="s">
        <v>28</v>
      </c>
      <c r="G568">
        <v>5386</v>
      </c>
      <c r="H568">
        <v>0</v>
      </c>
      <c r="I568">
        <v>1</v>
      </c>
      <c r="J568" t="s">
        <v>20</v>
      </c>
      <c r="K568" t="s">
        <v>29</v>
      </c>
      <c r="L568" t="s">
        <v>30</v>
      </c>
      <c r="M568" t="s">
        <v>41</v>
      </c>
      <c r="N568">
        <v>5</v>
      </c>
      <c r="O568">
        <v>2</v>
      </c>
      <c r="P568">
        <v>106045</v>
      </c>
      <c r="Q568" t="s">
        <v>24</v>
      </c>
      <c r="R568">
        <v>10</v>
      </c>
      <c r="S568" t="s">
        <v>45</v>
      </c>
      <c r="W568" t="str">
        <f>IF(B568&lt;30,"&lt;30",IF(B568&lt;=40,"30-40",IF(B568&lt;=50,"41-50",IF(B568&lt;=60,"51-60","&gt;60"))))</f>
        <v>51-60</v>
      </c>
      <c r="X568" t="str">
        <f t="shared" si="32"/>
        <v>46-60 (Older Adult)</v>
      </c>
      <c r="AA568" t="str" cm="1">
        <f t="array" ref="AA568">INDEX(F568:F2067, MATCH(MAX(IF(H568:H2067="0", COUNTIF(F568:F2067, F568:F2067), 0)), IF(H568:H2067="0", COUNTIF(F568:F2067, F568:F2067), 0), 0))</f>
        <v>Education</v>
      </c>
      <c r="AB568" t="str" cm="1">
        <f t="array" ref="AB568">INDEX(Q568:Q1566, MATCH(MAX(COUNTIFS(Q568:Q1566, Q568:Q1566, AC568:AC1566, "High")), COUNTIFS(Q568:Q1566, Q568:Q1566, AC568:AC1566, "High"), 0))</f>
        <v>East</v>
      </c>
      <c r="AC568" t="str">
        <v>High Risk</v>
      </c>
      <c r="AH568">
        <f t="shared" si="33"/>
        <v>648.68905472636811</v>
      </c>
      <c r="AJ568">
        <f t="shared" si="34"/>
        <v>0.11715481171548117</v>
      </c>
      <c r="AK568">
        <f t="shared" si="35"/>
        <v>3.8843741427427254E-2</v>
      </c>
      <c r="AM568">
        <v>0.38737181285808675</v>
      </c>
      <c r="AN568" s="8">
        <f>IF(L568="Male", 1, 0)</f>
        <v>1</v>
      </c>
    </row>
    <row r="569" spans="1:40" ht="15" x14ac:dyDescent="0.3">
      <c r="A569">
        <v>568</v>
      </c>
      <c r="B569">
        <v>61</v>
      </c>
      <c r="C569">
        <v>64999</v>
      </c>
      <c r="D569">
        <v>681</v>
      </c>
      <c r="E569">
        <v>111012</v>
      </c>
      <c r="F569" t="s">
        <v>40</v>
      </c>
      <c r="G569">
        <v>5205</v>
      </c>
      <c r="H569">
        <v>1</v>
      </c>
      <c r="I569">
        <v>0</v>
      </c>
      <c r="J569" t="s">
        <v>20</v>
      </c>
      <c r="K569" t="s">
        <v>21</v>
      </c>
      <c r="L569" t="s">
        <v>22</v>
      </c>
      <c r="M569" t="s">
        <v>23</v>
      </c>
      <c r="N569">
        <v>4</v>
      </c>
      <c r="O569">
        <v>3</v>
      </c>
      <c r="P569">
        <v>98173</v>
      </c>
      <c r="Q569" t="s">
        <v>38</v>
      </c>
      <c r="R569">
        <v>11</v>
      </c>
      <c r="S569" t="s">
        <v>45</v>
      </c>
      <c r="W569" t="str">
        <f>IF(B569&lt;30,"&lt;30",IF(B569&lt;=40,"30-40",IF(B569&lt;=50,"41-50",IF(B569&lt;=60,"51-60","&gt;60"))))</f>
        <v>&gt;60</v>
      </c>
      <c r="X569" t="str">
        <f t="shared" si="32"/>
        <v>46-60 (Older Adult)</v>
      </c>
      <c r="AA569" t="str" cm="1">
        <f t="array" ref="AA569">INDEX(F569:F2068, MATCH(MAX(IF(H569:H2068="0", COUNTIF(F569:F2068, F569:F2068), 0)), IF(H569:H2068="0", COUNTIF(F569:F2068, F569:F2068), 0), 0))</f>
        <v>Car</v>
      </c>
      <c r="AB569" t="str" cm="1">
        <f t="array" ref="AB569">INDEX(Q569:Q1567, MATCH(MAX(COUNTIFS(Q569:Q1567, Q569:Q1567, AC569:AC1567, "High")), COUNTIFS(Q569:Q1567, Q569:Q1567, AC569:AC1567, "High"), 0))</f>
        <v>North</v>
      </c>
      <c r="AC569" t="str">
        <v>High Risk</v>
      </c>
      <c r="AH569">
        <f t="shared" si="33"/>
        <v>647.51989389920425</v>
      </c>
      <c r="AJ569">
        <f t="shared" si="34"/>
        <v>0.17796610169491525</v>
      </c>
      <c r="AK569">
        <f t="shared" si="35"/>
        <v>3.8671499834460728E-2</v>
      </c>
      <c r="AM569">
        <v>0.68759899713078032</v>
      </c>
      <c r="AN569" s="8">
        <f>IF(L569="Male", 1, 0)</f>
        <v>0</v>
      </c>
    </row>
    <row r="570" spans="1:40" ht="15" x14ac:dyDescent="0.3">
      <c r="A570">
        <v>569</v>
      </c>
      <c r="B570">
        <v>49</v>
      </c>
      <c r="C570">
        <v>35028</v>
      </c>
      <c r="D570">
        <v>650</v>
      </c>
      <c r="E570">
        <v>231022</v>
      </c>
      <c r="F570" t="s">
        <v>44</v>
      </c>
      <c r="G570">
        <v>4298</v>
      </c>
      <c r="H570">
        <v>0</v>
      </c>
      <c r="I570">
        <v>1</v>
      </c>
      <c r="J570" t="s">
        <v>20</v>
      </c>
      <c r="K570" t="s">
        <v>33</v>
      </c>
      <c r="L570" t="s">
        <v>22</v>
      </c>
      <c r="M570" t="s">
        <v>37</v>
      </c>
      <c r="N570">
        <v>3</v>
      </c>
      <c r="O570">
        <v>4</v>
      </c>
      <c r="P570">
        <v>97190</v>
      </c>
      <c r="Q570" t="s">
        <v>24</v>
      </c>
      <c r="R570">
        <v>1</v>
      </c>
      <c r="S570" t="s">
        <v>39</v>
      </c>
      <c r="W570" t="str">
        <f>IF(B570&lt;30,"&lt;30",IF(B570&lt;=40,"30-40",IF(B570&lt;=50,"41-50",IF(B570&lt;=60,"51-60","&gt;60"))))</f>
        <v>41-50</v>
      </c>
      <c r="X570" t="str">
        <f t="shared" si="32"/>
        <v>46-60 (Older Adult)</v>
      </c>
      <c r="AA570" t="str" cm="1">
        <f t="array" ref="AA570">INDEX(F570:F2069, MATCH(MAX(IF(H570:H2069="0", COUNTIF(F570:F2069, F570:F2069), 0)), IF(H570:H2069="0", COUNTIF(F570:F2069, F570:F2069), 0), 0))</f>
        <v>Personal</v>
      </c>
      <c r="AB570" t="str" cm="1">
        <f t="array" ref="AB570">INDEX(Q570:Q1568, MATCH(MAX(COUNTIFS(Q570:Q1568, Q570:Q1568, AC570:AC1568, "High")), COUNTIFS(Q570:Q1568, Q570:Q1568, AC570:AC1568, "High"), 0))</f>
        <v>East</v>
      </c>
      <c r="AC570" t="str">
        <v>High Risk</v>
      </c>
      <c r="AH570">
        <f t="shared" si="33"/>
        <v>652.44324324324327</v>
      </c>
      <c r="AJ570">
        <f t="shared" si="34"/>
        <v>0.13414634146341464</v>
      </c>
      <c r="AK570">
        <f t="shared" si="35"/>
        <v>3.752278811391524E-2</v>
      </c>
      <c r="AM570">
        <v>0.41632649366870922</v>
      </c>
      <c r="AN570" s="8">
        <f>IF(L570="Male", 1, 0)</f>
        <v>0</v>
      </c>
    </row>
    <row r="571" spans="1:40" ht="15" x14ac:dyDescent="0.3">
      <c r="A571">
        <v>570</v>
      </c>
      <c r="B571">
        <v>24</v>
      </c>
      <c r="C571">
        <v>49603</v>
      </c>
      <c r="D571">
        <v>674</v>
      </c>
      <c r="E571">
        <v>190859</v>
      </c>
      <c r="F571" t="s">
        <v>35</v>
      </c>
      <c r="G571">
        <v>4690</v>
      </c>
      <c r="H571">
        <v>0</v>
      </c>
      <c r="I571">
        <v>1</v>
      </c>
      <c r="J571" t="s">
        <v>20</v>
      </c>
      <c r="K571" t="s">
        <v>29</v>
      </c>
      <c r="L571" t="s">
        <v>30</v>
      </c>
      <c r="M571" t="s">
        <v>31</v>
      </c>
      <c r="N571">
        <v>1</v>
      </c>
      <c r="O571">
        <v>4</v>
      </c>
      <c r="P571">
        <v>93727</v>
      </c>
      <c r="Q571" t="s">
        <v>32</v>
      </c>
      <c r="R571">
        <v>10</v>
      </c>
      <c r="S571" t="s">
        <v>25</v>
      </c>
      <c r="W571" t="str">
        <f>IF(B571&lt;30,"&lt;30",IF(B571&lt;=40,"30-40",IF(B571&lt;=50,"41-50",IF(B571&lt;=60,"51-60","&gt;60"))))</f>
        <v>&lt;30</v>
      </c>
      <c r="X571" t="str">
        <f t="shared" si="32"/>
        <v>18-30 (Young Adult)</v>
      </c>
      <c r="AA571" t="str" cm="1">
        <f t="array" ref="AA571">INDEX(F571:F2070, MATCH(MAX(IF(H571:H2070="0", COUNTIF(F571:F2070, F571:F2070), 0)), IF(H571:H2070="0", COUNTIF(F571:F2070, F571:F2070), 0), 0))</f>
        <v>Medical</v>
      </c>
      <c r="AB571" t="str" cm="1">
        <f t="array" ref="AB571">INDEX(Q571:Q1569, MATCH(MAX(COUNTIFS(Q571:Q1569, Q571:Q1569, AC571:AC1569, "High")), COUNTIFS(Q571:Q1569, Q571:Q1569, AC571:AC1569, "High"), 0))</f>
        <v>South</v>
      </c>
      <c r="AC571" t="str">
        <v>High Risk</v>
      </c>
      <c r="AH571">
        <f t="shared" si="33"/>
        <v>647.78062678062679</v>
      </c>
      <c r="AJ571">
        <f t="shared" si="34"/>
        <v>0.15436241610738255</v>
      </c>
      <c r="AK571">
        <f t="shared" si="35"/>
        <v>3.8125580677621715E-2</v>
      </c>
      <c r="AM571">
        <v>0.54824724165708749</v>
      </c>
      <c r="AN571" s="8">
        <f>IF(L571="Male", 1, 0)</f>
        <v>1</v>
      </c>
    </row>
    <row r="572" spans="1:40" ht="15" x14ac:dyDescent="0.3">
      <c r="A572">
        <v>571</v>
      </c>
      <c r="B572">
        <v>34</v>
      </c>
      <c r="C572">
        <v>25728</v>
      </c>
      <c r="D572">
        <v>701</v>
      </c>
      <c r="E572">
        <v>186634</v>
      </c>
      <c r="F572" t="s">
        <v>40</v>
      </c>
      <c r="G572">
        <v>6415</v>
      </c>
      <c r="H572">
        <v>0</v>
      </c>
      <c r="I572">
        <v>0</v>
      </c>
      <c r="J572" t="s">
        <v>20</v>
      </c>
      <c r="K572" t="s">
        <v>21</v>
      </c>
      <c r="L572" t="s">
        <v>22</v>
      </c>
      <c r="M572" t="s">
        <v>37</v>
      </c>
      <c r="N572">
        <v>4</v>
      </c>
      <c r="O572">
        <v>3</v>
      </c>
      <c r="P572">
        <v>38426</v>
      </c>
      <c r="Q572" t="s">
        <v>38</v>
      </c>
      <c r="R572">
        <v>3</v>
      </c>
      <c r="S572" t="s">
        <v>45</v>
      </c>
      <c r="W572" t="str">
        <f>IF(B572&lt;30,"&lt;30",IF(B572&lt;=40,"30-40",IF(B572&lt;=50,"41-50",IF(B572&lt;=60,"51-60","&gt;60"))))</f>
        <v>30-40</v>
      </c>
      <c r="X572" t="str">
        <f t="shared" si="32"/>
        <v>31-45 (Middle-Aged)</v>
      </c>
      <c r="AA572" t="str" cm="1">
        <f t="array" ref="AA572">INDEX(F572:F2071, MATCH(MAX(IF(H572:H2071="0", COUNTIF(F572:F2071, F572:F2071), 0)), IF(H572:H2071="0", COUNTIF(F572:F2071, F572:F2071), 0), 0))</f>
        <v>Car</v>
      </c>
      <c r="AB572" t="str" cm="1">
        <f t="array" ref="AB572">INDEX(Q572:Q1570, MATCH(MAX(COUNTIFS(Q572:Q1570, Q572:Q1570, AC572:AC1570, "High")), COUNTIFS(Q572:Q1570, Q572:Q1570, AC572:AC1570, "High"), 0))</f>
        <v>North</v>
      </c>
      <c r="AC572" t="str">
        <v>High Risk</v>
      </c>
      <c r="AH572">
        <f t="shared" si="33"/>
        <v>652.44324324324327</v>
      </c>
      <c r="AJ572">
        <f t="shared" si="34"/>
        <v>0.17796610169491525</v>
      </c>
      <c r="AK572">
        <f t="shared" si="35"/>
        <v>3.8731004170023217E-2</v>
      </c>
      <c r="AM572">
        <v>0.33215064761094465</v>
      </c>
      <c r="AN572" s="8">
        <f>IF(L572="Male", 1, 0)</f>
        <v>0</v>
      </c>
    </row>
    <row r="573" spans="1:40" ht="15" x14ac:dyDescent="0.3">
      <c r="A573">
        <v>572</v>
      </c>
      <c r="B573">
        <v>25</v>
      </c>
      <c r="C573">
        <v>47307</v>
      </c>
      <c r="D573">
        <v>743</v>
      </c>
      <c r="E573">
        <v>247640</v>
      </c>
      <c r="F573" t="s">
        <v>35</v>
      </c>
      <c r="G573">
        <v>4655</v>
      </c>
      <c r="H573">
        <v>0</v>
      </c>
      <c r="I573">
        <v>1</v>
      </c>
      <c r="J573" t="s">
        <v>20</v>
      </c>
      <c r="K573" t="s">
        <v>33</v>
      </c>
      <c r="L573" t="s">
        <v>22</v>
      </c>
      <c r="M573" t="s">
        <v>37</v>
      </c>
      <c r="N573">
        <v>1</v>
      </c>
      <c r="O573">
        <v>3</v>
      </c>
      <c r="P573">
        <v>137825</v>
      </c>
      <c r="Q573" t="s">
        <v>32</v>
      </c>
      <c r="R573">
        <v>6</v>
      </c>
      <c r="S573" t="s">
        <v>45</v>
      </c>
      <c r="W573" t="str">
        <f>IF(B573&lt;30,"&lt;30",IF(B573&lt;=40,"30-40",IF(B573&lt;=50,"41-50",IF(B573&lt;=60,"51-60","&gt;60"))))</f>
        <v>&lt;30</v>
      </c>
      <c r="X573" t="str">
        <f t="shared" si="32"/>
        <v>18-30 (Young Adult)</v>
      </c>
      <c r="AA573" t="str" cm="1">
        <f t="array" ref="AA573">INDEX(F573:F2072, MATCH(MAX(IF(H573:H2072="0", COUNTIF(F573:F2072, F573:F2072), 0)), IF(H573:H2072="0", COUNTIF(F573:F2072, F573:F2072), 0), 0))</f>
        <v>Medical</v>
      </c>
      <c r="AB573" t="str" cm="1">
        <f t="array" ref="AB573">INDEX(Q573:Q1571, MATCH(MAX(COUNTIFS(Q573:Q1571, Q573:Q1571, AC573:AC1571, "High")), COUNTIFS(Q573:Q1571, Q573:Q1571, AC573:AC1571, "High"), 0))</f>
        <v>South</v>
      </c>
      <c r="AC573" t="str">
        <v>High Risk</v>
      </c>
      <c r="AH573">
        <f t="shared" si="33"/>
        <v>652.44324324324327</v>
      </c>
      <c r="AJ573">
        <f t="shared" si="34"/>
        <v>0.15436241610738255</v>
      </c>
      <c r="AK573">
        <f t="shared" si="35"/>
        <v>3.8932240247809016E-2</v>
      </c>
      <c r="AM573">
        <v>0.52746576396368672</v>
      </c>
      <c r="AN573" s="8">
        <f>IF(L573="Male", 1, 0)</f>
        <v>0</v>
      </c>
    </row>
    <row r="574" spans="1:40" ht="15" x14ac:dyDescent="0.3">
      <c r="A574">
        <v>573</v>
      </c>
      <c r="B574">
        <v>45</v>
      </c>
      <c r="C574">
        <v>34946</v>
      </c>
      <c r="D574">
        <v>710</v>
      </c>
      <c r="E574">
        <v>173208</v>
      </c>
      <c r="F574" t="s">
        <v>19</v>
      </c>
      <c r="G574">
        <v>3337</v>
      </c>
      <c r="H574">
        <v>0</v>
      </c>
      <c r="I574">
        <v>1</v>
      </c>
      <c r="J574" t="s">
        <v>20</v>
      </c>
      <c r="K574" t="s">
        <v>21</v>
      </c>
      <c r="L574" t="s">
        <v>22</v>
      </c>
      <c r="M574" t="s">
        <v>37</v>
      </c>
      <c r="N574">
        <v>0</v>
      </c>
      <c r="O574">
        <v>4</v>
      </c>
      <c r="P574">
        <v>98486</v>
      </c>
      <c r="Q574" t="s">
        <v>26</v>
      </c>
      <c r="R574">
        <v>17</v>
      </c>
      <c r="S574" t="s">
        <v>45</v>
      </c>
      <c r="W574" t="str">
        <f>IF(B574&lt;30,"&lt;30",IF(B574&lt;=40,"30-40",IF(B574&lt;=50,"41-50",IF(B574&lt;=60,"51-60","&gt;60"))))</f>
        <v>41-50</v>
      </c>
      <c r="X574" t="str">
        <f t="shared" si="32"/>
        <v>31-45 (Middle-Aged)</v>
      </c>
      <c r="AA574" t="str" cm="1">
        <f t="array" ref="AA574">INDEX(F574:F2073, MATCH(MAX(IF(H574:H2073="0", COUNTIF(F574:F2073, F574:F2073), 0)), IF(H574:H2073="0", COUNTIF(F574:F2073, F574:F2073), 0), 0))</f>
        <v>Home</v>
      </c>
      <c r="AB574" t="str" cm="1">
        <f t="array" ref="AB574">INDEX(Q574:Q1572, MATCH(MAX(COUNTIFS(Q574:Q1572, Q574:Q1572, AC574:AC1572, "High")), COUNTIFS(Q574:Q1572, Q574:Q1572, AC574:AC1572, "High"), 0))</f>
        <v>West</v>
      </c>
      <c r="AC574" t="str">
        <v>High Risk</v>
      </c>
      <c r="AH574">
        <f t="shared" si="33"/>
        <v>652.44324324324327</v>
      </c>
      <c r="AJ574">
        <f t="shared" si="34"/>
        <v>0.15873015873015872</v>
      </c>
      <c r="AK574">
        <f t="shared" si="35"/>
        <v>3.9133989736728624E-2</v>
      </c>
      <c r="AM574">
        <v>0.41558429803680202</v>
      </c>
      <c r="AN574" s="8">
        <f>IF(L574="Male", 1, 0)</f>
        <v>0</v>
      </c>
    </row>
    <row r="575" spans="1:40" ht="15" x14ac:dyDescent="0.3">
      <c r="A575">
        <v>574</v>
      </c>
      <c r="B575">
        <v>59</v>
      </c>
      <c r="C575">
        <v>43267</v>
      </c>
      <c r="D575">
        <v>647</v>
      </c>
      <c r="E575">
        <v>212932</v>
      </c>
      <c r="F575" t="s">
        <v>40</v>
      </c>
      <c r="G575">
        <v>4653</v>
      </c>
      <c r="H575">
        <v>0</v>
      </c>
      <c r="I575">
        <v>0</v>
      </c>
      <c r="J575" t="s">
        <v>20</v>
      </c>
      <c r="K575" t="s">
        <v>21</v>
      </c>
      <c r="L575" t="s">
        <v>22</v>
      </c>
      <c r="M575" t="s">
        <v>23</v>
      </c>
      <c r="N575">
        <v>0</v>
      </c>
      <c r="O575">
        <v>2</v>
      </c>
      <c r="P575">
        <v>57572</v>
      </c>
      <c r="Q575" t="s">
        <v>32</v>
      </c>
      <c r="R575">
        <v>12</v>
      </c>
      <c r="S575" t="s">
        <v>43</v>
      </c>
      <c r="W575" t="str">
        <f>IF(B575&lt;30,"&lt;30",IF(B575&lt;=40,"30-40",IF(B575&lt;=50,"41-50",IF(B575&lt;=60,"51-60","&gt;60"))))</f>
        <v>51-60</v>
      </c>
      <c r="X575" t="str">
        <f t="shared" si="32"/>
        <v>46-60 (Older Adult)</v>
      </c>
      <c r="AA575" t="str" cm="1">
        <f t="array" ref="AA575">INDEX(F575:F2074, MATCH(MAX(IF(H575:H2074="0", COUNTIF(F575:F2074, F575:F2074), 0)), IF(H575:H2074="0", COUNTIF(F575:F2074, F575:F2074), 0), 0))</f>
        <v>Car</v>
      </c>
      <c r="AB575" t="str" cm="1">
        <f t="array" ref="AB575">INDEX(Q575:Q1573, MATCH(MAX(COUNTIFS(Q575:Q1573, Q575:Q1573, AC575:AC1573, "High")), COUNTIFS(Q575:Q1573, Q575:Q1573, AC575:AC1573, "High"), 0))</f>
        <v>South</v>
      </c>
      <c r="AC575" t="str">
        <v>High Risk</v>
      </c>
      <c r="AH575">
        <f t="shared" si="33"/>
        <v>647.51989389920425</v>
      </c>
      <c r="AJ575">
        <f t="shared" si="34"/>
        <v>0.15873015873015872</v>
      </c>
      <c r="AK575">
        <f t="shared" si="35"/>
        <v>3.9744456404005889E-2</v>
      </c>
      <c r="AM575">
        <v>0.49089905234289438</v>
      </c>
      <c r="AN575" s="8">
        <f>IF(L575="Male", 1, 0)</f>
        <v>0</v>
      </c>
    </row>
    <row r="576" spans="1:40" ht="15" x14ac:dyDescent="0.3">
      <c r="A576">
        <v>575</v>
      </c>
      <c r="B576">
        <v>28</v>
      </c>
      <c r="C576">
        <v>50898</v>
      </c>
      <c r="D576">
        <v>707</v>
      </c>
      <c r="E576">
        <v>193524</v>
      </c>
      <c r="F576" t="s">
        <v>19</v>
      </c>
      <c r="G576">
        <v>4247</v>
      </c>
      <c r="H576">
        <v>0</v>
      </c>
      <c r="I576">
        <v>0</v>
      </c>
      <c r="J576" t="s">
        <v>20</v>
      </c>
      <c r="K576" t="s">
        <v>29</v>
      </c>
      <c r="L576" t="s">
        <v>30</v>
      </c>
      <c r="M576" t="s">
        <v>37</v>
      </c>
      <c r="N576">
        <v>0</v>
      </c>
      <c r="O576">
        <v>4</v>
      </c>
      <c r="P576">
        <v>114452</v>
      </c>
      <c r="Q576" t="s">
        <v>26</v>
      </c>
      <c r="R576">
        <v>11</v>
      </c>
      <c r="S576" t="s">
        <v>25</v>
      </c>
      <c r="W576" t="str">
        <f>IF(B576&lt;30,"&lt;30",IF(B576&lt;=40,"30-40",IF(B576&lt;=50,"41-50",IF(B576&lt;=60,"51-60","&gt;60"))))</f>
        <v>&lt;30</v>
      </c>
      <c r="X576" t="str">
        <f t="shared" si="32"/>
        <v>18-30 (Young Adult)</v>
      </c>
      <c r="AA576" t="str" cm="1">
        <f t="array" ref="AA576">INDEX(F576:F2075, MATCH(MAX(IF(H576:H2075="0", COUNTIF(F576:F2075, F576:F2075), 0)), IF(H576:H2075="0", COUNTIF(F576:F2075, F576:F2075), 0), 0))</f>
        <v>Home</v>
      </c>
      <c r="AB576" t="str" cm="1">
        <f t="array" ref="AB576">INDEX(Q576:Q1574, MATCH(MAX(COUNTIFS(Q576:Q1574, Q576:Q1574, AC576:AC1574, "High")), COUNTIFS(Q576:Q1574, Q576:Q1574, AC576:AC1574, "High"), 0))</f>
        <v>West</v>
      </c>
      <c r="AC576" t="str">
        <v>High Risk</v>
      </c>
      <c r="AH576">
        <f t="shared" si="33"/>
        <v>652.44324324324327</v>
      </c>
      <c r="AJ576">
        <f t="shared" si="34"/>
        <v>0.15873015873015872</v>
      </c>
      <c r="AK576">
        <f t="shared" si="35"/>
        <v>3.9573373112540958E-2</v>
      </c>
      <c r="AM576">
        <v>0.55996850194147518</v>
      </c>
      <c r="AN576" s="8">
        <f>IF(L576="Male", 1, 0)</f>
        <v>1</v>
      </c>
    </row>
    <row r="577" spans="1:40" ht="15" x14ac:dyDescent="0.3">
      <c r="A577">
        <v>576</v>
      </c>
      <c r="B577">
        <v>35</v>
      </c>
      <c r="C577">
        <v>62408</v>
      </c>
      <c r="D577">
        <v>677</v>
      </c>
      <c r="E577">
        <v>360797</v>
      </c>
      <c r="F577" t="s">
        <v>28</v>
      </c>
      <c r="G577">
        <v>5455</v>
      </c>
      <c r="H577">
        <v>0</v>
      </c>
      <c r="I577">
        <v>1</v>
      </c>
      <c r="J577" t="s">
        <v>20</v>
      </c>
      <c r="K577" t="s">
        <v>29</v>
      </c>
      <c r="L577" t="s">
        <v>22</v>
      </c>
      <c r="M577" t="s">
        <v>31</v>
      </c>
      <c r="N577">
        <v>0</v>
      </c>
      <c r="O577">
        <v>2</v>
      </c>
      <c r="P577">
        <v>74324</v>
      </c>
      <c r="Q577" t="s">
        <v>32</v>
      </c>
      <c r="R577">
        <v>17</v>
      </c>
      <c r="S577" t="s">
        <v>39</v>
      </c>
      <c r="W577" t="str">
        <f>IF(B577&lt;30,"&lt;30",IF(B577&lt;=40,"30-40",IF(B577&lt;=50,"41-50",IF(B577&lt;=60,"51-60","&gt;60"))))</f>
        <v>30-40</v>
      </c>
      <c r="X577" t="str">
        <f t="shared" si="32"/>
        <v>31-45 (Middle-Aged)</v>
      </c>
      <c r="AA577" t="str" cm="1">
        <f t="array" ref="AA577">INDEX(F577:F2076, MATCH(MAX(IF(H577:H2076="0", COUNTIF(F577:F2076, F577:F2076), 0)), IF(H577:H2076="0", COUNTIF(F577:F2076, F577:F2076), 0), 0))</f>
        <v>Education</v>
      </c>
      <c r="AB577" t="str" cm="1">
        <f t="array" ref="AB577">INDEX(Q577:Q1575, MATCH(MAX(COUNTIFS(Q577:Q1575, Q577:Q1575, AC577:AC1575, "High")), COUNTIFS(Q577:Q1575, Q577:Q1575, AC577:AC1575, "High"), 0))</f>
        <v>South</v>
      </c>
      <c r="AC577" t="str">
        <v>High Risk</v>
      </c>
      <c r="AH577">
        <f t="shared" si="33"/>
        <v>647.78062678062679</v>
      </c>
      <c r="AJ577">
        <f t="shared" si="34"/>
        <v>0.15873015873015872</v>
      </c>
      <c r="AK577">
        <f t="shared" si="35"/>
        <v>4.0186851928235789E-2</v>
      </c>
      <c r="AM577">
        <v>0.66414742539576221</v>
      </c>
      <c r="AN577" s="8">
        <f>IF(L577="Male", 1, 0)</f>
        <v>0</v>
      </c>
    </row>
    <row r="578" spans="1:40" ht="15" x14ac:dyDescent="0.3">
      <c r="A578">
        <v>577</v>
      </c>
      <c r="B578">
        <v>39</v>
      </c>
      <c r="C578">
        <v>61893</v>
      </c>
      <c r="D578">
        <v>619</v>
      </c>
      <c r="E578">
        <v>224419</v>
      </c>
      <c r="F578" t="s">
        <v>40</v>
      </c>
      <c r="G578">
        <v>5614</v>
      </c>
      <c r="H578">
        <v>0</v>
      </c>
      <c r="I578">
        <v>0</v>
      </c>
      <c r="J578" t="s">
        <v>20</v>
      </c>
      <c r="K578" t="s">
        <v>29</v>
      </c>
      <c r="L578" t="s">
        <v>22</v>
      </c>
      <c r="M578" t="s">
        <v>41</v>
      </c>
      <c r="N578">
        <v>3</v>
      </c>
      <c r="O578">
        <v>3</v>
      </c>
      <c r="P578">
        <v>116864</v>
      </c>
      <c r="Q578" t="s">
        <v>26</v>
      </c>
      <c r="R578">
        <v>3</v>
      </c>
      <c r="S578" t="s">
        <v>39</v>
      </c>
      <c r="W578" t="str">
        <f>IF(B578&lt;30,"&lt;30",IF(B578&lt;=40,"30-40",IF(B578&lt;=50,"41-50",IF(B578&lt;=60,"51-60","&gt;60"))))</f>
        <v>30-40</v>
      </c>
      <c r="X578" t="str">
        <f t="shared" si="32"/>
        <v>31-45 (Middle-Aged)</v>
      </c>
      <c r="AA578" t="str" cm="1">
        <f t="array" ref="AA578">INDEX(F578:F2077, MATCH(MAX(IF(H578:H2077="0", COUNTIF(F578:F2077, F578:F2077), 0)), IF(H578:H2077="0", COUNTIF(F578:F2077, F578:F2077), 0), 0))</f>
        <v>Car</v>
      </c>
      <c r="AB578" t="str" cm="1">
        <f t="array" ref="AB578">INDEX(Q578:Q1576, MATCH(MAX(COUNTIFS(Q578:Q1576, Q578:Q1576, AC578:AC1576, "High")), COUNTIFS(Q578:Q1576, Q578:Q1576, AC578:AC1576, "High"), 0))</f>
        <v>West</v>
      </c>
      <c r="AC578" t="str">
        <v>High Risk</v>
      </c>
      <c r="AH578">
        <f t="shared" si="33"/>
        <v>648.68905472636811</v>
      </c>
      <c r="AJ578">
        <f t="shared" si="34"/>
        <v>0.13414634146341464</v>
      </c>
      <c r="AK578">
        <f t="shared" si="35"/>
        <v>4.0015664613913052E-2</v>
      </c>
      <c r="AM578">
        <v>0.65948607478073551</v>
      </c>
      <c r="AN578" s="8">
        <f>IF(L578="Male", 1, 0)</f>
        <v>0</v>
      </c>
    </row>
    <row r="579" spans="1:40" ht="15" x14ac:dyDescent="0.3">
      <c r="A579">
        <v>578</v>
      </c>
      <c r="B579">
        <v>31</v>
      </c>
      <c r="C579">
        <v>14940</v>
      </c>
      <c r="D579">
        <v>678</v>
      </c>
      <c r="E579">
        <v>142927</v>
      </c>
      <c r="F579" t="s">
        <v>19</v>
      </c>
      <c r="G579">
        <v>5358</v>
      </c>
      <c r="H579">
        <v>0</v>
      </c>
      <c r="I579">
        <v>1</v>
      </c>
      <c r="J579" t="s">
        <v>20</v>
      </c>
      <c r="K579" t="s">
        <v>29</v>
      </c>
      <c r="L579" t="s">
        <v>30</v>
      </c>
      <c r="M579" t="s">
        <v>23</v>
      </c>
      <c r="N579">
        <v>5</v>
      </c>
      <c r="O579">
        <v>2</v>
      </c>
      <c r="P579">
        <v>126449</v>
      </c>
      <c r="Q579" t="s">
        <v>24</v>
      </c>
      <c r="R579">
        <v>9</v>
      </c>
      <c r="S579" t="s">
        <v>27</v>
      </c>
      <c r="W579" t="str">
        <f>IF(B579&lt;30,"&lt;30",IF(B579&lt;=40,"30-40",IF(B579&lt;=50,"41-50",IF(B579&lt;=60,"51-60","&gt;60"))))</f>
        <v>30-40</v>
      </c>
      <c r="X579" t="str">
        <f t="shared" ref="X579:X642" si="36">IF(B579&lt;=30, "18-30 (Young Adult)", IF(B579&lt;=45, "31-45 (Middle-Aged)", "46-60 (Older Adult)"))</f>
        <v>31-45 (Middle-Aged)</v>
      </c>
      <c r="AA579" t="str" cm="1">
        <f t="array" ref="AA579">INDEX(F579:F2078, MATCH(MAX(IF(H579:H2078="0", COUNTIF(F579:F2078, F579:F2078), 0)), IF(H579:H2078="0", COUNTIF(F579:F2078, F579:F2078), 0), 0))</f>
        <v>Home</v>
      </c>
      <c r="AB579" t="str" cm="1">
        <f t="array" ref="AB579">INDEX(Q579:Q1577, MATCH(MAX(COUNTIFS(Q579:Q1577, Q579:Q1577, AC579:AC1577, "High")), COUNTIFS(Q579:Q1577, Q579:Q1577, AC579:AC1577, "High"), 0))</f>
        <v>East</v>
      </c>
      <c r="AC579" t="str">
        <v>High Risk</v>
      </c>
      <c r="AH579">
        <f t="shared" ref="AH579:AH642" si="37">AVERAGEIF(M:M,M579,D:D)</f>
        <v>647.51989389920425</v>
      </c>
      <c r="AJ579">
        <f t="shared" ref="AJ579:AJ642" si="38">AVERAGEIFS(H:H,N:N,N579)</f>
        <v>0.11715481171548117</v>
      </c>
      <c r="AK579">
        <f t="shared" ref="AK579:AK642" si="39">CORREL(O579:O2078, H579:H2078)</f>
        <v>4.0220383127751787E-2</v>
      </c>
      <c r="AM579">
        <v>0.23450666618393781</v>
      </c>
      <c r="AN579" s="8">
        <f>IF(L579="Male", 1, 0)</f>
        <v>1</v>
      </c>
    </row>
    <row r="580" spans="1:40" ht="15" x14ac:dyDescent="0.3">
      <c r="A580">
        <v>579</v>
      </c>
      <c r="B580">
        <v>40</v>
      </c>
      <c r="C580">
        <v>60174</v>
      </c>
      <c r="D580">
        <v>593</v>
      </c>
      <c r="E580">
        <v>287610</v>
      </c>
      <c r="F580" t="s">
        <v>44</v>
      </c>
      <c r="G580">
        <v>4590</v>
      </c>
      <c r="H580">
        <v>0</v>
      </c>
      <c r="I580">
        <v>0</v>
      </c>
      <c r="J580" t="s">
        <v>36</v>
      </c>
      <c r="K580" t="s">
        <v>33</v>
      </c>
      <c r="L580" t="s">
        <v>30</v>
      </c>
      <c r="M580" t="s">
        <v>23</v>
      </c>
      <c r="N580">
        <v>1</v>
      </c>
      <c r="O580">
        <v>3</v>
      </c>
      <c r="P580">
        <v>130589</v>
      </c>
      <c r="Q580" t="s">
        <v>26</v>
      </c>
      <c r="R580">
        <v>18</v>
      </c>
      <c r="S580" t="s">
        <v>27</v>
      </c>
      <c r="W580" t="str">
        <f>IF(B580&lt;30,"&lt;30",IF(B580&lt;=40,"30-40",IF(B580&lt;=50,"41-50",IF(B580&lt;=60,"51-60","&gt;60"))))</f>
        <v>30-40</v>
      </c>
      <c r="X580" t="str">
        <f t="shared" si="36"/>
        <v>31-45 (Middle-Aged)</v>
      </c>
      <c r="AA580" t="str" cm="1">
        <f t="array" ref="AA580">INDEX(F580:F2079, MATCH(MAX(IF(H580:H2079="0", COUNTIF(F580:F2079, F580:F2079), 0)), IF(H580:H2079="0", COUNTIF(F580:F2079, F580:F2079), 0), 0))</f>
        <v>Personal</v>
      </c>
      <c r="AB580" t="str" cm="1">
        <f t="array" ref="AB580">INDEX(Q580:Q1578, MATCH(MAX(COUNTIFS(Q580:Q1578, Q580:Q1578, AC580:AC1578, "High")), COUNTIFS(Q580:Q1578, Q580:Q1578, AC580:AC1578, "High"), 0))</f>
        <v>West</v>
      </c>
      <c r="AC580" t="str">
        <v>Low Risk</v>
      </c>
      <c r="AH580">
        <f t="shared" si="37"/>
        <v>647.51989389920425</v>
      </c>
      <c r="AJ580">
        <f t="shared" si="38"/>
        <v>0.15436241610738255</v>
      </c>
      <c r="AK580">
        <f t="shared" si="39"/>
        <v>4.0048782704202215E-2</v>
      </c>
      <c r="AM580">
        <v>0.64392712000941321</v>
      </c>
      <c r="AN580" s="8">
        <f>IF(L580="Male", 1, 0)</f>
        <v>1</v>
      </c>
    </row>
    <row r="581" spans="1:40" ht="15" x14ac:dyDescent="0.3">
      <c r="A581">
        <v>580</v>
      </c>
      <c r="B581">
        <v>56</v>
      </c>
      <c r="C581">
        <v>53094</v>
      </c>
      <c r="D581">
        <v>678</v>
      </c>
      <c r="E581">
        <v>252149</v>
      </c>
      <c r="F581" t="s">
        <v>28</v>
      </c>
      <c r="G581">
        <v>5059</v>
      </c>
      <c r="H581">
        <v>0</v>
      </c>
      <c r="I581">
        <v>1</v>
      </c>
      <c r="J581" t="s">
        <v>20</v>
      </c>
      <c r="K581" t="s">
        <v>21</v>
      </c>
      <c r="L581" t="s">
        <v>22</v>
      </c>
      <c r="M581" t="s">
        <v>37</v>
      </c>
      <c r="N581">
        <v>0</v>
      </c>
      <c r="O581">
        <v>2</v>
      </c>
      <c r="P581">
        <v>95172</v>
      </c>
      <c r="Q581" t="s">
        <v>24</v>
      </c>
      <c r="R581">
        <v>6</v>
      </c>
      <c r="S581" t="s">
        <v>25</v>
      </c>
      <c r="W581" t="str">
        <f>IF(B581&lt;30,"&lt;30",IF(B581&lt;=40,"30-40",IF(B581&lt;=50,"41-50",IF(B581&lt;=60,"51-60","&gt;60"))))</f>
        <v>51-60</v>
      </c>
      <c r="X581" t="str">
        <f t="shared" si="36"/>
        <v>46-60 (Older Adult)</v>
      </c>
      <c r="AA581" t="str" cm="1">
        <f t="array" ref="AA581">INDEX(F581:F2080, MATCH(MAX(IF(H581:H2080="0", COUNTIF(F581:F2080, F581:F2080), 0)), IF(H581:H2080="0", COUNTIF(F581:F2080, F581:F2080), 0), 0))</f>
        <v>Education</v>
      </c>
      <c r="AB581" t="str" cm="1">
        <f t="array" ref="AB581">INDEX(Q581:Q1579, MATCH(MAX(COUNTIFS(Q581:Q1579, Q581:Q1579, AC581:AC1579, "High")), COUNTIFS(Q581:Q1579, Q581:Q1579, AC581:AC1579, "High"), 0))</f>
        <v>East</v>
      </c>
      <c r="AC581" t="str">
        <v>High Risk</v>
      </c>
      <c r="AH581">
        <f t="shared" si="37"/>
        <v>652.44324324324327</v>
      </c>
      <c r="AJ581">
        <f t="shared" si="38"/>
        <v>0.15873015873015872</v>
      </c>
      <c r="AK581">
        <f t="shared" si="39"/>
        <v>4.0254047651320013E-2</v>
      </c>
      <c r="AM581">
        <v>0.5798448630105989</v>
      </c>
      <c r="AN581" s="8">
        <f>IF(L581="Male", 1, 0)</f>
        <v>0</v>
      </c>
    </row>
    <row r="582" spans="1:40" ht="15" x14ac:dyDescent="0.3">
      <c r="A582">
        <v>581</v>
      </c>
      <c r="B582">
        <v>38</v>
      </c>
      <c r="C582">
        <v>41596</v>
      </c>
      <c r="D582">
        <v>737</v>
      </c>
      <c r="E582">
        <v>202248</v>
      </c>
      <c r="F582" t="s">
        <v>40</v>
      </c>
      <c r="G582">
        <v>4684</v>
      </c>
      <c r="H582">
        <v>0</v>
      </c>
      <c r="I582">
        <v>0</v>
      </c>
      <c r="J582" t="s">
        <v>20</v>
      </c>
      <c r="K582" t="s">
        <v>29</v>
      </c>
      <c r="L582" t="s">
        <v>22</v>
      </c>
      <c r="M582" t="s">
        <v>41</v>
      </c>
      <c r="N582">
        <v>4</v>
      </c>
      <c r="O582">
        <v>3</v>
      </c>
      <c r="P582">
        <v>87586</v>
      </c>
      <c r="Q582" t="s">
        <v>26</v>
      </c>
      <c r="R582">
        <v>3</v>
      </c>
      <c r="S582" t="s">
        <v>43</v>
      </c>
      <c r="W582" t="str">
        <f>IF(B582&lt;30,"&lt;30",IF(B582&lt;=40,"30-40",IF(B582&lt;=50,"41-50",IF(B582&lt;=60,"51-60","&gt;60"))))</f>
        <v>30-40</v>
      </c>
      <c r="X582" t="str">
        <f t="shared" si="36"/>
        <v>31-45 (Middle-Aged)</v>
      </c>
      <c r="AA582" t="str" cm="1">
        <f t="array" ref="AA582">INDEX(F582:F2081, MATCH(MAX(IF(H582:H2081="0", COUNTIF(F582:F2081, F582:F2081), 0)), IF(H582:H2081="0", COUNTIF(F582:F2081, F582:F2081), 0), 0))</f>
        <v>Car</v>
      </c>
      <c r="AB582" t="str" cm="1">
        <f t="array" ref="AB582">INDEX(Q582:Q1580, MATCH(MAX(COUNTIFS(Q582:Q1580, Q582:Q1580, AC582:AC1580, "High")), COUNTIFS(Q582:Q1580, Q582:Q1580, AC582:AC1580, "High"), 0))</f>
        <v>West</v>
      </c>
      <c r="AC582" t="str">
        <v>High Risk</v>
      </c>
      <c r="AH582">
        <f t="shared" si="37"/>
        <v>648.68905472636811</v>
      </c>
      <c r="AJ582">
        <f t="shared" si="38"/>
        <v>0.17796610169491525</v>
      </c>
      <c r="AK582">
        <f t="shared" si="39"/>
        <v>4.0082032303323079E-2</v>
      </c>
      <c r="AM582">
        <v>0.47577455355122505</v>
      </c>
      <c r="AN582" s="8">
        <f>IF(L582="Male", 1, 0)</f>
        <v>0</v>
      </c>
    </row>
    <row r="583" spans="1:40" ht="15" x14ac:dyDescent="0.3">
      <c r="A583">
        <v>582</v>
      </c>
      <c r="B583">
        <v>34</v>
      </c>
      <c r="C583">
        <v>36793</v>
      </c>
      <c r="D583">
        <v>691</v>
      </c>
      <c r="E583">
        <v>178133</v>
      </c>
      <c r="F583" t="s">
        <v>40</v>
      </c>
      <c r="G583">
        <v>3553</v>
      </c>
      <c r="H583">
        <v>0</v>
      </c>
      <c r="I583">
        <v>0</v>
      </c>
      <c r="J583" t="s">
        <v>20</v>
      </c>
      <c r="K583" t="s">
        <v>33</v>
      </c>
      <c r="L583" t="s">
        <v>22</v>
      </c>
      <c r="M583" t="s">
        <v>41</v>
      </c>
      <c r="N583">
        <v>0</v>
      </c>
      <c r="O583">
        <v>1</v>
      </c>
      <c r="P583">
        <v>81233</v>
      </c>
      <c r="Q583" t="s">
        <v>32</v>
      </c>
      <c r="R583">
        <v>6</v>
      </c>
      <c r="S583" t="s">
        <v>42</v>
      </c>
      <c r="W583" t="str">
        <f>IF(B583&lt;30,"&lt;30",IF(B583&lt;=40,"30-40",IF(B583&lt;=50,"41-50",IF(B583&lt;=60,"51-60","&gt;60"))))</f>
        <v>30-40</v>
      </c>
      <c r="X583" t="str">
        <f t="shared" si="36"/>
        <v>31-45 (Middle-Aged)</v>
      </c>
      <c r="AA583" t="str" cm="1">
        <f t="array" ref="AA583">INDEX(F583:F2082, MATCH(MAX(IF(H583:H2082="0", COUNTIF(F583:F2082, F583:F2082), 0)), IF(H583:H2082="0", COUNTIF(F583:F2082, F583:F2082), 0), 0))</f>
        <v>Car</v>
      </c>
      <c r="AB583" t="str" cm="1">
        <f t="array" ref="AB583">INDEX(Q583:Q1581, MATCH(MAX(COUNTIFS(Q583:Q1581, Q583:Q1581, AC583:AC1581, "High")), COUNTIFS(Q583:Q1581, Q583:Q1581, AC583:AC1581, "High"), 0))</f>
        <v>South</v>
      </c>
      <c r="AC583" t="str">
        <v>High Risk</v>
      </c>
      <c r="AH583">
        <f t="shared" si="37"/>
        <v>648.68905472636811</v>
      </c>
      <c r="AJ583">
        <f t="shared" si="38"/>
        <v>0.15873015873015872</v>
      </c>
      <c r="AK583">
        <f t="shared" si="39"/>
        <v>4.0287846421784138E-2</v>
      </c>
      <c r="AM583">
        <v>0.43230180208719893</v>
      </c>
      <c r="AN583" s="8">
        <f>IF(L583="Male", 1, 0)</f>
        <v>0</v>
      </c>
    </row>
    <row r="584" spans="1:40" ht="15" x14ac:dyDescent="0.3">
      <c r="A584">
        <v>583</v>
      </c>
      <c r="B584">
        <v>58</v>
      </c>
      <c r="C584">
        <v>49063</v>
      </c>
      <c r="D584">
        <v>709</v>
      </c>
      <c r="E584">
        <v>133681</v>
      </c>
      <c r="F584" t="s">
        <v>44</v>
      </c>
      <c r="G584">
        <v>4887</v>
      </c>
      <c r="H584">
        <v>0</v>
      </c>
      <c r="I584">
        <v>0</v>
      </c>
      <c r="J584" t="s">
        <v>36</v>
      </c>
      <c r="K584" t="s">
        <v>29</v>
      </c>
      <c r="L584" t="s">
        <v>30</v>
      </c>
      <c r="M584" t="s">
        <v>41</v>
      </c>
      <c r="N584">
        <v>2</v>
      </c>
      <c r="O584">
        <v>1</v>
      </c>
      <c r="P584">
        <v>78323</v>
      </c>
      <c r="Q584" t="s">
        <v>32</v>
      </c>
      <c r="R584">
        <v>11</v>
      </c>
      <c r="S584" t="s">
        <v>34</v>
      </c>
      <c r="W584" t="str">
        <f>IF(B584&lt;30,"&lt;30",IF(B584&lt;=40,"30-40",IF(B584&lt;=50,"41-50",IF(B584&lt;=60,"51-60","&gt;60"))))</f>
        <v>51-60</v>
      </c>
      <c r="X584" t="str">
        <f t="shared" si="36"/>
        <v>46-60 (Older Adult)</v>
      </c>
      <c r="AA584" t="str" cm="1">
        <f t="array" ref="AA584">INDEX(F584:F2083, MATCH(MAX(IF(H584:H2083="0", COUNTIF(F584:F2083, F584:F2083), 0)), IF(H584:H2083="0", COUNTIF(F584:F2083, F584:F2083), 0), 0))</f>
        <v>Personal</v>
      </c>
      <c r="AB584" t="str" cm="1">
        <f t="array" ref="AB584">INDEX(Q584:Q1582, MATCH(MAX(COUNTIFS(Q584:Q1582, Q584:Q1582, AC584:AC1582, "High")), COUNTIFS(Q584:Q1582, Q584:Q1582, AC584:AC1582, "High"), 0))</f>
        <v>South</v>
      </c>
      <c r="AC584" t="str">
        <v>High Risk</v>
      </c>
      <c r="AH584">
        <f t="shared" si="37"/>
        <v>648.68905472636811</v>
      </c>
      <c r="AJ584">
        <f t="shared" si="38"/>
        <v>0.13100436681222707</v>
      </c>
      <c r="AK584">
        <f t="shared" si="39"/>
        <v>3.9771379206525403E-2</v>
      </c>
      <c r="AM584">
        <v>0.54335961188599147</v>
      </c>
      <c r="AN584" s="8">
        <f>IF(L584="Male", 1, 0)</f>
        <v>1</v>
      </c>
    </row>
    <row r="585" spans="1:40" ht="15" x14ac:dyDescent="0.3">
      <c r="A585">
        <v>584</v>
      </c>
      <c r="B585">
        <v>45</v>
      </c>
      <c r="C585">
        <v>53458</v>
      </c>
      <c r="D585">
        <v>631</v>
      </c>
      <c r="E585">
        <v>221526</v>
      </c>
      <c r="F585" t="s">
        <v>44</v>
      </c>
      <c r="G585">
        <v>7636</v>
      </c>
      <c r="H585">
        <v>0</v>
      </c>
      <c r="I585">
        <v>1</v>
      </c>
      <c r="J585" t="s">
        <v>20</v>
      </c>
      <c r="K585" t="s">
        <v>21</v>
      </c>
      <c r="L585" t="s">
        <v>22</v>
      </c>
      <c r="M585" t="s">
        <v>23</v>
      </c>
      <c r="N585">
        <v>2</v>
      </c>
      <c r="O585">
        <v>4</v>
      </c>
      <c r="P585">
        <v>99483</v>
      </c>
      <c r="Q585" t="s">
        <v>32</v>
      </c>
      <c r="R585">
        <v>11</v>
      </c>
      <c r="S585" t="s">
        <v>25</v>
      </c>
      <c r="W585" t="str">
        <f>IF(B585&lt;30,"&lt;30",IF(B585&lt;=40,"30-40",IF(B585&lt;=50,"41-50",IF(B585&lt;=60,"51-60","&gt;60"))))</f>
        <v>41-50</v>
      </c>
      <c r="X585" t="str">
        <f t="shared" si="36"/>
        <v>31-45 (Middle-Aged)</v>
      </c>
      <c r="AA585" t="str" cm="1">
        <f t="array" ref="AA585">INDEX(F585:F2084, MATCH(MAX(IF(H585:H2084="0", COUNTIF(F585:F2084, F585:F2084), 0)), IF(H585:H2084="0", COUNTIF(F585:F2084, F585:F2084), 0), 0))</f>
        <v>Personal</v>
      </c>
      <c r="AB585" t="str" cm="1">
        <f t="array" ref="AB585">INDEX(Q585:Q1583, MATCH(MAX(COUNTIFS(Q585:Q1583, Q585:Q1583, AC585:AC1583, "High")), COUNTIFS(Q585:Q1583, Q585:Q1583, AC585:AC1583, "High"), 0))</f>
        <v>South</v>
      </c>
      <c r="AC585" t="str">
        <v>High Risk</v>
      </c>
      <c r="AH585">
        <f t="shared" si="37"/>
        <v>647.51989389920425</v>
      </c>
      <c r="AJ585">
        <f t="shared" si="38"/>
        <v>0.13100436681222707</v>
      </c>
      <c r="AK585">
        <f t="shared" si="39"/>
        <v>3.9252743589159547E-2</v>
      </c>
      <c r="AM585">
        <v>0.58313948752296729</v>
      </c>
      <c r="AN585" s="8">
        <f>IF(L585="Male", 1, 0)</f>
        <v>0</v>
      </c>
    </row>
    <row r="586" spans="1:40" ht="15" x14ac:dyDescent="0.3">
      <c r="A586">
        <v>585</v>
      </c>
      <c r="B586">
        <v>36</v>
      </c>
      <c r="C586">
        <v>55668</v>
      </c>
      <c r="D586">
        <v>674</v>
      </c>
      <c r="E586">
        <v>166242</v>
      </c>
      <c r="F586" t="s">
        <v>19</v>
      </c>
      <c r="G586">
        <v>3970</v>
      </c>
      <c r="H586">
        <v>1</v>
      </c>
      <c r="I586">
        <v>1</v>
      </c>
      <c r="J586" t="s">
        <v>36</v>
      </c>
      <c r="K586" t="s">
        <v>29</v>
      </c>
      <c r="L586" t="s">
        <v>22</v>
      </c>
      <c r="M586" t="s">
        <v>31</v>
      </c>
      <c r="N586">
        <v>5</v>
      </c>
      <c r="O586">
        <v>4</v>
      </c>
      <c r="P586">
        <v>93719</v>
      </c>
      <c r="Q586" t="s">
        <v>26</v>
      </c>
      <c r="R586">
        <v>7</v>
      </c>
      <c r="S586" t="s">
        <v>34</v>
      </c>
      <c r="W586" t="str">
        <f>IF(B586&lt;30,"&lt;30",IF(B586&lt;=40,"30-40",IF(B586&lt;=50,"41-50",IF(B586&lt;=60,"51-60","&gt;60"))))</f>
        <v>30-40</v>
      </c>
      <c r="X586" t="str">
        <f t="shared" si="36"/>
        <v>31-45 (Middle-Aged)</v>
      </c>
      <c r="AA586" t="str" cm="1">
        <f t="array" ref="AA586">INDEX(F586:F2085, MATCH(MAX(IF(H586:H2085="0", COUNTIF(F586:F2085, F586:F2085), 0)), IF(H586:H2085="0", COUNTIF(F586:F2085, F586:F2085), 0), 0))</f>
        <v>Home</v>
      </c>
      <c r="AB586" t="str" cm="1">
        <f t="array" ref="AB586">INDEX(Q586:Q1584, MATCH(MAX(COUNTIFS(Q586:Q1584, Q586:Q1584, AC586:AC1584, "High")), COUNTIFS(Q586:Q1584, Q586:Q1584, AC586:AC1584, "High"), 0))</f>
        <v>West</v>
      </c>
      <c r="AC586" t="str">
        <v>High Risk</v>
      </c>
      <c r="AH586">
        <f t="shared" si="37"/>
        <v>647.78062678062679</v>
      </c>
      <c r="AJ586">
        <f t="shared" si="38"/>
        <v>0.11715481171548117</v>
      </c>
      <c r="AK586">
        <f t="shared" si="39"/>
        <v>3.98737039371857E-2</v>
      </c>
      <c r="AM586">
        <v>0.60314256491948992</v>
      </c>
      <c r="AN586" s="8">
        <f>IF(L586="Male", 1, 0)</f>
        <v>0</v>
      </c>
    </row>
    <row r="587" spans="1:40" ht="15" x14ac:dyDescent="0.3">
      <c r="A587">
        <v>586</v>
      </c>
      <c r="B587">
        <v>38</v>
      </c>
      <c r="C587">
        <v>47040</v>
      </c>
      <c r="D587">
        <v>684</v>
      </c>
      <c r="E587">
        <v>156001</v>
      </c>
      <c r="F587" t="s">
        <v>19</v>
      </c>
      <c r="G587">
        <v>3145</v>
      </c>
      <c r="H587">
        <v>0</v>
      </c>
      <c r="I587">
        <v>0</v>
      </c>
      <c r="J587" t="s">
        <v>20</v>
      </c>
      <c r="K587" t="s">
        <v>21</v>
      </c>
      <c r="L587" t="s">
        <v>30</v>
      </c>
      <c r="M587" t="s">
        <v>41</v>
      </c>
      <c r="N587">
        <v>3</v>
      </c>
      <c r="O587">
        <v>3</v>
      </c>
      <c r="P587">
        <v>75240</v>
      </c>
      <c r="Q587" t="s">
        <v>26</v>
      </c>
      <c r="R587">
        <v>13</v>
      </c>
      <c r="S587" t="s">
        <v>39</v>
      </c>
      <c r="W587" t="str">
        <f>IF(B587&lt;30,"&lt;30",IF(B587&lt;=40,"30-40",IF(B587&lt;=50,"41-50",IF(B587&lt;=60,"51-60","&gt;60"))))</f>
        <v>30-40</v>
      </c>
      <c r="X587" t="str">
        <f t="shared" si="36"/>
        <v>31-45 (Middle-Aged)</v>
      </c>
      <c r="AA587" t="str" cm="1">
        <f t="array" ref="AA587">INDEX(F587:F2086, MATCH(MAX(IF(H587:H2086="0", COUNTIF(F587:F2086, F587:F2086), 0)), IF(H587:H2086="0", COUNTIF(F587:F2086, F587:F2086), 0), 0))</f>
        <v>Home</v>
      </c>
      <c r="AB587" t="str" cm="1">
        <f t="array" ref="AB587">INDEX(Q587:Q1585, MATCH(MAX(COUNTIFS(Q587:Q1585, Q587:Q1585, AC587:AC1585, "High")), COUNTIFS(Q587:Q1585, Q587:Q1585, AC587:AC1585, "High"), 0))</f>
        <v>West</v>
      </c>
      <c r="AC587" t="str">
        <v>High Risk</v>
      </c>
      <c r="AH587">
        <f t="shared" si="37"/>
        <v>648.68905472636811</v>
      </c>
      <c r="AJ587">
        <f t="shared" si="38"/>
        <v>0.13414634146341464</v>
      </c>
      <c r="AK587">
        <f t="shared" si="39"/>
        <v>3.6200222340802765E-2</v>
      </c>
      <c r="AM587">
        <v>0.52504910257686699</v>
      </c>
      <c r="AN587" s="8">
        <f>IF(L587="Male", 1, 0)</f>
        <v>1</v>
      </c>
    </row>
    <row r="588" spans="1:40" ht="15" x14ac:dyDescent="0.3">
      <c r="A588">
        <v>587</v>
      </c>
      <c r="B588">
        <v>21</v>
      </c>
      <c r="C588">
        <v>12136</v>
      </c>
      <c r="D588">
        <v>634</v>
      </c>
      <c r="E588">
        <v>238770</v>
      </c>
      <c r="F588" t="s">
        <v>19</v>
      </c>
      <c r="G588">
        <v>6423</v>
      </c>
      <c r="H588">
        <v>0</v>
      </c>
      <c r="I588">
        <v>1</v>
      </c>
      <c r="J588" t="s">
        <v>20</v>
      </c>
      <c r="K588" t="s">
        <v>21</v>
      </c>
      <c r="L588" t="s">
        <v>22</v>
      </c>
      <c r="M588" t="s">
        <v>23</v>
      </c>
      <c r="N588">
        <v>2</v>
      </c>
      <c r="O588">
        <v>2</v>
      </c>
      <c r="P588">
        <v>65686</v>
      </c>
      <c r="Q588" t="s">
        <v>32</v>
      </c>
      <c r="R588">
        <v>13</v>
      </c>
      <c r="S588" t="s">
        <v>34</v>
      </c>
      <c r="W588" t="str">
        <f>IF(B588&lt;30,"&lt;30",IF(B588&lt;=40,"30-40",IF(B588&lt;=50,"41-50",IF(B588&lt;=60,"51-60","&gt;60"))))</f>
        <v>&lt;30</v>
      </c>
      <c r="X588" t="str">
        <f t="shared" si="36"/>
        <v>18-30 (Young Adult)</v>
      </c>
      <c r="AA588" t="str" cm="1">
        <f t="array" ref="AA588">INDEX(F588:F2087, MATCH(MAX(IF(H588:H2087="0", COUNTIF(F588:F2087, F588:F2087), 0)), IF(H588:H2087="0", COUNTIF(F588:F2087, F588:F2087), 0), 0))</f>
        <v>Home</v>
      </c>
      <c r="AB588" t="str" cm="1">
        <f t="array" ref="AB588">INDEX(Q588:Q1586, MATCH(MAX(COUNTIFS(Q588:Q1586, Q588:Q1586, AC588:AC1586, "High")), COUNTIFS(Q588:Q1586, Q588:Q1586, AC588:AC1586, "High"), 0))</f>
        <v>South</v>
      </c>
      <c r="AC588" t="str">
        <v>High Risk</v>
      </c>
      <c r="AH588">
        <f t="shared" si="37"/>
        <v>647.51989389920425</v>
      </c>
      <c r="AJ588">
        <f t="shared" si="38"/>
        <v>0.13100436681222707</v>
      </c>
      <c r="AK588">
        <f t="shared" si="39"/>
        <v>3.6406578175738162E-2</v>
      </c>
      <c r="AM588">
        <v>0.20912719603920965</v>
      </c>
      <c r="AN588" s="8">
        <f>IF(L588="Male", 1, 0)</f>
        <v>0</v>
      </c>
    </row>
    <row r="589" spans="1:40" ht="15" x14ac:dyDescent="0.3">
      <c r="A589">
        <v>588</v>
      </c>
      <c r="B589">
        <v>60</v>
      </c>
      <c r="C589">
        <v>42570</v>
      </c>
      <c r="D589">
        <v>684</v>
      </c>
      <c r="E589">
        <v>277245</v>
      </c>
      <c r="F589" t="s">
        <v>35</v>
      </c>
      <c r="G589">
        <v>5448</v>
      </c>
      <c r="H589">
        <v>0</v>
      </c>
      <c r="I589">
        <v>1</v>
      </c>
      <c r="J589" t="s">
        <v>20</v>
      </c>
      <c r="K589" t="s">
        <v>33</v>
      </c>
      <c r="L589" t="s">
        <v>30</v>
      </c>
      <c r="M589" t="s">
        <v>37</v>
      </c>
      <c r="N589">
        <v>4</v>
      </c>
      <c r="O589">
        <v>3</v>
      </c>
      <c r="P589">
        <v>96737</v>
      </c>
      <c r="Q589" t="s">
        <v>24</v>
      </c>
      <c r="R589">
        <v>7</v>
      </c>
      <c r="S589" t="s">
        <v>27</v>
      </c>
      <c r="W589" t="str">
        <f>IF(B589&lt;30,"&lt;30",IF(B589&lt;=40,"30-40",IF(B589&lt;=50,"41-50",IF(B589&lt;=60,"51-60","&gt;60"))))</f>
        <v>51-60</v>
      </c>
      <c r="X589" t="str">
        <f t="shared" si="36"/>
        <v>46-60 (Older Adult)</v>
      </c>
      <c r="AA589" t="str" cm="1">
        <f t="array" ref="AA589">INDEX(F589:F2088, MATCH(MAX(IF(H589:H2088="0", COUNTIF(F589:F2088, F589:F2088), 0)), IF(H589:H2088="0", COUNTIF(F589:F2088, F589:F2088), 0), 0))</f>
        <v>Medical</v>
      </c>
      <c r="AB589" t="str" cm="1">
        <f t="array" ref="AB589">INDEX(Q589:Q1587, MATCH(MAX(COUNTIFS(Q589:Q1587, Q589:Q1587, AC589:AC1587, "High")), COUNTIFS(Q589:Q1587, Q589:Q1587, AC589:AC1587, "High"), 0))</f>
        <v>East</v>
      </c>
      <c r="AC589" t="str">
        <v>High Risk</v>
      </c>
      <c r="AH589">
        <f t="shared" si="37"/>
        <v>652.44324324324327</v>
      </c>
      <c r="AJ589">
        <f t="shared" si="38"/>
        <v>0.17796610169491525</v>
      </c>
      <c r="AK589">
        <f t="shared" si="39"/>
        <v>3.6232807034051039E-2</v>
      </c>
      <c r="AM589">
        <v>0.48459038947168342</v>
      </c>
      <c r="AN589" s="8">
        <f>IF(L589="Male", 1, 0)</f>
        <v>1</v>
      </c>
    </row>
    <row r="590" spans="1:40" ht="15" x14ac:dyDescent="0.3">
      <c r="A590">
        <v>589</v>
      </c>
      <c r="B590">
        <v>21</v>
      </c>
      <c r="C590">
        <v>32244</v>
      </c>
      <c r="D590">
        <v>672</v>
      </c>
      <c r="E590">
        <v>176186</v>
      </c>
      <c r="F590" t="s">
        <v>28</v>
      </c>
      <c r="G590">
        <v>5297</v>
      </c>
      <c r="H590">
        <v>0</v>
      </c>
      <c r="I590">
        <v>0</v>
      </c>
      <c r="J590" t="s">
        <v>20</v>
      </c>
      <c r="K590" t="s">
        <v>29</v>
      </c>
      <c r="L590" t="s">
        <v>22</v>
      </c>
      <c r="M590" t="s">
        <v>41</v>
      </c>
      <c r="N590">
        <v>0</v>
      </c>
      <c r="O590">
        <v>1</v>
      </c>
      <c r="P590">
        <v>86974</v>
      </c>
      <c r="Q590" t="s">
        <v>26</v>
      </c>
      <c r="R590">
        <v>14</v>
      </c>
      <c r="S590" t="s">
        <v>45</v>
      </c>
      <c r="W590" t="str">
        <f>IF(B590&lt;30,"&lt;30",IF(B590&lt;=40,"30-40",IF(B590&lt;=50,"41-50",IF(B590&lt;=60,"51-60","&gt;60"))))</f>
        <v>&lt;30</v>
      </c>
      <c r="X590" t="str">
        <f t="shared" si="36"/>
        <v>18-30 (Young Adult)</v>
      </c>
      <c r="AA590" t="str" cm="1">
        <f t="array" ref="AA590">INDEX(F590:F2089, MATCH(MAX(IF(H590:H2089="0", COUNTIF(F590:F2089, F590:F2089), 0)), IF(H590:H2089="0", COUNTIF(F590:F2089, F590:F2089), 0), 0))</f>
        <v>Education</v>
      </c>
      <c r="AB590" t="str" cm="1">
        <f t="array" ref="AB590">INDEX(Q590:Q1588, MATCH(MAX(COUNTIFS(Q590:Q1588, Q590:Q1588, AC590:AC1588, "High")), COUNTIFS(Q590:Q1588, Q590:Q1588, AC590:AC1588, "High"), 0))</f>
        <v>West</v>
      </c>
      <c r="AC590" t="str">
        <v>High Risk</v>
      </c>
      <c r="AH590">
        <f t="shared" si="37"/>
        <v>648.68905472636811</v>
      </c>
      <c r="AJ590">
        <f t="shared" si="38"/>
        <v>0.15873015873015872</v>
      </c>
      <c r="AK590">
        <f t="shared" si="39"/>
        <v>3.6439719921535392E-2</v>
      </c>
      <c r="AM590">
        <v>0.39112804684883645</v>
      </c>
      <c r="AN590" s="8">
        <f>IF(L590="Male", 1, 0)</f>
        <v>0</v>
      </c>
    </row>
    <row r="591" spans="1:40" ht="15" x14ac:dyDescent="0.3">
      <c r="A591">
        <v>590</v>
      </c>
      <c r="B591">
        <v>21</v>
      </c>
      <c r="C591">
        <v>80828</v>
      </c>
      <c r="D591">
        <v>684</v>
      </c>
      <c r="E591">
        <v>240294</v>
      </c>
      <c r="F591" t="s">
        <v>40</v>
      </c>
      <c r="G591">
        <v>4641</v>
      </c>
      <c r="H591">
        <v>0</v>
      </c>
      <c r="I591">
        <v>0</v>
      </c>
      <c r="J591" t="s">
        <v>20</v>
      </c>
      <c r="K591" t="s">
        <v>29</v>
      </c>
      <c r="L591" t="s">
        <v>30</v>
      </c>
      <c r="M591" t="s">
        <v>37</v>
      </c>
      <c r="N591">
        <v>2</v>
      </c>
      <c r="O591">
        <v>1</v>
      </c>
      <c r="P591">
        <v>65758</v>
      </c>
      <c r="Q591" t="s">
        <v>24</v>
      </c>
      <c r="R591">
        <v>2</v>
      </c>
      <c r="S591" t="s">
        <v>34</v>
      </c>
      <c r="W591" t="str">
        <f>IF(B591&lt;30,"&lt;30",IF(B591&lt;=40,"30-40",IF(B591&lt;=50,"41-50",IF(B591&lt;=60,"51-60","&gt;60"))))</f>
        <v>&lt;30</v>
      </c>
      <c r="X591" t="str">
        <f t="shared" si="36"/>
        <v>18-30 (Young Adult)</v>
      </c>
      <c r="AA591" t="str" cm="1">
        <f t="array" ref="AA591">INDEX(F591:F2090, MATCH(MAX(IF(H591:H2090="0", COUNTIF(F591:F2090, F591:F2090), 0)), IF(H591:H2090="0", COUNTIF(F591:F2090, F591:F2090), 0), 0))</f>
        <v>Car</v>
      </c>
      <c r="AB591" t="str" cm="1">
        <f t="array" ref="AB591">INDEX(Q591:Q1589, MATCH(MAX(COUNTIFS(Q591:Q1589, Q591:Q1589, AC591:AC1589, "High")), COUNTIFS(Q591:Q1589, Q591:Q1589, AC591:AC1589, "High"), 0))</f>
        <v>East</v>
      </c>
      <c r="AC591" t="str">
        <v>High Risk</v>
      </c>
      <c r="AH591">
        <f t="shared" si="37"/>
        <v>652.44324324324327</v>
      </c>
      <c r="AJ591">
        <f t="shared" si="38"/>
        <v>0.13100436681222707</v>
      </c>
      <c r="AK591">
        <f t="shared" si="39"/>
        <v>3.5915525411442127E-2</v>
      </c>
      <c r="AM591">
        <v>0.83086990758759272</v>
      </c>
      <c r="AN591" s="8">
        <f>IF(L591="Male", 1, 0)</f>
        <v>1</v>
      </c>
    </row>
    <row r="592" spans="1:40" ht="15" x14ac:dyDescent="0.3">
      <c r="A592">
        <v>591</v>
      </c>
      <c r="B592">
        <v>41</v>
      </c>
      <c r="C592">
        <v>50889</v>
      </c>
      <c r="D592">
        <v>598</v>
      </c>
      <c r="E592">
        <v>210610</v>
      </c>
      <c r="F592" t="s">
        <v>28</v>
      </c>
      <c r="G592">
        <v>5226</v>
      </c>
      <c r="H592">
        <v>0</v>
      </c>
      <c r="I592">
        <v>0</v>
      </c>
      <c r="J592" t="s">
        <v>20</v>
      </c>
      <c r="K592" t="s">
        <v>21</v>
      </c>
      <c r="L592" t="s">
        <v>22</v>
      </c>
      <c r="M592" t="s">
        <v>41</v>
      </c>
      <c r="N592">
        <v>2</v>
      </c>
      <c r="O592">
        <v>3</v>
      </c>
      <c r="P592">
        <v>124917</v>
      </c>
      <c r="Q592" t="s">
        <v>26</v>
      </c>
      <c r="R592">
        <v>3</v>
      </c>
      <c r="S592" t="s">
        <v>27</v>
      </c>
      <c r="W592" t="str">
        <f>IF(B592&lt;30,"&lt;30",IF(B592&lt;=40,"30-40",IF(B592&lt;=50,"41-50",IF(B592&lt;=60,"51-60","&gt;60"))))</f>
        <v>41-50</v>
      </c>
      <c r="X592" t="str">
        <f t="shared" si="36"/>
        <v>31-45 (Middle-Aged)</v>
      </c>
      <c r="AA592" t="str" cm="1">
        <f t="array" ref="AA592">INDEX(F592:F2091, MATCH(MAX(IF(H592:H2091="0", COUNTIF(F592:F2091, F592:F2091), 0)), IF(H592:H2091="0", COUNTIF(F592:F2091, F592:F2091), 0), 0))</f>
        <v>Education</v>
      </c>
      <c r="AB592" t="str" cm="1">
        <f t="array" ref="AB592">INDEX(Q592:Q1590, MATCH(MAX(COUNTIFS(Q592:Q1590, Q592:Q1590, AC592:AC1590, "High")), COUNTIFS(Q592:Q1590, Q592:Q1590, AC592:AC1590, "High"), 0))</f>
        <v>West</v>
      </c>
      <c r="AC592" t="str">
        <v>Low Risk</v>
      </c>
      <c r="AH592">
        <f t="shared" si="37"/>
        <v>648.68905472636811</v>
      </c>
      <c r="AJ592">
        <f t="shared" si="38"/>
        <v>0.13100436681222707</v>
      </c>
      <c r="AK592">
        <f t="shared" si="39"/>
        <v>3.5389110044187093E-2</v>
      </c>
      <c r="AM592">
        <v>0.55988704144529022</v>
      </c>
      <c r="AN592" s="8">
        <f>IF(L592="Male", 1, 0)</f>
        <v>0</v>
      </c>
    </row>
    <row r="593" spans="1:40" ht="15" x14ac:dyDescent="0.3">
      <c r="A593">
        <v>592</v>
      </c>
      <c r="B593">
        <v>45</v>
      </c>
      <c r="C593">
        <v>61116</v>
      </c>
      <c r="D593">
        <v>713</v>
      </c>
      <c r="E593">
        <v>217941</v>
      </c>
      <c r="F593" t="s">
        <v>44</v>
      </c>
      <c r="G593">
        <v>5051</v>
      </c>
      <c r="H593">
        <v>0</v>
      </c>
      <c r="I593">
        <v>0</v>
      </c>
      <c r="J593" t="s">
        <v>20</v>
      </c>
      <c r="K593" t="s">
        <v>29</v>
      </c>
      <c r="L593" t="s">
        <v>22</v>
      </c>
      <c r="M593" t="s">
        <v>37</v>
      </c>
      <c r="N593">
        <v>3</v>
      </c>
      <c r="O593">
        <v>1</v>
      </c>
      <c r="P593">
        <v>153162</v>
      </c>
      <c r="Q593" t="s">
        <v>32</v>
      </c>
      <c r="R593">
        <v>4</v>
      </c>
      <c r="S593" t="s">
        <v>34</v>
      </c>
      <c r="W593" t="str">
        <f>IF(B593&lt;30,"&lt;30",IF(B593&lt;=40,"30-40",IF(B593&lt;=50,"41-50",IF(B593&lt;=60,"51-60","&gt;60"))))</f>
        <v>41-50</v>
      </c>
      <c r="X593" t="str">
        <f t="shared" si="36"/>
        <v>31-45 (Middle-Aged)</v>
      </c>
      <c r="AA593" t="str" cm="1">
        <f t="array" ref="AA593">INDEX(F593:F2092, MATCH(MAX(IF(H593:H2092="0", COUNTIF(F593:F2092, F593:F2092), 0)), IF(H593:H2092="0", COUNTIF(F593:F2092, F593:F2092), 0), 0))</f>
        <v>Personal</v>
      </c>
      <c r="AB593" t="str" cm="1">
        <f t="array" ref="AB593">INDEX(Q593:Q1591, MATCH(MAX(COUNTIFS(Q593:Q1591, Q593:Q1591, AC593:AC1591, "High")), COUNTIFS(Q593:Q1591, Q593:Q1591, AC593:AC1591, "High"), 0))</f>
        <v>South</v>
      </c>
      <c r="AC593" t="str">
        <v>High Risk</v>
      </c>
      <c r="AH593">
        <f t="shared" si="37"/>
        <v>652.44324324324327</v>
      </c>
      <c r="AJ593">
        <f t="shared" si="38"/>
        <v>0.13414634146341464</v>
      </c>
      <c r="AK593">
        <f t="shared" si="39"/>
        <v>3.5595943490776147E-2</v>
      </c>
      <c r="AM593">
        <v>0.65245331861010292</v>
      </c>
      <c r="AN593" s="8">
        <f>IF(L593="Male", 1, 0)</f>
        <v>0</v>
      </c>
    </row>
    <row r="594" spans="1:40" ht="15" x14ac:dyDescent="0.3">
      <c r="A594">
        <v>593</v>
      </c>
      <c r="B594">
        <v>47</v>
      </c>
      <c r="C594">
        <v>59526</v>
      </c>
      <c r="D594">
        <v>672</v>
      </c>
      <c r="E594">
        <v>159068</v>
      </c>
      <c r="F594" t="s">
        <v>28</v>
      </c>
      <c r="G594">
        <v>6310</v>
      </c>
      <c r="H594">
        <v>0</v>
      </c>
      <c r="I594">
        <v>1</v>
      </c>
      <c r="J594" t="s">
        <v>20</v>
      </c>
      <c r="K594" t="s">
        <v>21</v>
      </c>
      <c r="L594" t="s">
        <v>30</v>
      </c>
      <c r="M594" t="s">
        <v>23</v>
      </c>
      <c r="N594">
        <v>2</v>
      </c>
      <c r="O594">
        <v>4</v>
      </c>
      <c r="P594">
        <v>128877</v>
      </c>
      <c r="Q594" t="s">
        <v>24</v>
      </c>
      <c r="R594">
        <v>8</v>
      </c>
      <c r="S594" t="s">
        <v>39</v>
      </c>
      <c r="W594" t="str">
        <f>IF(B594&lt;30,"&lt;30",IF(B594&lt;=40,"30-40",IF(B594&lt;=50,"41-50",IF(B594&lt;=60,"51-60","&gt;60"))))</f>
        <v>41-50</v>
      </c>
      <c r="X594" t="str">
        <f t="shared" si="36"/>
        <v>46-60 (Older Adult)</v>
      </c>
      <c r="AA594" t="str" cm="1">
        <f t="array" ref="AA594">INDEX(F594:F2093, MATCH(MAX(IF(H594:H2093="0", COUNTIF(F594:F2093, F594:F2093), 0)), IF(H594:H2093="0", COUNTIF(F594:F2093, F594:F2093), 0), 0))</f>
        <v>Education</v>
      </c>
      <c r="AB594" t="str" cm="1">
        <f t="array" ref="AB594">INDEX(Q594:Q1592, MATCH(MAX(COUNTIFS(Q594:Q1592, Q594:Q1592, AC594:AC1592, "High")), COUNTIFS(Q594:Q1592, Q594:Q1592, AC594:AC1592, "High"), 0))</f>
        <v>East</v>
      </c>
      <c r="AC594" t="str">
        <v>High Risk</v>
      </c>
      <c r="AH594">
        <f t="shared" si="37"/>
        <v>647.51989389920425</v>
      </c>
      <c r="AJ594">
        <f t="shared" si="38"/>
        <v>0.13100436681222707</v>
      </c>
      <c r="AK594">
        <f t="shared" si="39"/>
        <v>3.5066979578975567E-2</v>
      </c>
      <c r="AM594">
        <v>0.638061964284098</v>
      </c>
      <c r="AN594" s="8">
        <f>IF(L594="Male", 1, 0)</f>
        <v>1</v>
      </c>
    </row>
    <row r="595" spans="1:40" ht="15" x14ac:dyDescent="0.3">
      <c r="A595">
        <v>594</v>
      </c>
      <c r="B595">
        <v>30</v>
      </c>
      <c r="C595">
        <v>54654</v>
      </c>
      <c r="D595">
        <v>644</v>
      </c>
      <c r="E595">
        <v>189382</v>
      </c>
      <c r="F595" t="s">
        <v>28</v>
      </c>
      <c r="G595">
        <v>5916</v>
      </c>
      <c r="H595">
        <v>0</v>
      </c>
      <c r="I595">
        <v>1</v>
      </c>
      <c r="J595" t="s">
        <v>20</v>
      </c>
      <c r="K595" t="s">
        <v>33</v>
      </c>
      <c r="L595" t="s">
        <v>30</v>
      </c>
      <c r="M595" t="s">
        <v>37</v>
      </c>
      <c r="N595">
        <v>0</v>
      </c>
      <c r="O595">
        <v>3</v>
      </c>
      <c r="P595">
        <v>78394</v>
      </c>
      <c r="Q595" t="s">
        <v>38</v>
      </c>
      <c r="R595">
        <v>1</v>
      </c>
      <c r="S595" t="s">
        <v>43</v>
      </c>
      <c r="W595" t="str">
        <f>IF(B595&lt;30,"&lt;30",IF(B595&lt;=40,"30-40",IF(B595&lt;=50,"41-50",IF(B595&lt;=60,"51-60","&gt;60"))))</f>
        <v>30-40</v>
      </c>
      <c r="X595" t="str">
        <f t="shared" si="36"/>
        <v>18-30 (Young Adult)</v>
      </c>
      <c r="AA595" t="str" cm="1">
        <f t="array" ref="AA595">INDEX(F595:F2094, MATCH(MAX(IF(H595:H2094="0", COUNTIF(F595:F2094, F595:F2094), 0)), IF(H595:H2094="0", COUNTIF(F595:F2094, F595:F2094), 0), 0))</f>
        <v>Education</v>
      </c>
      <c r="AB595" t="str" cm="1">
        <f t="array" ref="AB595">INDEX(Q595:Q1593, MATCH(MAX(COUNTIFS(Q595:Q1593, Q595:Q1593, AC595:AC1593, "High")), COUNTIFS(Q595:Q1593, Q595:Q1593, AC595:AC1593, "High"), 0))</f>
        <v>North</v>
      </c>
      <c r="AC595" t="str">
        <v>High Risk</v>
      </c>
      <c r="AH595">
        <f t="shared" si="37"/>
        <v>652.44324324324327</v>
      </c>
      <c r="AJ595">
        <f t="shared" si="38"/>
        <v>0.15873015873015872</v>
      </c>
      <c r="AK595">
        <f t="shared" si="39"/>
        <v>3.5690125120767524E-2</v>
      </c>
      <c r="AM595">
        <v>0.59396468234932076</v>
      </c>
      <c r="AN595" s="8">
        <f>IF(L595="Male", 1, 0)</f>
        <v>1</v>
      </c>
    </row>
    <row r="596" spans="1:40" ht="15" x14ac:dyDescent="0.3">
      <c r="A596">
        <v>595</v>
      </c>
      <c r="B596">
        <v>32</v>
      </c>
      <c r="C596">
        <v>43756</v>
      </c>
      <c r="D596">
        <v>645</v>
      </c>
      <c r="E596">
        <v>145168</v>
      </c>
      <c r="F596" t="s">
        <v>19</v>
      </c>
      <c r="G596">
        <v>5602</v>
      </c>
      <c r="H596">
        <v>0</v>
      </c>
      <c r="I596">
        <v>1</v>
      </c>
      <c r="J596" t="s">
        <v>20</v>
      </c>
      <c r="K596" t="s">
        <v>29</v>
      </c>
      <c r="L596" t="s">
        <v>22</v>
      </c>
      <c r="M596" t="s">
        <v>23</v>
      </c>
      <c r="N596">
        <v>5</v>
      </c>
      <c r="O596">
        <v>4</v>
      </c>
      <c r="P596">
        <v>98493</v>
      </c>
      <c r="Q596" t="s">
        <v>26</v>
      </c>
      <c r="R596">
        <v>9</v>
      </c>
      <c r="S596" t="s">
        <v>43</v>
      </c>
      <c r="W596" t="str">
        <f>IF(B596&lt;30,"&lt;30",IF(B596&lt;=40,"30-40",IF(B596&lt;=50,"41-50",IF(B596&lt;=60,"51-60","&gt;60"))))</f>
        <v>30-40</v>
      </c>
      <c r="X596" t="str">
        <f t="shared" si="36"/>
        <v>31-45 (Middle-Aged)</v>
      </c>
      <c r="AA596" t="str" cm="1">
        <f t="array" ref="AA596">INDEX(F596:F2095, MATCH(MAX(IF(H596:H2095="0", COUNTIF(F596:F2095, F596:F2095), 0)), IF(H596:H2095="0", COUNTIF(F596:F2095, F596:F2095), 0), 0))</f>
        <v>Home</v>
      </c>
      <c r="AB596" t="str" cm="1">
        <f t="array" ref="AB596">INDEX(Q596:Q1594, MATCH(MAX(COUNTIFS(Q596:Q1594, Q596:Q1594, AC596:AC1594, "High")), COUNTIFS(Q596:Q1594, Q596:Q1594, AC596:AC1594, "High"), 0))</f>
        <v>West</v>
      </c>
      <c r="AC596" t="str">
        <v>High Risk</v>
      </c>
      <c r="AH596">
        <f t="shared" si="37"/>
        <v>647.51989389920425</v>
      </c>
      <c r="AJ596">
        <f t="shared" si="38"/>
        <v>0.11715481171548117</v>
      </c>
      <c r="AK596">
        <f t="shared" si="39"/>
        <v>3.5898443929687857E-2</v>
      </c>
      <c r="AM596">
        <v>0.4953250726356091</v>
      </c>
      <c r="AN596" s="8">
        <f>IF(L596="Male", 1, 0)</f>
        <v>0</v>
      </c>
    </row>
    <row r="597" spans="1:40" ht="15" x14ac:dyDescent="0.3">
      <c r="A597">
        <v>596</v>
      </c>
      <c r="B597">
        <v>48</v>
      </c>
      <c r="C597">
        <v>41842</v>
      </c>
      <c r="D597">
        <v>648</v>
      </c>
      <c r="E597">
        <v>138870</v>
      </c>
      <c r="F597" t="s">
        <v>44</v>
      </c>
      <c r="G597">
        <v>4317</v>
      </c>
      <c r="H597">
        <v>0</v>
      </c>
      <c r="I597">
        <v>1</v>
      </c>
      <c r="J597" t="s">
        <v>20</v>
      </c>
      <c r="K597" t="s">
        <v>21</v>
      </c>
      <c r="L597" t="s">
        <v>30</v>
      </c>
      <c r="M597" t="s">
        <v>37</v>
      </c>
      <c r="N597">
        <v>5</v>
      </c>
      <c r="O597">
        <v>4</v>
      </c>
      <c r="P597">
        <v>146212</v>
      </c>
      <c r="Q597" t="s">
        <v>24</v>
      </c>
      <c r="R597">
        <v>17</v>
      </c>
      <c r="S597" t="s">
        <v>42</v>
      </c>
      <c r="W597" t="str">
        <f>IF(B597&lt;30,"&lt;30",IF(B597&lt;=40,"30-40",IF(B597&lt;=50,"41-50",IF(B597&lt;=60,"51-60","&gt;60"))))</f>
        <v>41-50</v>
      </c>
      <c r="X597" t="str">
        <f t="shared" si="36"/>
        <v>46-60 (Older Adult)</v>
      </c>
      <c r="AA597" t="str" cm="1">
        <f t="array" ref="AA597">INDEX(F597:F2096, MATCH(MAX(IF(H597:H2096="0", COUNTIF(F597:F2096, F597:F2096), 0)), IF(H597:H2096="0", COUNTIF(F597:F2096, F597:F2096), 0), 0))</f>
        <v>Personal</v>
      </c>
      <c r="AB597" t="str" cm="1">
        <f t="array" ref="AB597">INDEX(Q597:Q1595, MATCH(MAX(COUNTIFS(Q597:Q1595, Q597:Q1595, AC597:AC1595, "High")), COUNTIFS(Q597:Q1595, Q597:Q1595, AC597:AC1595, "High"), 0))</f>
        <v>East</v>
      </c>
      <c r="AC597" t="str">
        <v>High Risk</v>
      </c>
      <c r="AH597">
        <f t="shared" si="37"/>
        <v>652.44324324324327</v>
      </c>
      <c r="AJ597">
        <f t="shared" si="38"/>
        <v>0.11715481171548117</v>
      </c>
      <c r="AK597">
        <f t="shared" si="39"/>
        <v>3.6525652750582477E-2</v>
      </c>
      <c r="AM597">
        <v>0.47800114044694658</v>
      </c>
      <c r="AN597" s="8">
        <f>IF(L597="Male", 1, 0)</f>
        <v>1</v>
      </c>
    </row>
    <row r="598" spans="1:40" ht="15" x14ac:dyDescent="0.3">
      <c r="A598">
        <v>597</v>
      </c>
      <c r="B598">
        <v>52</v>
      </c>
      <c r="C598">
        <v>19691</v>
      </c>
      <c r="D598">
        <v>608</v>
      </c>
      <c r="E598">
        <v>225913</v>
      </c>
      <c r="F598" t="s">
        <v>28</v>
      </c>
      <c r="G598">
        <v>5228</v>
      </c>
      <c r="H598">
        <v>1</v>
      </c>
      <c r="I598">
        <v>0</v>
      </c>
      <c r="J598" t="s">
        <v>20</v>
      </c>
      <c r="K598" t="s">
        <v>29</v>
      </c>
      <c r="L598" t="s">
        <v>30</v>
      </c>
      <c r="M598" t="s">
        <v>37</v>
      </c>
      <c r="N598">
        <v>5</v>
      </c>
      <c r="O598">
        <v>4</v>
      </c>
      <c r="P598">
        <v>64789</v>
      </c>
      <c r="Q598" t="s">
        <v>32</v>
      </c>
      <c r="R598">
        <v>18</v>
      </c>
      <c r="S598" t="s">
        <v>34</v>
      </c>
      <c r="W598" t="str">
        <f>IF(B598&lt;30,"&lt;30",IF(B598&lt;=40,"30-40",IF(B598&lt;=50,"41-50",IF(B598&lt;=60,"51-60","&gt;60"))))</f>
        <v>51-60</v>
      </c>
      <c r="X598" t="str">
        <f t="shared" si="36"/>
        <v>46-60 (Older Adult)</v>
      </c>
      <c r="AA598" t="str" cm="1">
        <f t="array" ref="AA598">INDEX(F598:F2097, MATCH(MAX(IF(H598:H2097="0", COUNTIF(F598:F2097, F598:F2097), 0)), IF(H598:H2097="0", COUNTIF(F598:F2097, F598:F2097), 0), 0))</f>
        <v>Education</v>
      </c>
      <c r="AB598" t="str" cm="1">
        <f t="array" ref="AB598">INDEX(Q598:Q1596, MATCH(MAX(COUNTIFS(Q598:Q1596, Q598:Q1596, AC598:AC1596, "High")), COUNTIFS(Q598:Q1596, Q598:Q1596, AC598:AC1596, "High"), 0))</f>
        <v>South</v>
      </c>
      <c r="AC598" t="str">
        <v>High Risk</v>
      </c>
      <c r="AH598">
        <f t="shared" si="37"/>
        <v>652.44324324324327</v>
      </c>
      <c r="AJ598">
        <f t="shared" si="38"/>
        <v>0.11715481171548117</v>
      </c>
      <c r="AK598">
        <f t="shared" si="39"/>
        <v>3.7155687330222065E-2</v>
      </c>
      <c r="AM598">
        <v>0.27750875700333988</v>
      </c>
      <c r="AN598" s="8">
        <f>IF(L598="Male", 1, 0)</f>
        <v>1</v>
      </c>
    </row>
    <row r="599" spans="1:40" ht="15" x14ac:dyDescent="0.3">
      <c r="A599">
        <v>598</v>
      </c>
      <c r="B599">
        <v>53</v>
      </c>
      <c r="C599">
        <v>52132</v>
      </c>
      <c r="D599">
        <v>709</v>
      </c>
      <c r="E599">
        <v>173785</v>
      </c>
      <c r="F599" t="s">
        <v>40</v>
      </c>
      <c r="G599">
        <v>4384</v>
      </c>
      <c r="H599">
        <v>0</v>
      </c>
      <c r="I599">
        <v>0</v>
      </c>
      <c r="J599" t="s">
        <v>20</v>
      </c>
      <c r="K599" t="s">
        <v>29</v>
      </c>
      <c r="L599" t="s">
        <v>30</v>
      </c>
      <c r="M599" t="s">
        <v>37</v>
      </c>
      <c r="N599">
        <v>1</v>
      </c>
      <c r="O599">
        <v>1</v>
      </c>
      <c r="P599">
        <v>123477</v>
      </c>
      <c r="Q599" t="s">
        <v>24</v>
      </c>
      <c r="R599">
        <v>7</v>
      </c>
      <c r="S599" t="s">
        <v>43</v>
      </c>
      <c r="W599" t="str">
        <f>IF(B599&lt;30,"&lt;30",IF(B599&lt;=40,"30-40",IF(B599&lt;=50,"41-50",IF(B599&lt;=60,"51-60","&gt;60"))))</f>
        <v>51-60</v>
      </c>
      <c r="X599" t="str">
        <f t="shared" si="36"/>
        <v>46-60 (Older Adult)</v>
      </c>
      <c r="AA599" t="str" cm="1">
        <f t="array" ref="AA599">INDEX(F599:F2098, MATCH(MAX(IF(H599:H2098="0", COUNTIF(F599:F2098, F599:F2098), 0)), IF(H599:H2098="0", COUNTIF(F599:F2098, F599:F2098), 0), 0))</f>
        <v>Car</v>
      </c>
      <c r="AB599" t="str" cm="1">
        <f t="array" ref="AB599">INDEX(Q599:Q1597, MATCH(MAX(COUNTIFS(Q599:Q1597, Q599:Q1597, AC599:AC1597, "High")), COUNTIFS(Q599:Q1597, Q599:Q1597, AC599:AC1597, "High"), 0))</f>
        <v>East</v>
      </c>
      <c r="AC599" t="str">
        <v>High Risk</v>
      </c>
      <c r="AH599">
        <f t="shared" si="37"/>
        <v>652.44324324324327</v>
      </c>
      <c r="AJ599">
        <f t="shared" si="38"/>
        <v>0.15436241610738255</v>
      </c>
      <c r="AK599">
        <f t="shared" si="39"/>
        <v>3.3417554790027809E-2</v>
      </c>
      <c r="AM599">
        <v>0.57113764108505383</v>
      </c>
      <c r="AN599" s="8">
        <f>IF(L599="Male", 1, 0)</f>
        <v>1</v>
      </c>
    </row>
    <row r="600" spans="1:40" ht="15" x14ac:dyDescent="0.3">
      <c r="A600">
        <v>599</v>
      </c>
      <c r="B600">
        <v>28</v>
      </c>
      <c r="C600">
        <v>54505</v>
      </c>
      <c r="D600">
        <v>698</v>
      </c>
      <c r="E600">
        <v>154245</v>
      </c>
      <c r="F600" t="s">
        <v>19</v>
      </c>
      <c r="G600">
        <v>6228</v>
      </c>
      <c r="H600">
        <v>0</v>
      </c>
      <c r="I600">
        <v>1</v>
      </c>
      <c r="J600" t="s">
        <v>20</v>
      </c>
      <c r="K600" t="s">
        <v>33</v>
      </c>
      <c r="L600" t="s">
        <v>22</v>
      </c>
      <c r="M600" t="s">
        <v>41</v>
      </c>
      <c r="N600">
        <v>0</v>
      </c>
      <c r="O600">
        <v>2</v>
      </c>
      <c r="P600">
        <v>56557</v>
      </c>
      <c r="Q600" t="s">
        <v>38</v>
      </c>
      <c r="R600">
        <v>3</v>
      </c>
      <c r="S600" t="s">
        <v>39</v>
      </c>
      <c r="W600" t="str">
        <f>IF(B600&lt;30,"&lt;30",IF(B600&lt;=40,"30-40",IF(B600&lt;=50,"41-50",IF(B600&lt;=60,"51-60","&gt;60"))))</f>
        <v>&lt;30</v>
      </c>
      <c r="X600" t="str">
        <f t="shared" si="36"/>
        <v>18-30 (Young Adult)</v>
      </c>
      <c r="AA600" t="str" cm="1">
        <f t="array" ref="AA600">INDEX(F600:F2099, MATCH(MAX(IF(H600:H2099="0", COUNTIF(F600:F2099, F600:F2099), 0)), IF(H600:H2099="0", COUNTIF(F600:F2099, F600:F2099), 0), 0))</f>
        <v>Home</v>
      </c>
      <c r="AB600" t="str" cm="1">
        <f t="array" ref="AB600">INDEX(Q600:Q1598, MATCH(MAX(COUNTIFS(Q600:Q1598, Q600:Q1598, AC600:AC1598, "High")), COUNTIFS(Q600:Q1598, Q600:Q1598, AC600:AC1598, "High"), 0))</f>
        <v>North</v>
      </c>
      <c r="AC600" t="str">
        <v>High Risk</v>
      </c>
      <c r="AH600">
        <f t="shared" si="37"/>
        <v>648.68905472636811</v>
      </c>
      <c r="AJ600">
        <f t="shared" si="38"/>
        <v>0.15873015873015872</v>
      </c>
      <c r="AK600">
        <f t="shared" si="39"/>
        <v>3.2884343291481842E-2</v>
      </c>
      <c r="AM600">
        <v>0.5926160585791479</v>
      </c>
      <c r="AN600" s="8">
        <f>IF(L600="Male", 1, 0)</f>
        <v>0</v>
      </c>
    </row>
    <row r="601" spans="1:40" ht="15" x14ac:dyDescent="0.3">
      <c r="A601">
        <v>600</v>
      </c>
      <c r="B601">
        <v>62</v>
      </c>
      <c r="C601">
        <v>49282</v>
      </c>
      <c r="D601">
        <v>701</v>
      </c>
      <c r="E601">
        <v>139524</v>
      </c>
      <c r="F601" t="s">
        <v>28</v>
      </c>
      <c r="G601">
        <v>4285</v>
      </c>
      <c r="H601">
        <v>1</v>
      </c>
      <c r="I601">
        <v>1</v>
      </c>
      <c r="J601" t="s">
        <v>20</v>
      </c>
      <c r="K601" t="s">
        <v>21</v>
      </c>
      <c r="L601" t="s">
        <v>22</v>
      </c>
      <c r="M601" t="s">
        <v>31</v>
      </c>
      <c r="N601">
        <v>2</v>
      </c>
      <c r="O601">
        <v>2</v>
      </c>
      <c r="P601">
        <v>150521</v>
      </c>
      <c r="Q601" t="s">
        <v>38</v>
      </c>
      <c r="R601">
        <v>16</v>
      </c>
      <c r="S601" t="s">
        <v>45</v>
      </c>
      <c r="W601" t="str">
        <f>IF(B601&lt;30,"&lt;30",IF(B601&lt;=40,"30-40",IF(B601&lt;=50,"41-50",IF(B601&lt;=60,"51-60","&gt;60"))))</f>
        <v>&gt;60</v>
      </c>
      <c r="X601" t="str">
        <f t="shared" si="36"/>
        <v>46-60 (Older Adult)</v>
      </c>
      <c r="AA601" t="str" cm="1">
        <f t="array" ref="AA601">INDEX(F601:F2100, MATCH(MAX(IF(H601:H2100="0", COUNTIF(F601:F2100, F601:F2100), 0)), IF(H601:H2100="0", COUNTIF(F601:F2100, F601:F2100), 0), 0))</f>
        <v>Education</v>
      </c>
      <c r="AB601" t="str" cm="1">
        <f t="array" ref="AB601">INDEX(Q601:Q1599, MATCH(MAX(COUNTIFS(Q601:Q1599, Q601:Q1599, AC601:AC1599, "High")), COUNTIFS(Q601:Q1599, Q601:Q1599, AC601:AC1599, "High"), 0))</f>
        <v>North</v>
      </c>
      <c r="AC601" t="str">
        <v>High Risk</v>
      </c>
      <c r="AH601">
        <f t="shared" si="37"/>
        <v>647.78062678062679</v>
      </c>
      <c r="AJ601">
        <f t="shared" si="38"/>
        <v>0.13100436681222707</v>
      </c>
      <c r="AK601">
        <f t="shared" si="39"/>
        <v>3.2707335956910874E-2</v>
      </c>
      <c r="AM601">
        <v>0.54534181729315823</v>
      </c>
      <c r="AN601" s="8">
        <f>IF(L601="Male", 1, 0)</f>
        <v>0</v>
      </c>
    </row>
    <row r="602" spans="1:40" ht="15" x14ac:dyDescent="0.3">
      <c r="A602">
        <v>601</v>
      </c>
      <c r="B602">
        <v>46</v>
      </c>
      <c r="C602">
        <v>52151</v>
      </c>
      <c r="D602">
        <v>725</v>
      </c>
      <c r="E602">
        <v>124313</v>
      </c>
      <c r="F602" t="s">
        <v>44</v>
      </c>
      <c r="G602">
        <v>4865</v>
      </c>
      <c r="H602">
        <v>0</v>
      </c>
      <c r="I602">
        <v>0</v>
      </c>
      <c r="J602" t="s">
        <v>20</v>
      </c>
      <c r="K602" t="s">
        <v>33</v>
      </c>
      <c r="L602" t="s">
        <v>30</v>
      </c>
      <c r="M602" t="s">
        <v>31</v>
      </c>
      <c r="N602">
        <v>2</v>
      </c>
      <c r="O602">
        <v>2</v>
      </c>
      <c r="P602">
        <v>87090</v>
      </c>
      <c r="Q602" t="s">
        <v>24</v>
      </c>
      <c r="R602">
        <v>8</v>
      </c>
      <c r="S602" t="s">
        <v>34</v>
      </c>
      <c r="W602" t="str">
        <f>IF(B602&lt;30,"&lt;30",IF(B602&lt;=40,"30-40",IF(B602&lt;=50,"41-50",IF(B602&lt;=60,"51-60","&gt;60"))))</f>
        <v>41-50</v>
      </c>
      <c r="X602" t="str">
        <f t="shared" si="36"/>
        <v>46-60 (Older Adult)</v>
      </c>
      <c r="AA602" t="str" cm="1">
        <f t="array" ref="AA602">INDEX(F602:F2101, MATCH(MAX(IF(H602:H2101="0", COUNTIF(F602:F2101, F602:F2101), 0)), IF(H602:H2101="0", COUNTIF(F602:F2101, F602:F2101), 0), 0))</f>
        <v>Personal</v>
      </c>
      <c r="AB602" t="str" cm="1">
        <f t="array" ref="AB602">INDEX(Q602:Q1600, MATCH(MAX(COUNTIFS(Q602:Q1600, Q602:Q1600, AC602:AC1600, "High")), COUNTIFS(Q602:Q1600, Q602:Q1600, AC602:AC1600, "High"), 0))</f>
        <v>East</v>
      </c>
      <c r="AC602" t="str">
        <v>High Risk</v>
      </c>
      <c r="AH602">
        <f t="shared" si="37"/>
        <v>647.78062678062679</v>
      </c>
      <c r="AJ602">
        <f t="shared" si="38"/>
        <v>0.13100436681222707</v>
      </c>
      <c r="AK602">
        <f t="shared" si="39"/>
        <v>3.4053873566149431E-2</v>
      </c>
      <c r="AM602">
        <v>0.57130961324366647</v>
      </c>
      <c r="AN602" s="8">
        <f>IF(L602="Male", 1, 0)</f>
        <v>1</v>
      </c>
    </row>
    <row r="603" spans="1:40" ht="15" x14ac:dyDescent="0.3">
      <c r="A603">
        <v>602</v>
      </c>
      <c r="B603">
        <v>62</v>
      </c>
      <c r="C603">
        <v>31903</v>
      </c>
      <c r="D603">
        <v>659</v>
      </c>
      <c r="E603">
        <v>102179</v>
      </c>
      <c r="F603" t="s">
        <v>40</v>
      </c>
      <c r="G603">
        <v>3913</v>
      </c>
      <c r="H603">
        <v>0</v>
      </c>
      <c r="I603">
        <v>0</v>
      </c>
      <c r="J603" t="s">
        <v>20</v>
      </c>
      <c r="K603" t="s">
        <v>33</v>
      </c>
      <c r="L603" t="s">
        <v>30</v>
      </c>
      <c r="M603" t="s">
        <v>41</v>
      </c>
      <c r="N603">
        <v>2</v>
      </c>
      <c r="O603">
        <v>4</v>
      </c>
      <c r="P603">
        <v>166871</v>
      </c>
      <c r="Q603" t="s">
        <v>38</v>
      </c>
      <c r="R603">
        <v>5</v>
      </c>
      <c r="S603" t="s">
        <v>34</v>
      </c>
      <c r="W603" t="str">
        <f>IF(B603&lt;30,"&lt;30",IF(B603&lt;=40,"30-40",IF(B603&lt;=50,"41-50",IF(B603&lt;=60,"51-60","&gt;60"))))</f>
        <v>&gt;60</v>
      </c>
      <c r="X603" t="str">
        <f t="shared" si="36"/>
        <v>46-60 (Older Adult)</v>
      </c>
      <c r="AA603" t="str" cm="1">
        <f t="array" ref="AA603">INDEX(F603:F2102, MATCH(MAX(IF(H603:H2102="0", COUNTIF(F603:F2102, F603:F2102), 0)), IF(H603:H2102="0", COUNTIF(F603:F2102, F603:F2102), 0), 0))</f>
        <v>Car</v>
      </c>
      <c r="AB603" t="str" cm="1">
        <f t="array" ref="AB603">INDEX(Q603:Q1601, MATCH(MAX(COUNTIFS(Q603:Q1601, Q603:Q1601, AC603:AC1601, "High")), COUNTIFS(Q603:Q1601, Q603:Q1601, AC603:AC1601, "High"), 0))</f>
        <v>North</v>
      </c>
      <c r="AC603" t="str">
        <v>High Risk</v>
      </c>
      <c r="AH603">
        <f t="shared" si="37"/>
        <v>648.68905472636811</v>
      </c>
      <c r="AJ603">
        <f t="shared" si="38"/>
        <v>0.13100436681222707</v>
      </c>
      <c r="AK603">
        <f t="shared" si="39"/>
        <v>3.3877098985710355E-2</v>
      </c>
      <c r="AM603">
        <v>0.38804159916005176</v>
      </c>
      <c r="AN603" s="8">
        <f>IF(L603="Male", 1, 0)</f>
        <v>1</v>
      </c>
    </row>
    <row r="604" spans="1:40" ht="15" x14ac:dyDescent="0.3">
      <c r="A604">
        <v>603</v>
      </c>
      <c r="B604">
        <v>61</v>
      </c>
      <c r="C604">
        <v>45589</v>
      </c>
      <c r="D604">
        <v>567</v>
      </c>
      <c r="E604">
        <v>205547</v>
      </c>
      <c r="F604" t="s">
        <v>44</v>
      </c>
      <c r="G604">
        <v>4501</v>
      </c>
      <c r="H604">
        <v>0</v>
      </c>
      <c r="I604">
        <v>1</v>
      </c>
      <c r="J604" t="s">
        <v>20</v>
      </c>
      <c r="K604" t="s">
        <v>33</v>
      </c>
      <c r="L604" t="s">
        <v>30</v>
      </c>
      <c r="M604" t="s">
        <v>37</v>
      </c>
      <c r="N604">
        <v>3</v>
      </c>
      <c r="O604">
        <v>3</v>
      </c>
      <c r="P604">
        <v>151841</v>
      </c>
      <c r="Q604" t="s">
        <v>26</v>
      </c>
      <c r="R604">
        <v>17</v>
      </c>
      <c r="S604" t="s">
        <v>45</v>
      </c>
      <c r="W604" t="str">
        <f>IF(B604&lt;30,"&lt;30",IF(B604&lt;=40,"30-40",IF(B604&lt;=50,"41-50",IF(B604&lt;=60,"51-60","&gt;60"))))</f>
        <v>&gt;60</v>
      </c>
      <c r="X604" t="str">
        <f t="shared" si="36"/>
        <v>46-60 (Older Adult)</v>
      </c>
      <c r="AA604" t="str" cm="1">
        <f t="array" ref="AA604">INDEX(F604:F2103, MATCH(MAX(IF(H604:H2103="0", COUNTIF(F604:F2103, F604:F2103), 0)), IF(H604:H2103="0", COUNTIF(F604:F2103, F604:F2103), 0), 0))</f>
        <v>Personal</v>
      </c>
      <c r="AB604" t="str" cm="1">
        <f t="array" ref="AB604">INDEX(Q604:Q1602, MATCH(MAX(COUNTIFS(Q604:Q1602, Q604:Q1602, AC604:AC1602, "High")), COUNTIFS(Q604:Q1602, Q604:Q1602, AC604:AC1602, "High"), 0))</f>
        <v>West</v>
      </c>
      <c r="AC604" t="str">
        <v>Low Risk</v>
      </c>
      <c r="AH604">
        <f t="shared" si="37"/>
        <v>652.44324324324327</v>
      </c>
      <c r="AJ604">
        <f t="shared" si="38"/>
        <v>0.13414634146341464</v>
      </c>
      <c r="AK604">
        <f t="shared" si="39"/>
        <v>3.4504910249307096E-2</v>
      </c>
      <c r="AM604">
        <v>0.51191586035860726</v>
      </c>
      <c r="AN604" s="8">
        <f>IF(L604="Male", 1, 0)</f>
        <v>1</v>
      </c>
    </row>
    <row r="605" spans="1:40" ht="15" x14ac:dyDescent="0.3">
      <c r="A605">
        <v>604</v>
      </c>
      <c r="B605">
        <v>22</v>
      </c>
      <c r="C605">
        <v>40252</v>
      </c>
      <c r="D605">
        <v>681</v>
      </c>
      <c r="E605">
        <v>68628</v>
      </c>
      <c r="F605" t="s">
        <v>44</v>
      </c>
      <c r="G605">
        <v>4490</v>
      </c>
      <c r="H605">
        <v>1</v>
      </c>
      <c r="I605">
        <v>1</v>
      </c>
      <c r="J605" t="s">
        <v>20</v>
      </c>
      <c r="K605" t="s">
        <v>21</v>
      </c>
      <c r="L605" t="s">
        <v>22</v>
      </c>
      <c r="M605" t="s">
        <v>37</v>
      </c>
      <c r="N605">
        <v>4</v>
      </c>
      <c r="O605">
        <v>4</v>
      </c>
      <c r="P605">
        <v>96807</v>
      </c>
      <c r="Q605" t="s">
        <v>38</v>
      </c>
      <c r="R605">
        <v>19</v>
      </c>
      <c r="S605" t="s">
        <v>27</v>
      </c>
      <c r="W605" t="str">
        <f>IF(B605&lt;30,"&lt;30",IF(B605&lt;=40,"30-40",IF(B605&lt;=50,"41-50",IF(B605&lt;=60,"51-60","&gt;60"))))</f>
        <v>&lt;30</v>
      </c>
      <c r="X605" t="str">
        <f t="shared" si="36"/>
        <v>18-30 (Young Adult)</v>
      </c>
      <c r="AA605" t="str" cm="1">
        <f t="array" ref="AA605">INDEX(F605:F2104, MATCH(MAX(IF(H605:H2104="0", COUNTIF(F605:F2104, F605:F2104), 0)), IF(H605:H2104="0", COUNTIF(F605:F2104, F605:F2104), 0), 0))</f>
        <v>Personal</v>
      </c>
      <c r="AB605" t="str" cm="1">
        <f t="array" ref="AB605">INDEX(Q605:Q1603, MATCH(MAX(COUNTIFS(Q605:Q1603, Q605:Q1603, AC605:AC1603, "High")), COUNTIFS(Q605:Q1603, Q605:Q1603, AC605:AC1603, "High"), 0))</f>
        <v>North</v>
      </c>
      <c r="AC605" t="str">
        <v>High Risk</v>
      </c>
      <c r="AH605">
        <f t="shared" si="37"/>
        <v>652.44324324324327</v>
      </c>
      <c r="AJ605">
        <f t="shared" si="38"/>
        <v>0.17796610169491525</v>
      </c>
      <c r="AK605">
        <f t="shared" si="39"/>
        <v>3.4716018639071318E-2</v>
      </c>
      <c r="AM605">
        <v>0.46360978612094167</v>
      </c>
      <c r="AN605" s="8">
        <f>IF(L605="Male", 1, 0)</f>
        <v>0</v>
      </c>
    </row>
    <row r="606" spans="1:40" ht="15" x14ac:dyDescent="0.3">
      <c r="A606">
        <v>605</v>
      </c>
      <c r="B606">
        <v>55</v>
      </c>
      <c r="C606">
        <v>59975</v>
      </c>
      <c r="D606">
        <v>679</v>
      </c>
      <c r="E606">
        <v>223565</v>
      </c>
      <c r="F606" t="s">
        <v>44</v>
      </c>
      <c r="G606">
        <v>4847</v>
      </c>
      <c r="H606">
        <v>0</v>
      </c>
      <c r="I606">
        <v>1</v>
      </c>
      <c r="J606" t="s">
        <v>20</v>
      </c>
      <c r="K606" t="s">
        <v>21</v>
      </c>
      <c r="L606" t="s">
        <v>30</v>
      </c>
      <c r="M606" t="s">
        <v>41</v>
      </c>
      <c r="N606">
        <v>0</v>
      </c>
      <c r="O606">
        <v>4</v>
      </c>
      <c r="P606">
        <v>78417</v>
      </c>
      <c r="Q606" t="s">
        <v>24</v>
      </c>
      <c r="R606">
        <v>18</v>
      </c>
      <c r="S606" t="s">
        <v>43</v>
      </c>
      <c r="W606" t="str">
        <f>IF(B606&lt;30,"&lt;30",IF(B606&lt;=40,"30-40",IF(B606&lt;=50,"41-50",IF(B606&lt;=60,"51-60","&gt;60"))))</f>
        <v>51-60</v>
      </c>
      <c r="X606" t="str">
        <f t="shared" si="36"/>
        <v>46-60 (Older Adult)</v>
      </c>
      <c r="AA606" t="str" cm="1">
        <f t="array" ref="AA606">INDEX(F606:F2105, MATCH(MAX(IF(H606:H2105="0", COUNTIF(F606:F2105, F606:F2105), 0)), IF(H606:H2105="0", COUNTIF(F606:F2105, F606:F2105), 0), 0))</f>
        <v>Personal</v>
      </c>
      <c r="AB606" t="str" cm="1">
        <f t="array" ref="AB606">INDEX(Q606:Q1604, MATCH(MAX(COUNTIFS(Q606:Q1604, Q606:Q1604, AC606:AC1604, "High")), COUNTIFS(Q606:Q1604, Q606:Q1604, AC606:AC1604, "High"), 0))</f>
        <v>East</v>
      </c>
      <c r="AC606" t="str">
        <v>High Risk</v>
      </c>
      <c r="AH606">
        <f t="shared" si="37"/>
        <v>648.68905472636811</v>
      </c>
      <c r="AJ606">
        <f t="shared" si="38"/>
        <v>0.15873015873015872</v>
      </c>
      <c r="AK606">
        <f t="shared" si="39"/>
        <v>3.0916934425633379E-2</v>
      </c>
      <c r="AM606">
        <v>0.64212593792710193</v>
      </c>
      <c r="AN606" s="8">
        <f>IF(L606="Male", 1, 0)</f>
        <v>1</v>
      </c>
    </row>
    <row r="607" spans="1:40" ht="15" x14ac:dyDescent="0.3">
      <c r="A607">
        <v>606</v>
      </c>
      <c r="B607">
        <v>54</v>
      </c>
      <c r="C607">
        <v>50614</v>
      </c>
      <c r="D607">
        <v>727</v>
      </c>
      <c r="E607">
        <v>223213</v>
      </c>
      <c r="F607" t="s">
        <v>35</v>
      </c>
      <c r="G607">
        <v>4100</v>
      </c>
      <c r="H607">
        <v>0</v>
      </c>
      <c r="I607">
        <v>0</v>
      </c>
      <c r="J607" t="s">
        <v>36</v>
      </c>
      <c r="K607" t="s">
        <v>29</v>
      </c>
      <c r="L607" t="s">
        <v>30</v>
      </c>
      <c r="M607" t="s">
        <v>23</v>
      </c>
      <c r="N607">
        <v>5</v>
      </c>
      <c r="O607">
        <v>3</v>
      </c>
      <c r="P607">
        <v>105843</v>
      </c>
      <c r="Q607" t="s">
        <v>24</v>
      </c>
      <c r="R607">
        <v>5</v>
      </c>
      <c r="S607" t="s">
        <v>27</v>
      </c>
      <c r="W607" t="str">
        <f>IF(B607&lt;30,"&lt;30",IF(B607&lt;=40,"30-40",IF(B607&lt;=50,"41-50",IF(B607&lt;=60,"51-60","&gt;60"))))</f>
        <v>51-60</v>
      </c>
      <c r="X607" t="str">
        <f t="shared" si="36"/>
        <v>46-60 (Older Adult)</v>
      </c>
      <c r="AA607" t="str" cm="1">
        <f t="array" ref="AA607">INDEX(F607:F2106, MATCH(MAX(IF(H607:H2106="0", COUNTIF(F607:F2106, F607:F2106), 0)), IF(H607:H2106="0", COUNTIF(F607:F2106, F607:F2106), 0), 0))</f>
        <v>Medical</v>
      </c>
      <c r="AB607" t="str" cm="1">
        <f t="array" ref="AB607">INDEX(Q607:Q1605, MATCH(MAX(COUNTIFS(Q607:Q1605, Q607:Q1605, AC607:AC1605, "High")), COUNTIFS(Q607:Q1605, Q607:Q1605, AC607:AC1605, "High"), 0))</f>
        <v>East</v>
      </c>
      <c r="AC607" t="str">
        <v>High Risk</v>
      </c>
      <c r="AH607">
        <f t="shared" si="37"/>
        <v>647.51989389920425</v>
      </c>
      <c r="AJ607">
        <f t="shared" si="38"/>
        <v>0.11715481171548117</v>
      </c>
      <c r="AK607">
        <f t="shared" si="39"/>
        <v>3.1543786592466747E-2</v>
      </c>
      <c r="AM607">
        <v>0.55739797072852837</v>
      </c>
      <c r="AN607" s="8">
        <f>IF(L607="Male", 1, 0)</f>
        <v>1</v>
      </c>
    </row>
    <row r="608" spans="1:40" ht="15" x14ac:dyDescent="0.3">
      <c r="A608">
        <v>607</v>
      </c>
      <c r="B608">
        <v>26</v>
      </c>
      <c r="C608">
        <v>40402</v>
      </c>
      <c r="D608">
        <v>704</v>
      </c>
      <c r="E608">
        <v>195043</v>
      </c>
      <c r="F608" t="s">
        <v>40</v>
      </c>
      <c r="G608">
        <v>6215</v>
      </c>
      <c r="H608">
        <v>1</v>
      </c>
      <c r="I608">
        <v>0</v>
      </c>
      <c r="J608" t="s">
        <v>20</v>
      </c>
      <c r="K608" t="s">
        <v>21</v>
      </c>
      <c r="L608" t="s">
        <v>22</v>
      </c>
      <c r="M608" t="s">
        <v>23</v>
      </c>
      <c r="N608">
        <v>2</v>
      </c>
      <c r="O608">
        <v>2</v>
      </c>
      <c r="P608">
        <v>94595</v>
      </c>
      <c r="Q608" t="s">
        <v>26</v>
      </c>
      <c r="R608">
        <v>7</v>
      </c>
      <c r="S608" t="s">
        <v>27</v>
      </c>
      <c r="W608" t="str">
        <f>IF(B608&lt;30,"&lt;30",IF(B608&lt;=40,"30-40",IF(B608&lt;=50,"41-50",IF(B608&lt;=60,"51-60","&gt;60"))))</f>
        <v>&lt;30</v>
      </c>
      <c r="X608" t="str">
        <f t="shared" si="36"/>
        <v>18-30 (Young Adult)</v>
      </c>
      <c r="AA608" t="str" cm="1">
        <f t="array" ref="AA608">INDEX(F608:F2107, MATCH(MAX(IF(H608:H2107="0", COUNTIF(F608:F2107, F608:F2107), 0)), IF(H608:H2107="0", COUNTIF(F608:F2107, F608:F2107), 0), 0))</f>
        <v>Car</v>
      </c>
      <c r="AB608" t="str" cm="1">
        <f t="array" ref="AB608">INDEX(Q608:Q1606, MATCH(MAX(COUNTIFS(Q608:Q1606, Q608:Q1606, AC608:AC1606, "High")), COUNTIFS(Q608:Q1606, Q608:Q1606, AC608:AC1606, "High"), 0))</f>
        <v>West</v>
      </c>
      <c r="AC608" t="str">
        <v>High Risk</v>
      </c>
      <c r="AH608">
        <f t="shared" si="37"/>
        <v>647.51989389920425</v>
      </c>
      <c r="AJ608">
        <f t="shared" si="38"/>
        <v>0.13100436681222707</v>
      </c>
      <c r="AK608">
        <f t="shared" si="39"/>
        <v>3.1756082212211871E-2</v>
      </c>
      <c r="AM608">
        <v>0.46496746105735726</v>
      </c>
      <c r="AN608" s="8">
        <f>IF(L608="Male", 1, 0)</f>
        <v>0</v>
      </c>
    </row>
    <row r="609" spans="1:40" ht="15" x14ac:dyDescent="0.3">
      <c r="A609">
        <v>608</v>
      </c>
      <c r="B609">
        <v>51</v>
      </c>
      <c r="C609">
        <v>47600</v>
      </c>
      <c r="D609">
        <v>656</v>
      </c>
      <c r="E609">
        <v>203706</v>
      </c>
      <c r="F609" t="s">
        <v>44</v>
      </c>
      <c r="G609">
        <v>4812</v>
      </c>
      <c r="H609">
        <v>0</v>
      </c>
      <c r="I609">
        <v>1</v>
      </c>
      <c r="J609" t="s">
        <v>20</v>
      </c>
      <c r="K609" t="s">
        <v>33</v>
      </c>
      <c r="L609" t="s">
        <v>30</v>
      </c>
      <c r="M609" t="s">
        <v>41</v>
      </c>
      <c r="N609">
        <v>1</v>
      </c>
      <c r="O609">
        <v>2</v>
      </c>
      <c r="P609">
        <v>87952</v>
      </c>
      <c r="Q609" t="s">
        <v>26</v>
      </c>
      <c r="R609">
        <v>18</v>
      </c>
      <c r="S609" t="s">
        <v>25</v>
      </c>
      <c r="W609" t="str">
        <f>IF(B609&lt;30,"&lt;30",IF(B609&lt;=40,"30-40",IF(B609&lt;=50,"41-50",IF(B609&lt;=60,"51-60","&gt;60"))))</f>
        <v>51-60</v>
      </c>
      <c r="X609" t="str">
        <f t="shared" si="36"/>
        <v>46-60 (Older Adult)</v>
      </c>
      <c r="AA609" t="str" cm="1">
        <f t="array" ref="AA609">INDEX(F609:F2108, MATCH(MAX(IF(H609:H2108="0", COUNTIF(F609:F2108, F609:F2108), 0)), IF(H609:H2108="0", COUNTIF(F609:F2108, F609:F2108), 0), 0))</f>
        <v>Personal</v>
      </c>
      <c r="AB609" t="str" cm="1">
        <f t="array" ref="AB609">INDEX(Q609:Q1607, MATCH(MAX(COUNTIFS(Q609:Q1607, Q609:Q1607, AC609:AC1607, "High")), COUNTIFS(Q609:Q1607, Q609:Q1607, AC609:AC1607, "High"), 0))</f>
        <v>West</v>
      </c>
      <c r="AC609" t="str">
        <v>High Risk</v>
      </c>
      <c r="AH609">
        <f t="shared" si="37"/>
        <v>648.68905472636811</v>
      </c>
      <c r="AJ609">
        <f t="shared" si="38"/>
        <v>0.15436241610738255</v>
      </c>
      <c r="AK609">
        <f t="shared" si="39"/>
        <v>3.3103363817229628E-2</v>
      </c>
      <c r="AM609">
        <v>0.53011775567281849</v>
      </c>
      <c r="AN609" s="8">
        <f>IF(L609="Male", 1, 0)</f>
        <v>1</v>
      </c>
    </row>
    <row r="610" spans="1:40" ht="15" x14ac:dyDescent="0.3">
      <c r="A610">
        <v>609</v>
      </c>
      <c r="B610">
        <v>43</v>
      </c>
      <c r="C610">
        <v>34407</v>
      </c>
      <c r="D610">
        <v>642</v>
      </c>
      <c r="E610">
        <v>185731</v>
      </c>
      <c r="F610" t="s">
        <v>35</v>
      </c>
      <c r="G610">
        <v>4466</v>
      </c>
      <c r="H610">
        <v>0</v>
      </c>
      <c r="I610">
        <v>0</v>
      </c>
      <c r="J610" t="s">
        <v>20</v>
      </c>
      <c r="K610" t="s">
        <v>21</v>
      </c>
      <c r="L610" t="s">
        <v>22</v>
      </c>
      <c r="M610" t="s">
        <v>31</v>
      </c>
      <c r="N610">
        <v>3</v>
      </c>
      <c r="O610">
        <v>2</v>
      </c>
      <c r="P610">
        <v>50256</v>
      </c>
      <c r="Q610" t="s">
        <v>24</v>
      </c>
      <c r="R610">
        <v>13</v>
      </c>
      <c r="S610" t="s">
        <v>42</v>
      </c>
      <c r="W610" t="str">
        <f>IF(B610&lt;30,"&lt;30",IF(B610&lt;=40,"30-40",IF(B610&lt;=50,"41-50",IF(B610&lt;=60,"51-60","&gt;60"))))</f>
        <v>41-50</v>
      </c>
      <c r="X610" t="str">
        <f t="shared" si="36"/>
        <v>31-45 (Middle-Aged)</v>
      </c>
      <c r="AA610" t="str" cm="1">
        <f t="array" ref="AA610">INDEX(F610:F2109, MATCH(MAX(IF(H610:H2109="0", COUNTIF(F610:F2109, F610:F2109), 0)), IF(H610:H2109="0", COUNTIF(F610:F2109, F610:F2109), 0), 0))</f>
        <v>Medical</v>
      </c>
      <c r="AB610" t="str" cm="1">
        <f t="array" ref="AB610">INDEX(Q610:Q1608, MATCH(MAX(COUNTIFS(Q610:Q1608, Q610:Q1608, AC610:AC1608, "High")), COUNTIFS(Q610:Q1608, Q610:Q1608, AC610:AC1608, "High"), 0))</f>
        <v>East</v>
      </c>
      <c r="AC610" t="str">
        <v>High Risk</v>
      </c>
      <c r="AH610">
        <f t="shared" si="37"/>
        <v>647.78062678062679</v>
      </c>
      <c r="AJ610">
        <f t="shared" si="38"/>
        <v>0.13414634146341464</v>
      </c>
      <c r="AK610">
        <f t="shared" si="39"/>
        <v>3.2927999684558944E-2</v>
      </c>
      <c r="AM610">
        <v>0.41070571943194878</v>
      </c>
      <c r="AN610" s="8">
        <f>IF(L610="Male", 1, 0)</f>
        <v>0</v>
      </c>
    </row>
    <row r="611" spans="1:40" ht="15" x14ac:dyDescent="0.3">
      <c r="A611">
        <v>610</v>
      </c>
      <c r="B611">
        <v>32</v>
      </c>
      <c r="C611">
        <v>45077</v>
      </c>
      <c r="D611">
        <v>700</v>
      </c>
      <c r="E611">
        <v>211259</v>
      </c>
      <c r="F611" t="s">
        <v>19</v>
      </c>
      <c r="G611">
        <v>5769</v>
      </c>
      <c r="H611">
        <v>0</v>
      </c>
      <c r="I611">
        <v>1</v>
      </c>
      <c r="J611" t="s">
        <v>20</v>
      </c>
      <c r="K611" t="s">
        <v>29</v>
      </c>
      <c r="L611" t="s">
        <v>22</v>
      </c>
      <c r="M611" t="s">
        <v>23</v>
      </c>
      <c r="N611">
        <v>4</v>
      </c>
      <c r="O611">
        <v>4</v>
      </c>
      <c r="P611">
        <v>84563</v>
      </c>
      <c r="Q611" t="s">
        <v>32</v>
      </c>
      <c r="R611">
        <v>11</v>
      </c>
      <c r="S611" t="s">
        <v>45</v>
      </c>
      <c r="W611" t="str">
        <f>IF(B611&lt;30,"&lt;30",IF(B611&lt;=40,"30-40",IF(B611&lt;=50,"41-50",IF(B611&lt;=60,"51-60","&gt;60"))))</f>
        <v>30-40</v>
      </c>
      <c r="X611" t="str">
        <f t="shared" si="36"/>
        <v>31-45 (Middle-Aged)</v>
      </c>
      <c r="AA611" t="str" cm="1">
        <f t="array" ref="AA611">INDEX(F611:F2110, MATCH(MAX(IF(H611:H2110="0", COUNTIF(F611:F2110, F611:F2110), 0)), IF(H611:H2110="0", COUNTIF(F611:F2110, F611:F2110), 0), 0))</f>
        <v>Home</v>
      </c>
      <c r="AB611" t="str" cm="1">
        <f t="array" ref="AB611">INDEX(Q611:Q1609, MATCH(MAX(COUNTIFS(Q611:Q1609, Q611:Q1609, AC611:AC1609, "High")), COUNTIFS(Q611:Q1609, Q611:Q1609, AC611:AC1609, "High"), 0))</f>
        <v>South</v>
      </c>
      <c r="AC611" t="str">
        <v>High Risk</v>
      </c>
      <c r="AH611">
        <f t="shared" si="37"/>
        <v>647.51989389920425</v>
      </c>
      <c r="AJ611">
        <f t="shared" si="38"/>
        <v>0.17796610169491525</v>
      </c>
      <c r="AK611">
        <f t="shared" si="39"/>
        <v>3.2752177820359184E-2</v>
      </c>
      <c r="AM611">
        <v>0.50728166324230872</v>
      </c>
      <c r="AN611" s="8">
        <f>IF(L611="Male", 1, 0)</f>
        <v>0</v>
      </c>
    </row>
    <row r="612" spans="1:40" ht="15" x14ac:dyDescent="0.3">
      <c r="A612">
        <v>611</v>
      </c>
      <c r="B612">
        <v>48</v>
      </c>
      <c r="C612">
        <v>58740</v>
      </c>
      <c r="D612">
        <v>517</v>
      </c>
      <c r="E612">
        <v>210678</v>
      </c>
      <c r="F612" t="s">
        <v>35</v>
      </c>
      <c r="G612">
        <v>7162</v>
      </c>
      <c r="H612">
        <v>0</v>
      </c>
      <c r="I612">
        <v>1</v>
      </c>
      <c r="J612" t="s">
        <v>20</v>
      </c>
      <c r="K612" t="s">
        <v>33</v>
      </c>
      <c r="L612" t="s">
        <v>30</v>
      </c>
      <c r="M612" t="s">
        <v>41</v>
      </c>
      <c r="N612">
        <v>2</v>
      </c>
      <c r="O612">
        <v>4</v>
      </c>
      <c r="P612">
        <v>66685</v>
      </c>
      <c r="Q612" t="s">
        <v>26</v>
      </c>
      <c r="R612">
        <v>5</v>
      </c>
      <c r="S612" t="s">
        <v>43</v>
      </c>
      <c r="W612" t="str">
        <f>IF(B612&lt;30,"&lt;30",IF(B612&lt;=40,"30-40",IF(B612&lt;=50,"41-50",IF(B612&lt;=60,"51-60","&gt;60"))))</f>
        <v>41-50</v>
      </c>
      <c r="X612" t="str">
        <f t="shared" si="36"/>
        <v>46-60 (Older Adult)</v>
      </c>
      <c r="AA612" t="str" cm="1">
        <f t="array" ref="AA612">INDEX(F612:F2111, MATCH(MAX(IF(H612:H2111="0", COUNTIF(F612:F2111, F612:F2111), 0)), IF(H612:H2111="0", COUNTIF(F612:F2111, F612:F2111), 0), 0))</f>
        <v>Medical</v>
      </c>
      <c r="AB612" t="str" cm="1">
        <f t="array" ref="AB612">INDEX(Q612:Q1610, MATCH(MAX(COUNTIFS(Q612:Q1610, Q612:Q1610, AC612:AC1610, "High")), COUNTIFS(Q612:Q1610, Q612:Q1610, AC612:AC1610, "High"), 0))</f>
        <v>West</v>
      </c>
      <c r="AC612" t="str">
        <v>Low Risk</v>
      </c>
      <c r="AH612">
        <f t="shared" si="37"/>
        <v>648.68905472636811</v>
      </c>
      <c r="AJ612">
        <f t="shared" si="38"/>
        <v>0.13100436681222707</v>
      </c>
      <c r="AK612">
        <f t="shared" si="39"/>
        <v>3.3383034053963603E-2</v>
      </c>
      <c r="AM612">
        <v>0.63094774761728045</v>
      </c>
      <c r="AN612" s="8">
        <f>IF(L612="Male", 1, 0)</f>
        <v>1</v>
      </c>
    </row>
    <row r="613" spans="1:40" ht="15" x14ac:dyDescent="0.3">
      <c r="A613">
        <v>612</v>
      </c>
      <c r="B613">
        <v>35</v>
      </c>
      <c r="C613">
        <v>30015</v>
      </c>
      <c r="D613">
        <v>662</v>
      </c>
      <c r="E613">
        <v>265075</v>
      </c>
      <c r="F613" t="s">
        <v>19</v>
      </c>
      <c r="G613">
        <v>4595</v>
      </c>
      <c r="H613">
        <v>1</v>
      </c>
      <c r="I613">
        <v>0</v>
      </c>
      <c r="J613" t="s">
        <v>20</v>
      </c>
      <c r="K613" t="s">
        <v>29</v>
      </c>
      <c r="L613" t="s">
        <v>22</v>
      </c>
      <c r="M613" t="s">
        <v>23</v>
      </c>
      <c r="N613">
        <v>5</v>
      </c>
      <c r="O613">
        <v>1</v>
      </c>
      <c r="P613">
        <v>116549</v>
      </c>
      <c r="Q613" t="s">
        <v>32</v>
      </c>
      <c r="R613">
        <v>15</v>
      </c>
      <c r="S613" t="s">
        <v>27</v>
      </c>
      <c r="W613" t="str">
        <f>IF(B613&lt;30,"&lt;30",IF(B613&lt;=40,"30-40",IF(B613&lt;=50,"41-50",IF(B613&lt;=60,"51-60","&gt;60"))))</f>
        <v>30-40</v>
      </c>
      <c r="X613" t="str">
        <f t="shared" si="36"/>
        <v>31-45 (Middle-Aged)</v>
      </c>
      <c r="AA613" t="str" cm="1">
        <f t="array" ref="AA613">INDEX(F613:F2112, MATCH(MAX(IF(H613:H2112="0", COUNTIF(F613:F2112, F613:F2112), 0)), IF(H613:H2112="0", COUNTIF(F613:F2112, F613:F2112), 0), 0))</f>
        <v>Home</v>
      </c>
      <c r="AB613" t="str" cm="1">
        <f t="array" ref="AB613">INDEX(Q613:Q1611, MATCH(MAX(COUNTIFS(Q613:Q1611, Q613:Q1611, AC613:AC1611, "High")), COUNTIFS(Q613:Q1611, Q613:Q1611, AC613:AC1611, "High"), 0))</f>
        <v>South</v>
      </c>
      <c r="AC613" t="str">
        <v>High Risk</v>
      </c>
      <c r="AH613">
        <f t="shared" si="37"/>
        <v>647.51989389920425</v>
      </c>
      <c r="AJ613">
        <f t="shared" si="38"/>
        <v>0.11715481171548117</v>
      </c>
      <c r="AK613">
        <f t="shared" si="39"/>
        <v>3.4016787280485759E-2</v>
      </c>
      <c r="AM613">
        <v>0.37095299729370129</v>
      </c>
      <c r="AN613" s="8">
        <f>IF(L613="Male", 1, 0)</f>
        <v>0</v>
      </c>
    </row>
    <row r="614" spans="1:40" ht="15" x14ac:dyDescent="0.3">
      <c r="A614">
        <v>613</v>
      </c>
      <c r="B614">
        <v>39</v>
      </c>
      <c r="C614">
        <v>49082</v>
      </c>
      <c r="D614">
        <v>697</v>
      </c>
      <c r="E614">
        <v>276641</v>
      </c>
      <c r="F614" t="s">
        <v>35</v>
      </c>
      <c r="G614">
        <v>4754</v>
      </c>
      <c r="H614">
        <v>0</v>
      </c>
      <c r="I614">
        <v>1</v>
      </c>
      <c r="J614" t="s">
        <v>20</v>
      </c>
      <c r="K614" t="s">
        <v>21</v>
      </c>
      <c r="L614" t="s">
        <v>22</v>
      </c>
      <c r="M614" t="s">
        <v>41</v>
      </c>
      <c r="N614">
        <v>0</v>
      </c>
      <c r="O614">
        <v>2</v>
      </c>
      <c r="P614">
        <v>129732</v>
      </c>
      <c r="Q614" t="s">
        <v>38</v>
      </c>
      <c r="R614">
        <v>7</v>
      </c>
      <c r="S614" t="s">
        <v>45</v>
      </c>
      <c r="W614" t="str">
        <f>IF(B614&lt;30,"&lt;30",IF(B614&lt;=40,"30-40",IF(B614&lt;=50,"41-50",IF(B614&lt;=60,"51-60","&gt;60"))))</f>
        <v>30-40</v>
      </c>
      <c r="X614" t="str">
        <f t="shared" si="36"/>
        <v>31-45 (Middle-Aged)</v>
      </c>
      <c r="AA614" t="str" cm="1">
        <f t="array" ref="AA614">INDEX(F614:F2113, MATCH(MAX(IF(H614:H2113="0", COUNTIF(F614:F2113, F614:F2113), 0)), IF(H614:H2113="0", COUNTIF(F614:F2113, F614:F2113), 0), 0))</f>
        <v>Medical</v>
      </c>
      <c r="AB614" t="str" cm="1">
        <f t="array" ref="AB614">INDEX(Q614:Q1612, MATCH(MAX(COUNTIFS(Q614:Q1612, Q614:Q1612, AC614:AC1612, "High")), COUNTIFS(Q614:Q1612, Q614:Q1612, AC614:AC1612, "High"), 0))</f>
        <v>North</v>
      </c>
      <c r="AC614" t="str">
        <v>High Risk</v>
      </c>
      <c r="AH614">
        <f t="shared" si="37"/>
        <v>648.68905472636811</v>
      </c>
      <c r="AJ614">
        <f t="shared" si="38"/>
        <v>0.15873015873015872</v>
      </c>
      <c r="AK614">
        <f t="shared" si="39"/>
        <v>3.8041440838708855E-2</v>
      </c>
      <c r="AM614">
        <v>0.54353158404460411</v>
      </c>
      <c r="AN614" s="8">
        <f>IF(L614="Male", 1, 0)</f>
        <v>0</v>
      </c>
    </row>
    <row r="615" spans="1:40" ht="15" x14ac:dyDescent="0.3">
      <c r="A615">
        <v>614</v>
      </c>
      <c r="B615">
        <v>32</v>
      </c>
      <c r="C615">
        <v>38750</v>
      </c>
      <c r="D615">
        <v>643</v>
      </c>
      <c r="E615">
        <v>275109</v>
      </c>
      <c r="F615" t="s">
        <v>44</v>
      </c>
      <c r="G615">
        <v>4261</v>
      </c>
      <c r="H615">
        <v>0</v>
      </c>
      <c r="I615">
        <v>0</v>
      </c>
      <c r="J615" t="s">
        <v>20</v>
      </c>
      <c r="K615" t="s">
        <v>29</v>
      </c>
      <c r="L615" t="s">
        <v>22</v>
      </c>
      <c r="M615" t="s">
        <v>23</v>
      </c>
      <c r="N615">
        <v>1</v>
      </c>
      <c r="O615">
        <v>4</v>
      </c>
      <c r="P615">
        <v>122220</v>
      </c>
      <c r="Q615" t="s">
        <v>38</v>
      </c>
      <c r="R615">
        <v>5</v>
      </c>
      <c r="S615" t="s">
        <v>45</v>
      </c>
      <c r="W615" t="str">
        <f>IF(B615&lt;30,"&lt;30",IF(B615&lt;=40,"30-40",IF(B615&lt;=50,"41-50",IF(B615&lt;=60,"51-60","&gt;60"))))</f>
        <v>30-40</v>
      </c>
      <c r="X615" t="str">
        <f t="shared" si="36"/>
        <v>31-45 (Middle-Aged)</v>
      </c>
      <c r="AA615" t="str" cm="1">
        <f t="array" ref="AA615">INDEX(F615:F2114, MATCH(MAX(IF(H615:H2114="0", COUNTIF(F615:F2114, F615:F2114), 0)), IF(H615:H2114="0", COUNTIF(F615:F2114, F615:F2114), 0), 0))</f>
        <v>Personal</v>
      </c>
      <c r="AB615" t="str" cm="1">
        <f t="array" ref="AB615">INDEX(Q615:Q1613, MATCH(MAX(COUNTIFS(Q615:Q1613, Q615:Q1613, AC615:AC1613, "High")), COUNTIFS(Q615:Q1613, Q615:Q1613, AC615:AC1613, "High"), 0))</f>
        <v>North</v>
      </c>
      <c r="AC615" t="str">
        <v>High Risk</v>
      </c>
      <c r="AH615">
        <f t="shared" si="37"/>
        <v>647.51989389920425</v>
      </c>
      <c r="AJ615">
        <f t="shared" si="38"/>
        <v>0.15436241610738255</v>
      </c>
      <c r="AK615">
        <f t="shared" si="39"/>
        <v>3.7866496877381965E-2</v>
      </c>
      <c r="AM615">
        <v>0.45001493442430057</v>
      </c>
      <c r="AN615" s="8">
        <f>IF(L615="Male", 1, 0)</f>
        <v>0</v>
      </c>
    </row>
    <row r="616" spans="1:40" ht="15" x14ac:dyDescent="0.3">
      <c r="A616">
        <v>615</v>
      </c>
      <c r="B616">
        <v>22</v>
      </c>
      <c r="C616">
        <v>30026</v>
      </c>
      <c r="D616">
        <v>630</v>
      </c>
      <c r="E616">
        <v>160113</v>
      </c>
      <c r="F616" t="s">
        <v>35</v>
      </c>
      <c r="G616">
        <v>5662</v>
      </c>
      <c r="H616">
        <v>1</v>
      </c>
      <c r="I616">
        <v>1</v>
      </c>
      <c r="J616" t="s">
        <v>20</v>
      </c>
      <c r="K616" t="s">
        <v>29</v>
      </c>
      <c r="L616" t="s">
        <v>22</v>
      </c>
      <c r="M616" t="s">
        <v>23</v>
      </c>
      <c r="N616">
        <v>5</v>
      </c>
      <c r="O616">
        <v>1</v>
      </c>
      <c r="P616">
        <v>110271</v>
      </c>
      <c r="Q616" t="s">
        <v>26</v>
      </c>
      <c r="R616">
        <v>7</v>
      </c>
      <c r="S616" t="s">
        <v>25</v>
      </c>
      <c r="W616" t="str">
        <f>IF(B616&lt;30,"&lt;30",IF(B616&lt;=40,"30-40",IF(B616&lt;=50,"41-50",IF(B616&lt;=60,"51-60","&gt;60"))))</f>
        <v>&lt;30</v>
      </c>
      <c r="X616" t="str">
        <f t="shared" si="36"/>
        <v>18-30 (Young Adult)</v>
      </c>
      <c r="AA616" t="str" cm="1">
        <f t="array" ref="AA616">INDEX(F616:F2115, MATCH(MAX(IF(H616:H2115="0", COUNTIF(F616:F2115, F616:F2115), 0)), IF(H616:H2115="0", COUNTIF(F616:F2115, F616:F2115), 0), 0))</f>
        <v>Medical</v>
      </c>
      <c r="AB616" t="str" cm="1">
        <f t="array" ref="AB616">INDEX(Q616:Q1614, MATCH(MAX(COUNTIFS(Q616:Q1614, Q616:Q1614, AC616:AC1614, "High")), COUNTIFS(Q616:Q1614, Q616:Q1614, AC616:AC1614, "High"), 0))</f>
        <v>West</v>
      </c>
      <c r="AC616" t="str">
        <v>High Risk</v>
      </c>
      <c r="AH616">
        <f t="shared" si="37"/>
        <v>647.51989389920425</v>
      </c>
      <c r="AJ616">
        <f t="shared" si="38"/>
        <v>0.11715481171548117</v>
      </c>
      <c r="AK616">
        <f t="shared" si="39"/>
        <v>3.8505797087727459E-2</v>
      </c>
      <c r="AM616">
        <v>0.37105256012237176</v>
      </c>
      <c r="AN616" s="8">
        <f>IF(L616="Male", 1, 0)</f>
        <v>0</v>
      </c>
    </row>
    <row r="617" spans="1:40" ht="15" x14ac:dyDescent="0.3">
      <c r="A617">
        <v>616</v>
      </c>
      <c r="B617">
        <v>31</v>
      </c>
      <c r="C617">
        <v>77979</v>
      </c>
      <c r="D617">
        <v>664</v>
      </c>
      <c r="E617">
        <v>237886</v>
      </c>
      <c r="F617" t="s">
        <v>35</v>
      </c>
      <c r="G617">
        <v>5955</v>
      </c>
      <c r="H617">
        <v>0</v>
      </c>
      <c r="I617">
        <v>1</v>
      </c>
      <c r="J617" t="s">
        <v>20</v>
      </c>
      <c r="K617" t="s">
        <v>21</v>
      </c>
      <c r="L617" t="s">
        <v>30</v>
      </c>
      <c r="M617" t="s">
        <v>41</v>
      </c>
      <c r="N617">
        <v>3</v>
      </c>
      <c r="O617">
        <v>4</v>
      </c>
      <c r="P617">
        <v>74412</v>
      </c>
      <c r="Q617" t="s">
        <v>26</v>
      </c>
      <c r="R617">
        <v>17</v>
      </c>
      <c r="S617" t="s">
        <v>45</v>
      </c>
      <c r="W617" t="str">
        <f>IF(B617&lt;30,"&lt;30",IF(B617&lt;=40,"30-40",IF(B617&lt;=50,"41-50",IF(B617&lt;=60,"51-60","&gt;60"))))</f>
        <v>30-40</v>
      </c>
      <c r="X617" t="str">
        <f t="shared" si="36"/>
        <v>31-45 (Middle-Aged)</v>
      </c>
      <c r="AA617" t="str" cm="1">
        <f t="array" ref="AA617">INDEX(F617:F2116, MATCH(MAX(IF(H617:H2116="0", COUNTIF(F617:F2116, F617:F2116), 0)), IF(H617:H2116="0", COUNTIF(F617:F2116, F617:F2116), 0), 0))</f>
        <v>Medical</v>
      </c>
      <c r="AB617" t="str" cm="1">
        <f t="array" ref="AB617">INDEX(Q617:Q1615, MATCH(MAX(COUNTIFS(Q617:Q1615, Q617:Q1615, AC617:AC1615, "High")), COUNTIFS(Q617:Q1615, Q617:Q1615, AC617:AC1615, "High"), 0))</f>
        <v>West</v>
      </c>
      <c r="AC617" t="str">
        <v>High Risk</v>
      </c>
      <c r="AH617">
        <f t="shared" si="37"/>
        <v>648.68905472636811</v>
      </c>
      <c r="AJ617">
        <f t="shared" si="38"/>
        <v>0.13414634146341464</v>
      </c>
      <c r="AK617">
        <f t="shared" si="39"/>
        <v>4.2581681706895372E-2</v>
      </c>
      <c r="AM617">
        <v>0.80508313496193984</v>
      </c>
      <c r="AN617" s="8">
        <f>IF(L617="Male", 1, 0)</f>
        <v>1</v>
      </c>
    </row>
    <row r="618" spans="1:40" ht="15" x14ac:dyDescent="0.3">
      <c r="A618">
        <v>617</v>
      </c>
      <c r="B618">
        <v>64</v>
      </c>
      <c r="C618">
        <v>68806</v>
      </c>
      <c r="D618">
        <v>717</v>
      </c>
      <c r="E618">
        <v>225303</v>
      </c>
      <c r="F618" t="s">
        <v>44</v>
      </c>
      <c r="G618">
        <v>4953</v>
      </c>
      <c r="H618">
        <v>0</v>
      </c>
      <c r="I618">
        <v>0</v>
      </c>
      <c r="J618" t="s">
        <v>20</v>
      </c>
      <c r="K618" t="s">
        <v>29</v>
      </c>
      <c r="L618" t="s">
        <v>22</v>
      </c>
      <c r="M618" t="s">
        <v>31</v>
      </c>
      <c r="N618">
        <v>0</v>
      </c>
      <c r="O618">
        <v>4</v>
      </c>
      <c r="P618">
        <v>106162</v>
      </c>
      <c r="Q618" t="s">
        <v>24</v>
      </c>
      <c r="R618">
        <v>9</v>
      </c>
      <c r="S618" t="s">
        <v>25</v>
      </c>
      <c r="W618" t="str">
        <f>IF(B618&lt;30,"&lt;30",IF(B618&lt;=40,"30-40",IF(B618&lt;=50,"41-50",IF(B618&lt;=60,"51-60","&gt;60"))))</f>
        <v>&gt;60</v>
      </c>
      <c r="X618" t="str">
        <f t="shared" si="36"/>
        <v>46-60 (Older Adult)</v>
      </c>
      <c r="AA618" t="str" cm="1">
        <f t="array" ref="AA618">INDEX(F618:F2117, MATCH(MAX(IF(H618:H2117="0", COUNTIF(F618:F2117, F618:F2117), 0)), IF(H618:H2117="0", COUNTIF(F618:F2117, F618:F2117), 0), 0))</f>
        <v>Personal</v>
      </c>
      <c r="AB618" t="str" cm="1">
        <f t="array" ref="AB618">INDEX(Q618:Q1616, MATCH(MAX(COUNTIFS(Q618:Q1616, Q618:Q1616, AC618:AC1616, "High")), COUNTIFS(Q618:Q1616, Q618:Q1616, AC618:AC1616, "High"), 0))</f>
        <v>East</v>
      </c>
      <c r="AC618" t="str">
        <v>High Risk</v>
      </c>
      <c r="AH618">
        <f t="shared" si="37"/>
        <v>647.78062678062679</v>
      </c>
      <c r="AJ618">
        <f t="shared" si="38"/>
        <v>0.15873015873015872</v>
      </c>
      <c r="AK618">
        <f t="shared" si="39"/>
        <v>4.3226254181873924E-2</v>
      </c>
      <c r="AM618">
        <v>0.72205678701700715</v>
      </c>
      <c r="AN618" s="8">
        <f>IF(L618="Male", 1, 0)</f>
        <v>0</v>
      </c>
    </row>
    <row r="619" spans="1:40" ht="15" x14ac:dyDescent="0.3">
      <c r="A619">
        <v>618</v>
      </c>
      <c r="B619">
        <v>57</v>
      </c>
      <c r="C619">
        <v>41029</v>
      </c>
      <c r="D619">
        <v>672</v>
      </c>
      <c r="E619">
        <v>167552</v>
      </c>
      <c r="F619" t="s">
        <v>19</v>
      </c>
      <c r="G619">
        <v>4561</v>
      </c>
      <c r="H619">
        <v>0</v>
      </c>
      <c r="I619">
        <v>1</v>
      </c>
      <c r="J619" t="s">
        <v>20</v>
      </c>
      <c r="K619" t="s">
        <v>21</v>
      </c>
      <c r="L619" t="s">
        <v>30</v>
      </c>
      <c r="M619" t="s">
        <v>31</v>
      </c>
      <c r="N619">
        <v>0</v>
      </c>
      <c r="O619">
        <v>2</v>
      </c>
      <c r="P619">
        <v>123782</v>
      </c>
      <c r="Q619" t="s">
        <v>38</v>
      </c>
      <c r="R619">
        <v>6</v>
      </c>
      <c r="S619" t="s">
        <v>42</v>
      </c>
      <c r="W619" t="str">
        <f>IF(B619&lt;30,"&lt;30",IF(B619&lt;=40,"30-40",IF(B619&lt;=50,"41-50",IF(B619&lt;=60,"51-60","&gt;60"))))</f>
        <v>51-60</v>
      </c>
      <c r="X619" t="str">
        <f t="shared" si="36"/>
        <v>46-60 (Older Adult)</v>
      </c>
      <c r="AA619" t="str" cm="1">
        <f t="array" ref="AA619">INDEX(F619:F2118, MATCH(MAX(IF(H619:H2118="0", COUNTIF(F619:F2118, F619:F2118), 0)), IF(H619:H2118="0", COUNTIF(F619:F2118, F619:F2118), 0), 0))</f>
        <v>Home</v>
      </c>
      <c r="AB619" t="str" cm="1">
        <f t="array" ref="AB619">INDEX(Q619:Q1617, MATCH(MAX(COUNTIFS(Q619:Q1617, Q619:Q1617, AC619:AC1617, "High")), COUNTIFS(Q619:Q1617, Q619:Q1617, AC619:AC1617, "High"), 0))</f>
        <v>North</v>
      </c>
      <c r="AC619" t="str">
        <v>High Risk</v>
      </c>
      <c r="AH619">
        <f t="shared" si="37"/>
        <v>647.78062678062679</v>
      </c>
      <c r="AJ619">
        <f t="shared" si="38"/>
        <v>0.15873015873015872</v>
      </c>
      <c r="AK619">
        <f t="shared" si="39"/>
        <v>4.3873822663739882E-2</v>
      </c>
      <c r="AM619">
        <v>0.47064254229157426</v>
      </c>
      <c r="AN619" s="8">
        <f>IF(L619="Male", 1, 0)</f>
        <v>1</v>
      </c>
    </row>
    <row r="620" spans="1:40" ht="15" x14ac:dyDescent="0.3">
      <c r="A620">
        <v>619</v>
      </c>
      <c r="B620">
        <v>58</v>
      </c>
      <c r="C620">
        <v>45653</v>
      </c>
      <c r="D620">
        <v>616</v>
      </c>
      <c r="E620">
        <v>155682</v>
      </c>
      <c r="F620" t="s">
        <v>44</v>
      </c>
      <c r="G620">
        <v>5533</v>
      </c>
      <c r="H620">
        <v>0</v>
      </c>
      <c r="I620">
        <v>0</v>
      </c>
      <c r="J620" t="s">
        <v>20</v>
      </c>
      <c r="K620" t="s">
        <v>33</v>
      </c>
      <c r="L620" t="s">
        <v>22</v>
      </c>
      <c r="M620" t="s">
        <v>23</v>
      </c>
      <c r="N620">
        <v>3</v>
      </c>
      <c r="O620">
        <v>3</v>
      </c>
      <c r="P620">
        <v>82412</v>
      </c>
      <c r="Q620" t="s">
        <v>26</v>
      </c>
      <c r="R620">
        <v>9</v>
      </c>
      <c r="S620" t="s">
        <v>25</v>
      </c>
      <c r="W620" t="str">
        <f>IF(B620&lt;30,"&lt;30",IF(B620&lt;=40,"30-40",IF(B620&lt;=50,"41-50",IF(B620&lt;=60,"51-60","&gt;60"))))</f>
        <v>51-60</v>
      </c>
      <c r="X620" t="str">
        <f t="shared" si="36"/>
        <v>46-60 (Older Adult)</v>
      </c>
      <c r="AA620" t="str" cm="1">
        <f t="array" ref="AA620">INDEX(F620:F2119, MATCH(MAX(IF(H620:H2119="0", COUNTIF(F620:F2119, F620:F2119), 0)), IF(H620:H2119="0", COUNTIF(F620:F2119, F620:F2119), 0), 0))</f>
        <v>Personal</v>
      </c>
      <c r="AB620" t="str" cm="1">
        <f t="array" ref="AB620">INDEX(Q620:Q1618, MATCH(MAX(COUNTIFS(Q620:Q1618, Q620:Q1618, AC620:AC1618, "High")), COUNTIFS(Q620:Q1618, Q620:Q1618, AC620:AC1618, "High"), 0))</f>
        <v>West</v>
      </c>
      <c r="AC620" t="str">
        <v>High Risk</v>
      </c>
      <c r="AH620">
        <f t="shared" si="37"/>
        <v>647.51989389920425</v>
      </c>
      <c r="AJ620">
        <f t="shared" si="38"/>
        <v>0.13414634146341464</v>
      </c>
      <c r="AK620">
        <f t="shared" si="39"/>
        <v>4.3700140224370868E-2</v>
      </c>
      <c r="AM620">
        <v>0.51249513499814447</v>
      </c>
      <c r="AN620" s="8">
        <f>IF(L620="Male", 1, 0)</f>
        <v>0</v>
      </c>
    </row>
    <row r="621" spans="1:40" ht="15" x14ac:dyDescent="0.3">
      <c r="A621">
        <v>620</v>
      </c>
      <c r="B621">
        <v>45</v>
      </c>
      <c r="C621">
        <v>19666</v>
      </c>
      <c r="D621">
        <v>710</v>
      </c>
      <c r="E621">
        <v>181164</v>
      </c>
      <c r="F621" t="s">
        <v>40</v>
      </c>
      <c r="G621">
        <v>5739</v>
      </c>
      <c r="H621">
        <v>0</v>
      </c>
      <c r="I621">
        <v>0</v>
      </c>
      <c r="J621" t="s">
        <v>20</v>
      </c>
      <c r="K621" t="s">
        <v>29</v>
      </c>
      <c r="L621" t="s">
        <v>22</v>
      </c>
      <c r="M621" t="s">
        <v>23</v>
      </c>
      <c r="N621">
        <v>0</v>
      </c>
      <c r="O621">
        <v>4</v>
      </c>
      <c r="P621">
        <v>103569</v>
      </c>
      <c r="Q621" t="s">
        <v>24</v>
      </c>
      <c r="R621">
        <v>17</v>
      </c>
      <c r="S621" t="s">
        <v>42</v>
      </c>
      <c r="W621" t="str">
        <f>IF(B621&lt;30,"&lt;30",IF(B621&lt;=40,"30-40",IF(B621&lt;=50,"41-50",IF(B621&lt;=60,"51-60","&gt;60"))))</f>
        <v>41-50</v>
      </c>
      <c r="X621" t="str">
        <f t="shared" si="36"/>
        <v>31-45 (Middle-Aged)</v>
      </c>
      <c r="AA621" t="str" cm="1">
        <f t="array" ref="AA621">INDEX(F621:F2120, MATCH(MAX(IF(H621:H2120="0", COUNTIF(F621:F2120, F621:F2120), 0)), IF(H621:H2120="0", COUNTIF(F621:F2120, F621:F2120), 0), 0))</f>
        <v>Car</v>
      </c>
      <c r="AB621" t="str" cm="1">
        <f t="array" ref="AB621">INDEX(Q621:Q1619, MATCH(MAX(COUNTIFS(Q621:Q1619, Q621:Q1619, AC621:AC1619, "High")), COUNTIFS(Q621:Q1619, Q621:Q1619, AC621:AC1619, "High"), 0))</f>
        <v>East</v>
      </c>
      <c r="AC621" t="str">
        <v>High Risk</v>
      </c>
      <c r="AH621">
        <f t="shared" si="37"/>
        <v>647.51989389920425</v>
      </c>
      <c r="AJ621">
        <f t="shared" si="38"/>
        <v>0.15873015873015872</v>
      </c>
      <c r="AK621">
        <f t="shared" si="39"/>
        <v>4.3918216424061768E-2</v>
      </c>
      <c r="AM621">
        <v>0.27728247784727061</v>
      </c>
      <c r="AN621" s="8">
        <f>IF(L621="Male", 1, 0)</f>
        <v>0</v>
      </c>
    </row>
    <row r="622" spans="1:40" ht="15" x14ac:dyDescent="0.3">
      <c r="A622">
        <v>621</v>
      </c>
      <c r="B622">
        <v>63</v>
      </c>
      <c r="C622">
        <v>26112</v>
      </c>
      <c r="D622">
        <v>720</v>
      </c>
      <c r="E622">
        <v>146955</v>
      </c>
      <c r="F622" t="s">
        <v>35</v>
      </c>
      <c r="G622">
        <v>6554</v>
      </c>
      <c r="H622">
        <v>1</v>
      </c>
      <c r="I622">
        <v>0</v>
      </c>
      <c r="J622" t="s">
        <v>20</v>
      </c>
      <c r="K622" t="s">
        <v>33</v>
      </c>
      <c r="L622" t="s">
        <v>30</v>
      </c>
      <c r="M622" t="s">
        <v>31</v>
      </c>
      <c r="N622">
        <v>1</v>
      </c>
      <c r="O622">
        <v>4</v>
      </c>
      <c r="P622">
        <v>95636</v>
      </c>
      <c r="Q622" t="s">
        <v>32</v>
      </c>
      <c r="R622">
        <v>2</v>
      </c>
      <c r="S622" t="s">
        <v>42</v>
      </c>
      <c r="W622" t="str">
        <f>IF(B622&lt;30,"&lt;30",IF(B622&lt;=40,"30-40",IF(B622&lt;=50,"41-50",IF(B622&lt;=60,"51-60","&gt;60"))))</f>
        <v>&gt;60</v>
      </c>
      <c r="X622" t="str">
        <f t="shared" si="36"/>
        <v>46-60 (Older Adult)</v>
      </c>
      <c r="AA622" t="str" cm="1">
        <f t="array" ref="AA622">INDEX(F622:F2121, MATCH(MAX(IF(H622:H2121="0", COUNTIF(F622:F2121, F622:F2121), 0)), IF(H622:H2121="0", COUNTIF(F622:F2121, F622:F2121), 0), 0))</f>
        <v>Medical</v>
      </c>
      <c r="AB622" t="str" cm="1">
        <f t="array" ref="AB622">INDEX(Q622:Q1620, MATCH(MAX(COUNTIFS(Q622:Q1620, Q622:Q1620, AC622:AC1620, "High")), COUNTIFS(Q622:Q1620, Q622:Q1620, AC622:AC1620, "High"), 0))</f>
        <v>South</v>
      </c>
      <c r="AC622" t="str">
        <v>High Risk</v>
      </c>
      <c r="AH622">
        <f t="shared" si="37"/>
        <v>647.78062678062679</v>
      </c>
      <c r="AJ622">
        <f t="shared" si="38"/>
        <v>0.15436241610738255</v>
      </c>
      <c r="AK622">
        <f t="shared" si="39"/>
        <v>4.4570532263631744E-2</v>
      </c>
      <c r="AM622">
        <v>0.33562629544816852</v>
      </c>
      <c r="AN622" s="8">
        <f>IF(L622="Male", 1, 0)</f>
        <v>1</v>
      </c>
    </row>
    <row r="623" spans="1:40" ht="15" x14ac:dyDescent="0.3">
      <c r="A623">
        <v>622</v>
      </c>
      <c r="B623">
        <v>41</v>
      </c>
      <c r="C623">
        <v>33079</v>
      </c>
      <c r="D623">
        <v>609</v>
      </c>
      <c r="E623">
        <v>130535</v>
      </c>
      <c r="F623" t="s">
        <v>40</v>
      </c>
      <c r="G623">
        <v>4417</v>
      </c>
      <c r="H623">
        <v>0</v>
      </c>
      <c r="I623">
        <v>0</v>
      </c>
      <c r="J623" t="s">
        <v>20</v>
      </c>
      <c r="K623" t="s">
        <v>21</v>
      </c>
      <c r="L623" t="s">
        <v>22</v>
      </c>
      <c r="M623" t="s">
        <v>41</v>
      </c>
      <c r="N623">
        <v>1</v>
      </c>
      <c r="O623">
        <v>4</v>
      </c>
      <c r="P623">
        <v>149871</v>
      </c>
      <c r="Q623" t="s">
        <v>24</v>
      </c>
      <c r="R623">
        <v>13</v>
      </c>
      <c r="S623" t="s">
        <v>42</v>
      </c>
      <c r="W623" t="str">
        <f>IF(B623&lt;30,"&lt;30",IF(B623&lt;=40,"30-40",IF(B623&lt;=50,"41-50",IF(B623&lt;=60,"51-60","&gt;60"))))</f>
        <v>41-50</v>
      </c>
      <c r="X623" t="str">
        <f t="shared" si="36"/>
        <v>31-45 (Middle-Aged)</v>
      </c>
      <c r="AA623" t="str" cm="1">
        <f t="array" ref="AA623">INDEX(F623:F2122, MATCH(MAX(IF(H623:H2122="0", COUNTIF(F623:F2122, F623:F2122), 0)), IF(H623:H2122="0", COUNTIF(F623:F2122, F623:F2122), 0), 0))</f>
        <v>Car</v>
      </c>
      <c r="AB623" t="str" cm="1">
        <f t="array" ref="AB623">INDEX(Q623:Q1621, MATCH(MAX(COUNTIFS(Q623:Q1621, Q623:Q1621, AC623:AC1621, "High")), COUNTIFS(Q623:Q1621, Q623:Q1621, AC623:AC1621, "High"), 0))</f>
        <v>East</v>
      </c>
      <c r="AC623" t="str">
        <v>High Risk</v>
      </c>
      <c r="AH623">
        <f t="shared" si="37"/>
        <v>648.68905472636811</v>
      </c>
      <c r="AJ623">
        <f t="shared" si="38"/>
        <v>0.15436241610738255</v>
      </c>
      <c r="AK623">
        <f t="shared" si="39"/>
        <v>4.0681809476882595E-2</v>
      </c>
      <c r="AM623">
        <v>0.39868577066154975</v>
      </c>
      <c r="AN623" s="8">
        <f>IF(L623="Male", 1, 0)</f>
        <v>0</v>
      </c>
    </row>
    <row r="624" spans="1:40" ht="15" x14ac:dyDescent="0.3">
      <c r="A624">
        <v>623</v>
      </c>
      <c r="B624">
        <v>62</v>
      </c>
      <c r="C624">
        <v>49496</v>
      </c>
      <c r="D624">
        <v>789</v>
      </c>
      <c r="E624">
        <v>224869</v>
      </c>
      <c r="F624" t="s">
        <v>44</v>
      </c>
      <c r="G624">
        <v>5852</v>
      </c>
      <c r="H624">
        <v>1</v>
      </c>
      <c r="I624">
        <v>1</v>
      </c>
      <c r="J624" t="s">
        <v>20</v>
      </c>
      <c r="K624" t="s">
        <v>21</v>
      </c>
      <c r="L624" t="s">
        <v>30</v>
      </c>
      <c r="M624" t="s">
        <v>37</v>
      </c>
      <c r="N624">
        <v>0</v>
      </c>
      <c r="O624">
        <v>2</v>
      </c>
      <c r="P624">
        <v>125546</v>
      </c>
      <c r="Q624" t="s">
        <v>38</v>
      </c>
      <c r="R624">
        <v>17</v>
      </c>
      <c r="S624" t="s">
        <v>39</v>
      </c>
      <c r="W624" t="str">
        <f>IF(B624&lt;30,"&lt;30",IF(B624&lt;=40,"30-40",IF(B624&lt;=50,"41-50",IF(B624&lt;=60,"51-60","&gt;60"))))</f>
        <v>&gt;60</v>
      </c>
      <c r="X624" t="str">
        <f t="shared" si="36"/>
        <v>46-60 (Older Adult)</v>
      </c>
      <c r="AA624" t="str" cm="1">
        <f t="array" ref="AA624">INDEX(F624:F2123, MATCH(MAX(IF(H624:H2123="0", COUNTIF(F624:F2123, F624:F2123), 0)), IF(H624:H2123="0", COUNTIF(F624:F2123, F624:F2123), 0), 0))</f>
        <v>Personal</v>
      </c>
      <c r="AB624" t="str" cm="1">
        <f t="array" ref="AB624">INDEX(Q624:Q1622, MATCH(MAX(COUNTIFS(Q624:Q1622, Q624:Q1622, AC624:AC1622, "High")), COUNTIFS(Q624:Q1622, Q624:Q1622, AC624:AC1622, "High"), 0))</f>
        <v>North</v>
      </c>
      <c r="AC624" t="str">
        <v>High Risk</v>
      </c>
      <c r="AH624">
        <f t="shared" si="37"/>
        <v>652.44324324324327</v>
      </c>
      <c r="AJ624">
        <f t="shared" si="38"/>
        <v>0.15873015873015872</v>
      </c>
      <c r="AK624">
        <f t="shared" si="39"/>
        <v>4.1331811272314806E-2</v>
      </c>
      <c r="AM624">
        <v>0.54727876686911103</v>
      </c>
      <c r="AN624" s="8">
        <f>IF(L624="Male", 1, 0)</f>
        <v>1</v>
      </c>
    </row>
    <row r="625" spans="1:40" ht="15" x14ac:dyDescent="0.3">
      <c r="A625">
        <v>624</v>
      </c>
      <c r="B625">
        <v>56</v>
      </c>
      <c r="C625">
        <v>48279</v>
      </c>
      <c r="D625">
        <v>649</v>
      </c>
      <c r="E625">
        <v>201636</v>
      </c>
      <c r="F625" t="s">
        <v>44</v>
      </c>
      <c r="G625">
        <v>5105</v>
      </c>
      <c r="H625">
        <v>0</v>
      </c>
      <c r="I625">
        <v>0</v>
      </c>
      <c r="J625" t="s">
        <v>20</v>
      </c>
      <c r="K625" t="s">
        <v>29</v>
      </c>
      <c r="L625" t="s">
        <v>22</v>
      </c>
      <c r="M625" t="s">
        <v>23</v>
      </c>
      <c r="N625">
        <v>2</v>
      </c>
      <c r="O625">
        <v>4</v>
      </c>
      <c r="P625">
        <v>118274</v>
      </c>
      <c r="Q625" t="s">
        <v>24</v>
      </c>
      <c r="R625">
        <v>6</v>
      </c>
      <c r="S625" t="s">
        <v>42</v>
      </c>
      <c r="W625" t="str">
        <f>IF(B625&lt;30,"&lt;30",IF(B625&lt;=40,"30-40",IF(B625&lt;=50,"41-50",IF(B625&lt;=60,"51-60","&gt;60"))))</f>
        <v>51-60</v>
      </c>
      <c r="X625" t="str">
        <f t="shared" si="36"/>
        <v>46-60 (Older Adult)</v>
      </c>
      <c r="AA625" t="str" cm="1">
        <f t="array" ref="AA625">INDEX(F625:F2124, MATCH(MAX(IF(H625:H2124="0", COUNTIF(F625:F2124, F625:F2124), 0)), IF(H625:H2124="0", COUNTIF(F625:F2124, F625:F2124), 0), 0))</f>
        <v>Personal</v>
      </c>
      <c r="AB625" t="str" cm="1">
        <f t="array" ref="AB625">INDEX(Q625:Q1623, MATCH(MAX(COUNTIFS(Q625:Q1623, Q625:Q1623, AC625:AC1623, "High")), COUNTIFS(Q625:Q1623, Q625:Q1623, AC625:AC1623, "High"), 0))</f>
        <v>East</v>
      </c>
      <c r="AC625" t="str">
        <v>High Risk</v>
      </c>
      <c r="AH625">
        <f t="shared" si="37"/>
        <v>647.51989389920425</v>
      </c>
      <c r="AJ625">
        <f t="shared" si="38"/>
        <v>0.13100436681222707</v>
      </c>
      <c r="AK625">
        <f t="shared" si="39"/>
        <v>4.2736616682558175E-2</v>
      </c>
      <c r="AM625">
        <v>0.53626349755165958</v>
      </c>
      <c r="AN625" s="8">
        <f>IF(L625="Male", 1, 0)</f>
        <v>0</v>
      </c>
    </row>
    <row r="626" spans="1:40" ht="15" x14ac:dyDescent="0.3">
      <c r="A626">
        <v>625</v>
      </c>
      <c r="B626">
        <v>29</v>
      </c>
      <c r="C626">
        <v>54975</v>
      </c>
      <c r="D626">
        <v>697</v>
      </c>
      <c r="E626">
        <v>201379</v>
      </c>
      <c r="F626" t="s">
        <v>28</v>
      </c>
      <c r="G626">
        <v>3265</v>
      </c>
      <c r="H626">
        <v>1</v>
      </c>
      <c r="I626">
        <v>1</v>
      </c>
      <c r="J626" t="s">
        <v>20</v>
      </c>
      <c r="K626" t="s">
        <v>29</v>
      </c>
      <c r="L626" t="s">
        <v>22</v>
      </c>
      <c r="M626" t="s">
        <v>37</v>
      </c>
      <c r="N626">
        <v>0</v>
      </c>
      <c r="O626">
        <v>1</v>
      </c>
      <c r="P626">
        <v>48499</v>
      </c>
      <c r="Q626" t="s">
        <v>24</v>
      </c>
      <c r="R626">
        <v>19</v>
      </c>
      <c r="S626" t="s">
        <v>25</v>
      </c>
      <c r="W626" t="str">
        <f>IF(B626&lt;30,"&lt;30",IF(B626&lt;=40,"30-40",IF(B626&lt;=50,"41-50",IF(B626&lt;=60,"51-60","&gt;60"))))</f>
        <v>&lt;30</v>
      </c>
      <c r="X626" t="str">
        <f t="shared" si="36"/>
        <v>18-30 (Young Adult)</v>
      </c>
      <c r="AA626" t="str" cm="1">
        <f t="array" ref="AA626">INDEX(F626:F2125, MATCH(MAX(IF(H626:H2125="0", COUNTIF(F626:F2125, F626:F2125), 0)), IF(H626:H2125="0", COUNTIF(F626:F2125, F626:F2125), 0), 0))</f>
        <v>Education</v>
      </c>
      <c r="AB626" t="str" cm="1">
        <f t="array" ref="AB626">INDEX(Q626:Q1624, MATCH(MAX(COUNTIFS(Q626:Q1624, Q626:Q1624, AC626:AC1624, "High")), COUNTIFS(Q626:Q1624, Q626:Q1624, AC626:AC1624, "High"), 0))</f>
        <v>East</v>
      </c>
      <c r="AC626" t="str">
        <v>High Risk</v>
      </c>
      <c r="AH626">
        <f t="shared" si="37"/>
        <v>652.44324324324327</v>
      </c>
      <c r="AJ626">
        <f t="shared" si="38"/>
        <v>0.15873015873015872</v>
      </c>
      <c r="AK626">
        <f t="shared" si="39"/>
        <v>4.3388772504488235E-2</v>
      </c>
      <c r="AM626">
        <v>0.59687010671325003</v>
      </c>
      <c r="AN626" s="8">
        <f>IF(L626="Male", 1, 0)</f>
        <v>0</v>
      </c>
    </row>
    <row r="627" spans="1:40" ht="15" x14ac:dyDescent="0.3">
      <c r="A627">
        <v>626</v>
      </c>
      <c r="B627">
        <v>32</v>
      </c>
      <c r="C627">
        <v>60179</v>
      </c>
      <c r="D627">
        <v>686</v>
      </c>
      <c r="E627">
        <v>246334</v>
      </c>
      <c r="F627" t="s">
        <v>40</v>
      </c>
      <c r="G627">
        <v>6522</v>
      </c>
      <c r="H627">
        <v>1</v>
      </c>
      <c r="I627">
        <v>1</v>
      </c>
      <c r="J627" t="s">
        <v>20</v>
      </c>
      <c r="K627" t="s">
        <v>21</v>
      </c>
      <c r="L627" t="s">
        <v>30</v>
      </c>
      <c r="M627" t="s">
        <v>23</v>
      </c>
      <c r="N627">
        <v>2</v>
      </c>
      <c r="O627">
        <v>2</v>
      </c>
      <c r="P627">
        <v>105185</v>
      </c>
      <c r="Q627" t="s">
        <v>26</v>
      </c>
      <c r="R627">
        <v>6</v>
      </c>
      <c r="S627" t="s">
        <v>39</v>
      </c>
      <c r="W627" t="str">
        <f>IF(B627&lt;30,"&lt;30",IF(B627&lt;=40,"30-40",IF(B627&lt;=50,"41-50",IF(B627&lt;=60,"51-60","&gt;60"))))</f>
        <v>30-40</v>
      </c>
      <c r="X627" t="str">
        <f t="shared" si="36"/>
        <v>31-45 (Middle-Aged)</v>
      </c>
      <c r="AA627" t="str" cm="1">
        <f t="array" ref="AA627">INDEX(F627:F2126, MATCH(MAX(IF(H627:H2126="0", COUNTIF(F627:F2126, F627:F2126), 0)), IF(H627:H2126="0", COUNTIF(F627:F2126, F627:F2126), 0), 0))</f>
        <v>Car</v>
      </c>
      <c r="AB627" t="str" cm="1">
        <f t="array" ref="AB627">INDEX(Q627:Q1625, MATCH(MAX(COUNTIFS(Q627:Q1625, Q627:Q1625, AC627:AC1625, "High")), COUNTIFS(Q627:Q1625, Q627:Q1625, AC627:AC1625, "High"), 0))</f>
        <v>West</v>
      </c>
      <c r="AC627" t="str">
        <v>High Risk</v>
      </c>
      <c r="AH627">
        <f t="shared" si="37"/>
        <v>647.51989389920425</v>
      </c>
      <c r="AJ627">
        <f t="shared" si="38"/>
        <v>0.13100436681222707</v>
      </c>
      <c r="AK627">
        <f t="shared" si="39"/>
        <v>4.7558736917604476E-2</v>
      </c>
      <c r="AM627">
        <v>0.64397237584062705</v>
      </c>
      <c r="AN627" s="8">
        <f>IF(L627="Male", 1, 0)</f>
        <v>1</v>
      </c>
    </row>
    <row r="628" spans="1:40" ht="15" x14ac:dyDescent="0.3">
      <c r="A628">
        <v>627</v>
      </c>
      <c r="B628">
        <v>30</v>
      </c>
      <c r="C628">
        <v>54170</v>
      </c>
      <c r="D628">
        <v>615</v>
      </c>
      <c r="E628">
        <v>190206</v>
      </c>
      <c r="F628" t="s">
        <v>28</v>
      </c>
      <c r="G628">
        <v>5297</v>
      </c>
      <c r="H628">
        <v>0</v>
      </c>
      <c r="I628">
        <v>0</v>
      </c>
      <c r="J628" t="s">
        <v>20</v>
      </c>
      <c r="K628" t="s">
        <v>21</v>
      </c>
      <c r="L628" t="s">
        <v>22</v>
      </c>
      <c r="M628" t="s">
        <v>31</v>
      </c>
      <c r="N628">
        <v>0</v>
      </c>
      <c r="O628">
        <v>1</v>
      </c>
      <c r="P628">
        <v>95349</v>
      </c>
      <c r="Q628" t="s">
        <v>24</v>
      </c>
      <c r="R628">
        <v>2</v>
      </c>
      <c r="S628" t="s">
        <v>43</v>
      </c>
      <c r="W628" t="str">
        <f>IF(B628&lt;30,"&lt;30",IF(B628&lt;=40,"30-40",IF(B628&lt;=50,"41-50",IF(B628&lt;=60,"51-60","&gt;60"))))</f>
        <v>30-40</v>
      </c>
      <c r="X628" t="str">
        <f t="shared" si="36"/>
        <v>18-30 (Young Adult)</v>
      </c>
      <c r="AA628" t="str" cm="1">
        <f t="array" ref="AA628">INDEX(F628:F2127, MATCH(MAX(IF(H628:H2127="0", COUNTIF(F628:F2127, F628:F2127), 0)), IF(H628:H2127="0", COUNTIF(F628:F2127, F628:F2127), 0), 0))</f>
        <v>Education</v>
      </c>
      <c r="AB628" t="str" cm="1">
        <f t="array" ref="AB628">INDEX(Q628:Q1626, MATCH(MAX(COUNTIFS(Q628:Q1626, Q628:Q1626, AC628:AC1626, "High")), COUNTIFS(Q628:Q1626, Q628:Q1626, AC628:AC1626, "High"), 0))</f>
        <v>East</v>
      </c>
      <c r="AC628" t="str">
        <v>High Risk</v>
      </c>
      <c r="AH628">
        <f t="shared" si="37"/>
        <v>647.78062678062679</v>
      </c>
      <c r="AJ628">
        <f t="shared" si="38"/>
        <v>0.15873015873015872</v>
      </c>
      <c r="AK628">
        <f t="shared" si="39"/>
        <v>4.9008971198321427E-2</v>
      </c>
      <c r="AM628">
        <v>0.58958391788781983</v>
      </c>
      <c r="AN628" s="8">
        <f>IF(L628="Male", 1, 0)</f>
        <v>0</v>
      </c>
    </row>
    <row r="629" spans="1:40" ht="15" x14ac:dyDescent="0.3">
      <c r="A629">
        <v>628</v>
      </c>
      <c r="B629">
        <v>25</v>
      </c>
      <c r="C629">
        <v>33778</v>
      </c>
      <c r="D629">
        <v>627</v>
      </c>
      <c r="E629">
        <v>241518</v>
      </c>
      <c r="F629" t="s">
        <v>40</v>
      </c>
      <c r="G629">
        <v>5606</v>
      </c>
      <c r="H629">
        <v>1</v>
      </c>
      <c r="I629">
        <v>0</v>
      </c>
      <c r="J629" t="s">
        <v>20</v>
      </c>
      <c r="K629" t="s">
        <v>33</v>
      </c>
      <c r="L629" t="s">
        <v>22</v>
      </c>
      <c r="M629" t="s">
        <v>41</v>
      </c>
      <c r="N629">
        <v>5</v>
      </c>
      <c r="O629">
        <v>2</v>
      </c>
      <c r="P629">
        <v>95090</v>
      </c>
      <c r="Q629" t="s">
        <v>38</v>
      </c>
      <c r="R629">
        <v>13</v>
      </c>
      <c r="S629" t="s">
        <v>43</v>
      </c>
      <c r="W629" t="str">
        <f>IF(B629&lt;30,"&lt;30",IF(B629&lt;=40,"30-40",IF(B629&lt;=50,"41-50",IF(B629&lt;=60,"51-60","&gt;60"))))</f>
        <v>&lt;30</v>
      </c>
      <c r="X629" t="str">
        <f t="shared" si="36"/>
        <v>18-30 (Young Adult)</v>
      </c>
      <c r="AA629" t="str" cm="1">
        <f t="array" ref="AA629">INDEX(F629:F2128, MATCH(MAX(IF(H629:H2128="0", COUNTIF(F629:F2128, F629:F2128), 0)), IF(H629:H2128="0", COUNTIF(F629:F2128, F629:F2128), 0), 0))</f>
        <v>Car</v>
      </c>
      <c r="AB629" t="str" cm="1">
        <f t="array" ref="AB629">INDEX(Q629:Q1627, MATCH(MAX(COUNTIFS(Q629:Q1627, Q629:Q1627, AC629:AC1627, "High")), COUNTIFS(Q629:Q1627, Q629:Q1627, AC629:AC1627, "High"), 0))</f>
        <v>North</v>
      </c>
      <c r="AC629" t="str">
        <v>High Risk</v>
      </c>
      <c r="AH629">
        <f t="shared" si="37"/>
        <v>648.68905472636811</v>
      </c>
      <c r="AJ629">
        <f t="shared" si="38"/>
        <v>0.11715481171548117</v>
      </c>
      <c r="AK629">
        <f t="shared" si="39"/>
        <v>4.8492869698457064E-2</v>
      </c>
      <c r="AM629">
        <v>0.40501253586524621</v>
      </c>
      <c r="AN629" s="8">
        <f>IF(L629="Male", 1, 0)</f>
        <v>0</v>
      </c>
    </row>
    <row r="630" spans="1:40" ht="15" x14ac:dyDescent="0.3">
      <c r="A630">
        <v>629</v>
      </c>
      <c r="B630">
        <v>53</v>
      </c>
      <c r="C630">
        <v>54860</v>
      </c>
      <c r="D630">
        <v>653</v>
      </c>
      <c r="E630">
        <v>163051</v>
      </c>
      <c r="F630" t="s">
        <v>28</v>
      </c>
      <c r="G630">
        <v>5946</v>
      </c>
      <c r="H630">
        <v>0</v>
      </c>
      <c r="I630">
        <v>0</v>
      </c>
      <c r="J630" t="s">
        <v>20</v>
      </c>
      <c r="K630" t="s">
        <v>33</v>
      </c>
      <c r="L630" t="s">
        <v>30</v>
      </c>
      <c r="M630" t="s">
        <v>23</v>
      </c>
      <c r="N630">
        <v>4</v>
      </c>
      <c r="O630">
        <v>4</v>
      </c>
      <c r="P630">
        <v>53097</v>
      </c>
      <c r="Q630" t="s">
        <v>24</v>
      </c>
      <c r="R630">
        <v>10</v>
      </c>
      <c r="S630" t="s">
        <v>45</v>
      </c>
      <c r="W630" t="str">
        <f>IF(B630&lt;30,"&lt;30",IF(B630&lt;=40,"30-40",IF(B630&lt;=50,"41-50",IF(B630&lt;=60,"51-60","&gt;60"))))</f>
        <v>51-60</v>
      </c>
      <c r="X630" t="str">
        <f t="shared" si="36"/>
        <v>46-60 (Older Adult)</v>
      </c>
      <c r="AA630" t="str" cm="1">
        <f t="array" ref="AA630">INDEX(F630:F2129, MATCH(MAX(IF(H630:H2129="0", COUNTIF(F630:F2129, F630:F2129), 0)), IF(H630:H2129="0", COUNTIF(F630:F2129, F630:F2129), 0), 0))</f>
        <v>Education</v>
      </c>
      <c r="AB630" t="str" cm="1">
        <f t="array" ref="AB630">INDEX(Q630:Q1628, MATCH(MAX(COUNTIFS(Q630:Q1628, Q630:Q1628, AC630:AC1628, "High")), COUNTIFS(Q630:Q1628, Q630:Q1628, AC630:AC1628, "High"), 0))</f>
        <v>East</v>
      </c>
      <c r="AC630" t="str">
        <v>High Risk</v>
      </c>
      <c r="AH630">
        <f t="shared" si="37"/>
        <v>647.51989389920425</v>
      </c>
      <c r="AJ630">
        <f t="shared" si="38"/>
        <v>0.17796610169491525</v>
      </c>
      <c r="AK630">
        <f t="shared" si="39"/>
        <v>4.9962803142737829E-2</v>
      </c>
      <c r="AM630">
        <v>0.59582922259533144</v>
      </c>
      <c r="AN630" s="8">
        <f>IF(L630="Male", 1, 0)</f>
        <v>1</v>
      </c>
    </row>
    <row r="631" spans="1:40" ht="15" x14ac:dyDescent="0.3">
      <c r="A631">
        <v>630</v>
      </c>
      <c r="B631">
        <v>25</v>
      </c>
      <c r="C631">
        <v>59530</v>
      </c>
      <c r="D631">
        <v>556</v>
      </c>
      <c r="E631">
        <v>162739</v>
      </c>
      <c r="F631" t="s">
        <v>28</v>
      </c>
      <c r="G631">
        <v>5596</v>
      </c>
      <c r="H631">
        <v>0</v>
      </c>
      <c r="I631">
        <v>0</v>
      </c>
      <c r="J631" t="s">
        <v>20</v>
      </c>
      <c r="K631" t="s">
        <v>29</v>
      </c>
      <c r="L631" t="s">
        <v>22</v>
      </c>
      <c r="M631" t="s">
        <v>37</v>
      </c>
      <c r="N631">
        <v>1</v>
      </c>
      <c r="O631">
        <v>4</v>
      </c>
      <c r="P631">
        <v>67366</v>
      </c>
      <c r="Q631" t="s">
        <v>24</v>
      </c>
      <c r="R631">
        <v>9</v>
      </c>
      <c r="S631" t="s">
        <v>43</v>
      </c>
      <c r="W631" t="str">
        <f>IF(B631&lt;30,"&lt;30",IF(B631&lt;=40,"30-40",IF(B631&lt;=50,"41-50",IF(B631&lt;=60,"51-60","&gt;60"))))</f>
        <v>&lt;30</v>
      </c>
      <c r="X631" t="str">
        <f t="shared" si="36"/>
        <v>18-30 (Young Adult)</v>
      </c>
      <c r="AA631" t="str" cm="1">
        <f t="array" ref="AA631">INDEX(F631:F2130, MATCH(MAX(IF(H631:H2130="0", COUNTIF(F631:F2130, F631:F2130), 0)), IF(H631:H2130="0", COUNTIF(F631:F2130, F631:F2130), 0), 0))</f>
        <v>Education</v>
      </c>
      <c r="AB631" t="str" cm="1">
        <f t="array" ref="AB631">INDEX(Q631:Q1629, MATCH(MAX(COUNTIFS(Q631:Q1629, Q631:Q1629, AC631:AC1629, "High")), COUNTIFS(Q631:Q1629, Q631:Q1629, AC631:AC1629, "High"), 0))</f>
        <v>East</v>
      </c>
      <c r="AC631" t="str">
        <v>Low Risk</v>
      </c>
      <c r="AH631">
        <f t="shared" si="37"/>
        <v>652.44324324324327</v>
      </c>
      <c r="AJ631">
        <f t="shared" si="38"/>
        <v>0.15436241610738255</v>
      </c>
      <c r="AK631">
        <f t="shared" si="39"/>
        <v>5.0618773108611882E-2</v>
      </c>
      <c r="AM631">
        <v>0.63809816894906912</v>
      </c>
      <c r="AN631" s="8">
        <f>IF(L631="Male", 1, 0)</f>
        <v>0</v>
      </c>
    </row>
    <row r="632" spans="1:40" ht="15" x14ac:dyDescent="0.3">
      <c r="A632">
        <v>631</v>
      </c>
      <c r="B632">
        <v>36</v>
      </c>
      <c r="C632">
        <v>43590</v>
      </c>
      <c r="D632">
        <v>691</v>
      </c>
      <c r="E632">
        <v>200699</v>
      </c>
      <c r="F632" t="s">
        <v>40</v>
      </c>
      <c r="G632">
        <v>4033</v>
      </c>
      <c r="H632">
        <v>0</v>
      </c>
      <c r="I632">
        <v>0</v>
      </c>
      <c r="J632" t="s">
        <v>20</v>
      </c>
      <c r="K632" t="s">
        <v>29</v>
      </c>
      <c r="L632" t="s">
        <v>22</v>
      </c>
      <c r="M632" t="s">
        <v>31</v>
      </c>
      <c r="N632">
        <v>0</v>
      </c>
      <c r="O632">
        <v>1</v>
      </c>
      <c r="P632">
        <v>97959</v>
      </c>
      <c r="Q632" t="s">
        <v>38</v>
      </c>
      <c r="R632">
        <v>13</v>
      </c>
      <c r="S632" t="s">
        <v>45</v>
      </c>
      <c r="W632" t="str">
        <f>IF(B632&lt;30,"&lt;30",IF(B632&lt;=40,"30-40",IF(B632&lt;=50,"41-50",IF(B632&lt;=60,"51-60","&gt;60"))))</f>
        <v>30-40</v>
      </c>
      <c r="X632" t="str">
        <f t="shared" si="36"/>
        <v>31-45 (Middle-Aged)</v>
      </c>
      <c r="AA632" t="str" cm="1">
        <f t="array" ref="AA632">INDEX(F632:F2131, MATCH(MAX(IF(H632:H2131="0", COUNTIF(F632:F2131, F632:F2131), 0)), IF(H632:H2131="0", COUNTIF(F632:F2131, F632:F2131), 0), 0))</f>
        <v>Car</v>
      </c>
      <c r="AB632" t="str" cm="1">
        <f t="array" ref="AB632">INDEX(Q632:Q1630, MATCH(MAX(COUNTIFS(Q632:Q1630, Q632:Q1630, AC632:AC1630, "High")), COUNTIFS(Q632:Q1630, Q632:Q1630, AC632:AC1630, "High"), 0))</f>
        <v>North</v>
      </c>
      <c r="AC632" t="str">
        <v>High Risk</v>
      </c>
      <c r="AH632">
        <f t="shared" si="37"/>
        <v>647.78062678062679</v>
      </c>
      <c r="AJ632">
        <f t="shared" si="38"/>
        <v>0.15873015873015872</v>
      </c>
      <c r="AK632">
        <f t="shared" si="39"/>
        <v>5.1277857959135698E-2</v>
      </c>
      <c r="AM632">
        <v>0.49382257903930921</v>
      </c>
      <c r="AN632" s="8">
        <f>IF(L632="Male", 1, 0)</f>
        <v>0</v>
      </c>
    </row>
    <row r="633" spans="1:40" ht="15" x14ac:dyDescent="0.3">
      <c r="A633">
        <v>632</v>
      </c>
      <c r="B633">
        <v>57</v>
      </c>
      <c r="C633">
        <v>22303</v>
      </c>
      <c r="D633">
        <v>555</v>
      </c>
      <c r="E633">
        <v>306065</v>
      </c>
      <c r="F633" t="s">
        <v>44</v>
      </c>
      <c r="G633">
        <v>5674</v>
      </c>
      <c r="H633">
        <v>0</v>
      </c>
      <c r="I633">
        <v>1</v>
      </c>
      <c r="J633" t="s">
        <v>20</v>
      </c>
      <c r="K633" t="s">
        <v>29</v>
      </c>
      <c r="L633" t="s">
        <v>22</v>
      </c>
      <c r="M633" t="s">
        <v>23</v>
      </c>
      <c r="N633">
        <v>1</v>
      </c>
      <c r="O633">
        <v>1</v>
      </c>
      <c r="P633">
        <v>133430</v>
      </c>
      <c r="Q633" t="s">
        <v>32</v>
      </c>
      <c r="R633">
        <v>7</v>
      </c>
      <c r="S633" t="s">
        <v>34</v>
      </c>
      <c r="W633" t="str">
        <f>IF(B633&lt;30,"&lt;30",IF(B633&lt;=40,"30-40",IF(B633&lt;=50,"41-50",IF(B633&lt;=60,"51-60","&gt;60"))))</f>
        <v>51-60</v>
      </c>
      <c r="X633" t="str">
        <f t="shared" si="36"/>
        <v>46-60 (Older Adult)</v>
      </c>
      <c r="AA633" t="str" cm="1">
        <f t="array" ref="AA633">INDEX(F633:F2132, MATCH(MAX(IF(H633:H2132="0", COUNTIF(F633:F2132, F633:F2132), 0)), IF(H633:H2132="0", COUNTIF(F633:F2132, F633:F2132), 0), 0))</f>
        <v>Personal</v>
      </c>
      <c r="AB633" t="str" cm="1">
        <f t="array" ref="AB633">INDEX(Q633:Q1631, MATCH(MAX(COUNTIFS(Q633:Q1631, Q633:Q1631, AC633:AC1631, "High")), COUNTIFS(Q633:Q1631, Q633:Q1631, AC633:AC1631, "High"), 0))</f>
        <v>South</v>
      </c>
      <c r="AC633" t="str">
        <v>Low Risk</v>
      </c>
      <c r="AH633">
        <f t="shared" si="37"/>
        <v>647.51989389920425</v>
      </c>
      <c r="AJ633">
        <f t="shared" si="38"/>
        <v>0.15436241610738255</v>
      </c>
      <c r="AK633">
        <f t="shared" si="39"/>
        <v>5.0763267503429452E-2</v>
      </c>
      <c r="AM633">
        <v>0.30115040322945613</v>
      </c>
      <c r="AN633" s="8">
        <f>IF(L633="Male", 1, 0)</f>
        <v>0</v>
      </c>
    </row>
    <row r="634" spans="1:40" ht="15" x14ac:dyDescent="0.3">
      <c r="A634">
        <v>633</v>
      </c>
      <c r="B634">
        <v>57</v>
      </c>
      <c r="C634">
        <v>67761</v>
      </c>
      <c r="D634">
        <v>650</v>
      </c>
      <c r="E634">
        <v>264270</v>
      </c>
      <c r="F634" t="s">
        <v>19</v>
      </c>
      <c r="G634">
        <v>5496</v>
      </c>
      <c r="H634">
        <v>0</v>
      </c>
      <c r="I634">
        <v>0</v>
      </c>
      <c r="J634" t="s">
        <v>20</v>
      </c>
      <c r="K634" t="s">
        <v>29</v>
      </c>
      <c r="L634" t="s">
        <v>22</v>
      </c>
      <c r="M634" t="s">
        <v>41</v>
      </c>
      <c r="N634">
        <v>3</v>
      </c>
      <c r="O634">
        <v>2</v>
      </c>
      <c r="P634">
        <v>82284</v>
      </c>
      <c r="Q634" t="s">
        <v>32</v>
      </c>
      <c r="R634">
        <v>18</v>
      </c>
      <c r="S634" t="s">
        <v>42</v>
      </c>
      <c r="W634" t="str">
        <f>IF(B634&lt;30,"&lt;30",IF(B634&lt;=40,"30-40",IF(B634&lt;=50,"41-50",IF(B634&lt;=60,"51-60","&gt;60"))))</f>
        <v>51-60</v>
      </c>
      <c r="X634" t="str">
        <f t="shared" si="36"/>
        <v>46-60 (Older Adult)</v>
      </c>
      <c r="AA634" t="str" cm="1">
        <f t="array" ref="AA634">INDEX(F634:F2133, MATCH(MAX(IF(H634:H2133="0", COUNTIF(F634:F2133, F634:F2133), 0)), IF(H634:H2133="0", COUNTIF(F634:F2133, F634:F2133), 0), 0))</f>
        <v>Home</v>
      </c>
      <c r="AB634" t="str" cm="1">
        <f t="array" ref="AB634">INDEX(Q634:Q1632, MATCH(MAX(COUNTIFS(Q634:Q1632, Q634:Q1632, AC634:AC1632, "High")), COUNTIFS(Q634:Q1632, Q634:Q1632, AC634:AC1632, "High"), 0))</f>
        <v>South</v>
      </c>
      <c r="AC634" t="str">
        <v>High Risk</v>
      </c>
      <c r="AH634">
        <f t="shared" si="37"/>
        <v>648.68905472636811</v>
      </c>
      <c r="AJ634">
        <f t="shared" si="38"/>
        <v>0.13414634146341464</v>
      </c>
      <c r="AK634">
        <f t="shared" si="39"/>
        <v>5.0246420810011662E-2</v>
      </c>
      <c r="AM634">
        <v>0.71259831829331211</v>
      </c>
      <c r="AN634" s="8">
        <f>IF(L634="Male", 1, 0)</f>
        <v>0</v>
      </c>
    </row>
    <row r="635" spans="1:40" ht="15" x14ac:dyDescent="0.3">
      <c r="A635">
        <v>634</v>
      </c>
      <c r="B635">
        <v>49</v>
      </c>
      <c r="C635">
        <v>51324</v>
      </c>
      <c r="D635">
        <v>616</v>
      </c>
      <c r="E635">
        <v>254901</v>
      </c>
      <c r="F635" t="s">
        <v>44</v>
      </c>
      <c r="G635">
        <v>3330</v>
      </c>
      <c r="H635">
        <v>0</v>
      </c>
      <c r="I635">
        <v>1</v>
      </c>
      <c r="J635" t="s">
        <v>20</v>
      </c>
      <c r="K635" t="s">
        <v>29</v>
      </c>
      <c r="L635" t="s">
        <v>22</v>
      </c>
      <c r="M635" t="s">
        <v>23</v>
      </c>
      <c r="N635">
        <v>4</v>
      </c>
      <c r="O635">
        <v>2</v>
      </c>
      <c r="P635">
        <v>88001</v>
      </c>
      <c r="Q635" t="s">
        <v>38</v>
      </c>
      <c r="R635">
        <v>14</v>
      </c>
      <c r="S635" t="s">
        <v>43</v>
      </c>
      <c r="W635" t="str">
        <f>IF(B635&lt;30,"&lt;30",IF(B635&lt;=40,"30-40",IF(B635&lt;=50,"41-50",IF(B635&lt;=60,"51-60","&gt;60"))))</f>
        <v>41-50</v>
      </c>
      <c r="X635" t="str">
        <f t="shared" si="36"/>
        <v>46-60 (Older Adult)</v>
      </c>
      <c r="AA635" t="str" cm="1">
        <f t="array" ref="AA635">INDEX(F635:F2134, MATCH(MAX(IF(H635:H2134="0", COUNTIF(F635:F2134, F635:F2134), 0)), IF(H635:H2134="0", COUNTIF(F635:F2134, F635:F2134), 0), 0))</f>
        <v>Personal</v>
      </c>
      <c r="AB635" t="str" cm="1">
        <f t="array" ref="AB635">INDEX(Q635:Q1633, MATCH(MAX(COUNTIFS(Q635:Q1633, Q635:Q1633, AC635:AC1633, "High")), COUNTIFS(Q635:Q1633, Q635:Q1633, AC635:AC1633, "High"), 0))</f>
        <v>North</v>
      </c>
      <c r="AC635" t="str">
        <v>High Risk</v>
      </c>
      <c r="AH635">
        <f t="shared" si="37"/>
        <v>647.51989389920425</v>
      </c>
      <c r="AJ635">
        <f t="shared" si="38"/>
        <v>0.17796610169491525</v>
      </c>
      <c r="AK635">
        <f t="shared" si="39"/>
        <v>5.0074167015197145E-2</v>
      </c>
      <c r="AM635">
        <v>0.56382429876089535</v>
      </c>
      <c r="AN635" s="8">
        <f>IF(L635="Male", 1, 0)</f>
        <v>0</v>
      </c>
    </row>
    <row r="636" spans="1:40" ht="15" x14ac:dyDescent="0.3">
      <c r="A636">
        <v>635</v>
      </c>
      <c r="B636">
        <v>38</v>
      </c>
      <c r="C636">
        <v>8407</v>
      </c>
      <c r="D636">
        <v>678</v>
      </c>
      <c r="E636">
        <v>131402</v>
      </c>
      <c r="F636" t="s">
        <v>19</v>
      </c>
      <c r="G636">
        <v>6666</v>
      </c>
      <c r="H636">
        <v>0</v>
      </c>
      <c r="I636">
        <v>0</v>
      </c>
      <c r="J636" t="s">
        <v>20</v>
      </c>
      <c r="K636" t="s">
        <v>29</v>
      </c>
      <c r="L636" t="s">
        <v>30</v>
      </c>
      <c r="M636" t="s">
        <v>41</v>
      </c>
      <c r="N636">
        <v>2</v>
      </c>
      <c r="O636">
        <v>3</v>
      </c>
      <c r="P636">
        <v>153432</v>
      </c>
      <c r="Q636" t="s">
        <v>32</v>
      </c>
      <c r="R636">
        <v>4</v>
      </c>
      <c r="S636" t="s">
        <v>34</v>
      </c>
      <c r="W636" t="str">
        <f>IF(B636&lt;30,"&lt;30",IF(B636&lt;=40,"30-40",IF(B636&lt;=50,"41-50",IF(B636&lt;=60,"51-60","&gt;60"))))</f>
        <v>30-40</v>
      </c>
      <c r="X636" t="str">
        <f t="shared" si="36"/>
        <v>31-45 (Middle-Aged)</v>
      </c>
      <c r="AA636" t="str" cm="1">
        <f t="array" ref="AA636">INDEX(F636:F2135, MATCH(MAX(IF(H636:H2135="0", COUNTIF(F636:F2135, F636:F2135), 0)), IF(H636:H2135="0", COUNTIF(F636:F2135, F636:F2135), 0), 0))</f>
        <v>Home</v>
      </c>
      <c r="AB636" t="str" cm="1">
        <f t="array" ref="AB636">INDEX(Q636:Q1634, MATCH(MAX(COUNTIFS(Q636:Q1634, Q636:Q1634, AC636:AC1634, "High")), COUNTIFS(Q636:Q1634, Q636:Q1634, AC636:AC1634, "High"), 0))</f>
        <v>South</v>
      </c>
      <c r="AC636" t="str">
        <v>High Risk</v>
      </c>
      <c r="AH636">
        <f t="shared" si="37"/>
        <v>648.68905472636811</v>
      </c>
      <c r="AJ636">
        <f t="shared" si="38"/>
        <v>0.13100436681222707</v>
      </c>
      <c r="AK636">
        <f t="shared" si="39"/>
        <v>4.9901452372870067E-2</v>
      </c>
      <c r="AM636">
        <v>0.1753753971199189</v>
      </c>
      <c r="AN636" s="8">
        <f>IF(L636="Male", 1, 0)</f>
        <v>1</v>
      </c>
    </row>
    <row r="637" spans="1:40" ht="15" x14ac:dyDescent="0.3">
      <c r="A637">
        <v>636</v>
      </c>
      <c r="B637">
        <v>49</v>
      </c>
      <c r="C637">
        <v>81053</v>
      </c>
      <c r="D637">
        <v>539</v>
      </c>
      <c r="E637">
        <v>207255</v>
      </c>
      <c r="F637" t="s">
        <v>40</v>
      </c>
      <c r="G637">
        <v>4622</v>
      </c>
      <c r="H637">
        <v>0</v>
      </c>
      <c r="I637">
        <v>0</v>
      </c>
      <c r="J637" t="s">
        <v>20</v>
      </c>
      <c r="K637" t="s">
        <v>29</v>
      </c>
      <c r="L637" t="s">
        <v>30</v>
      </c>
      <c r="M637" t="s">
        <v>41</v>
      </c>
      <c r="N637">
        <v>3</v>
      </c>
      <c r="O637">
        <v>3</v>
      </c>
      <c r="P637">
        <v>91095</v>
      </c>
      <c r="Q637" t="s">
        <v>24</v>
      </c>
      <c r="R637">
        <v>8</v>
      </c>
      <c r="S637" t="s">
        <v>42</v>
      </c>
      <c r="W637" t="str">
        <f>IF(B637&lt;30,"&lt;30",IF(B637&lt;=40,"30-40",IF(B637&lt;=50,"41-50",IF(B637&lt;=60,"51-60","&gt;60"))))</f>
        <v>41-50</v>
      </c>
      <c r="X637" t="str">
        <f t="shared" si="36"/>
        <v>46-60 (Older Adult)</v>
      </c>
      <c r="AA637" t="str" cm="1">
        <f t="array" ref="AA637">INDEX(F637:F2136, MATCH(MAX(IF(H637:H2136="0", COUNTIF(F637:F2136, F637:F2136), 0)), IF(H637:H2136="0", COUNTIF(F637:F2136, F637:F2136), 0), 0))</f>
        <v>Car</v>
      </c>
      <c r="AB637" t="str" cm="1">
        <f t="array" ref="AB637">INDEX(Q637:Q1635, MATCH(MAX(COUNTIFS(Q637:Q1635, Q637:Q1635, AC637:AC1635, "High")), COUNTIFS(Q637:Q1635, Q637:Q1635, AC637:AC1635, "High"), 0))</f>
        <v>East</v>
      </c>
      <c r="AC637" t="str">
        <v>Low Risk</v>
      </c>
      <c r="AH637">
        <f t="shared" si="37"/>
        <v>648.68905472636811</v>
      </c>
      <c r="AJ637">
        <f t="shared" si="38"/>
        <v>0.13414634146341464</v>
      </c>
      <c r="AK637">
        <f t="shared" si="39"/>
        <v>5.0122719055260279E-2</v>
      </c>
      <c r="AM637">
        <v>0.83290641999221604</v>
      </c>
      <c r="AN637" s="8">
        <f>IF(L637="Male", 1, 0)</f>
        <v>1</v>
      </c>
    </row>
    <row r="638" spans="1:40" ht="15" x14ac:dyDescent="0.3">
      <c r="A638">
        <v>637</v>
      </c>
      <c r="B638">
        <v>26</v>
      </c>
      <c r="C638">
        <v>42818</v>
      </c>
      <c r="D638">
        <v>566</v>
      </c>
      <c r="E638">
        <v>241055</v>
      </c>
      <c r="F638" t="s">
        <v>35</v>
      </c>
      <c r="G638">
        <v>5995</v>
      </c>
      <c r="H638">
        <v>0</v>
      </c>
      <c r="I638">
        <v>0</v>
      </c>
      <c r="J638" t="s">
        <v>20</v>
      </c>
      <c r="K638" t="s">
        <v>29</v>
      </c>
      <c r="L638" t="s">
        <v>22</v>
      </c>
      <c r="M638" t="s">
        <v>31</v>
      </c>
      <c r="N638">
        <v>4</v>
      </c>
      <c r="O638">
        <v>3</v>
      </c>
      <c r="P638">
        <v>96136</v>
      </c>
      <c r="Q638" t="s">
        <v>26</v>
      </c>
      <c r="R638">
        <v>12</v>
      </c>
      <c r="S638" t="s">
        <v>43</v>
      </c>
      <c r="W638" t="str">
        <f>IF(B638&lt;30,"&lt;30",IF(B638&lt;=40,"30-40",IF(B638&lt;=50,"41-50",IF(B638&lt;=60,"51-60","&gt;60"))))</f>
        <v>&lt;30</v>
      </c>
      <c r="X638" t="str">
        <f t="shared" si="36"/>
        <v>18-30 (Young Adult)</v>
      </c>
      <c r="AA638" t="str" cm="1">
        <f t="array" ref="AA638">INDEX(F638:F2137, MATCH(MAX(IF(H638:H2137="0", COUNTIF(F638:F2137, F638:F2137), 0)), IF(H638:H2137="0", COUNTIF(F638:F2137, F638:F2137), 0), 0))</f>
        <v>Medical</v>
      </c>
      <c r="AB638" t="str" cm="1">
        <f t="array" ref="AB638">INDEX(Q638:Q1636, MATCH(MAX(COUNTIFS(Q638:Q1636, Q638:Q1636, AC638:AC1636, "High")), COUNTIFS(Q638:Q1636, Q638:Q1636, AC638:AC1636, "High"), 0))</f>
        <v>West</v>
      </c>
      <c r="AC638" t="str">
        <v>Low Risk</v>
      </c>
      <c r="AH638">
        <f t="shared" si="37"/>
        <v>647.78062678062679</v>
      </c>
      <c r="AJ638">
        <f t="shared" si="38"/>
        <v>0.17796610169491525</v>
      </c>
      <c r="AK638">
        <f t="shared" si="39"/>
        <v>5.0344594355760774E-2</v>
      </c>
      <c r="AM638">
        <v>0.48683507869989046</v>
      </c>
      <c r="AN638" s="8">
        <f>IF(L638="Male", 1, 0)</f>
        <v>0</v>
      </c>
    </row>
    <row r="639" spans="1:40" ht="15" x14ac:dyDescent="0.3">
      <c r="A639">
        <v>638</v>
      </c>
      <c r="B639">
        <v>38</v>
      </c>
      <c r="C639">
        <v>86585</v>
      </c>
      <c r="D639">
        <v>620</v>
      </c>
      <c r="E639">
        <v>304266</v>
      </c>
      <c r="F639" t="s">
        <v>44</v>
      </c>
      <c r="G639">
        <v>4663</v>
      </c>
      <c r="H639">
        <v>1</v>
      </c>
      <c r="I639">
        <v>0</v>
      </c>
      <c r="J639" t="s">
        <v>36</v>
      </c>
      <c r="K639" t="s">
        <v>33</v>
      </c>
      <c r="L639" t="s">
        <v>22</v>
      </c>
      <c r="M639" t="s">
        <v>23</v>
      </c>
      <c r="N639">
        <v>3</v>
      </c>
      <c r="O639">
        <v>4</v>
      </c>
      <c r="P639">
        <v>96542</v>
      </c>
      <c r="Q639" t="s">
        <v>38</v>
      </c>
      <c r="R639">
        <v>8</v>
      </c>
      <c r="S639" t="s">
        <v>42</v>
      </c>
      <c r="W639" t="str">
        <f>IF(B639&lt;30,"&lt;30",IF(B639&lt;=40,"30-40",IF(B639&lt;=50,"41-50",IF(B639&lt;=60,"51-60","&gt;60"))))</f>
        <v>30-40</v>
      </c>
      <c r="X639" t="str">
        <f t="shared" si="36"/>
        <v>31-45 (Middle-Aged)</v>
      </c>
      <c r="AA639" t="str" cm="1">
        <f t="array" ref="AA639">INDEX(F639:F2138, MATCH(MAX(IF(H639:H2138="0", COUNTIF(F639:F2138, F639:F2138), 0)), IF(H639:H2138="0", COUNTIF(F639:F2138, F639:F2138), 0), 0))</f>
        <v>Personal</v>
      </c>
      <c r="AB639" t="str" cm="1">
        <f t="array" ref="AB639">INDEX(Q639:Q1637, MATCH(MAX(COUNTIFS(Q639:Q1637, Q639:Q1637, AC639:AC1637, "High")), COUNTIFS(Q639:Q1637, Q639:Q1637, AC639:AC1637, "High"), 0))</f>
        <v>North</v>
      </c>
      <c r="AC639" t="str">
        <v>High Risk</v>
      </c>
      <c r="AH639">
        <f t="shared" si="37"/>
        <v>647.51989389920425</v>
      </c>
      <c r="AJ639">
        <f t="shared" si="38"/>
        <v>0.13414634146341464</v>
      </c>
      <c r="AK639">
        <f t="shared" si="39"/>
        <v>5.0567080790757772E-2</v>
      </c>
      <c r="AM639">
        <v>0.88297747164722173</v>
      </c>
      <c r="AN639" s="8">
        <f>IF(L639="Male", 1, 0)</f>
        <v>0</v>
      </c>
    </row>
    <row r="640" spans="1:40" ht="15" x14ac:dyDescent="0.3">
      <c r="A640">
        <v>639</v>
      </c>
      <c r="B640">
        <v>52</v>
      </c>
      <c r="C640">
        <v>55660</v>
      </c>
      <c r="D640">
        <v>675</v>
      </c>
      <c r="E640">
        <v>115813</v>
      </c>
      <c r="F640" t="s">
        <v>28</v>
      </c>
      <c r="G640">
        <v>4466</v>
      </c>
      <c r="H640">
        <v>0</v>
      </c>
      <c r="I640">
        <v>0</v>
      </c>
      <c r="J640" t="s">
        <v>20</v>
      </c>
      <c r="K640" t="s">
        <v>21</v>
      </c>
      <c r="L640" t="s">
        <v>22</v>
      </c>
      <c r="M640" t="s">
        <v>41</v>
      </c>
      <c r="N640">
        <v>1</v>
      </c>
      <c r="O640">
        <v>1</v>
      </c>
      <c r="P640">
        <v>59634</v>
      </c>
      <c r="Q640" t="s">
        <v>24</v>
      </c>
      <c r="R640">
        <v>16</v>
      </c>
      <c r="S640" t="s">
        <v>43</v>
      </c>
      <c r="W640" t="str">
        <f>IF(B640&lt;30,"&lt;30",IF(B640&lt;=40,"30-40",IF(B640&lt;=50,"41-50",IF(B640&lt;=60,"51-60","&gt;60"))))</f>
        <v>51-60</v>
      </c>
      <c r="X640" t="str">
        <f t="shared" si="36"/>
        <v>46-60 (Older Adult)</v>
      </c>
      <c r="AA640" t="str" cm="1">
        <f t="array" ref="AA640">INDEX(F640:F2139, MATCH(MAX(IF(H640:H2139="0", COUNTIF(F640:F2139, F640:F2139), 0)), IF(H640:H2139="0", COUNTIF(F640:F2139, F640:F2139), 0), 0))</f>
        <v>Education</v>
      </c>
      <c r="AB640" t="str" cm="1">
        <f t="array" ref="AB640">INDEX(Q640:Q1638, MATCH(MAX(COUNTIFS(Q640:Q1638, Q640:Q1638, AC640:AC1638, "High")), COUNTIFS(Q640:Q1638, Q640:Q1638, AC640:AC1638, "High"), 0))</f>
        <v>East</v>
      </c>
      <c r="AC640" t="str">
        <v>High Risk</v>
      </c>
      <c r="AH640">
        <f t="shared" si="37"/>
        <v>648.68905472636811</v>
      </c>
      <c r="AJ640">
        <f t="shared" si="38"/>
        <v>0.15436241610738255</v>
      </c>
      <c r="AK640">
        <f t="shared" si="39"/>
        <v>4.6569054968758489E-2</v>
      </c>
      <c r="AM640">
        <v>0.60307015558954769</v>
      </c>
      <c r="AN640" s="8">
        <f>IF(L640="Male", 1, 0)</f>
        <v>0</v>
      </c>
    </row>
    <row r="641" spans="1:40" ht="15" x14ac:dyDescent="0.3">
      <c r="A641">
        <v>640</v>
      </c>
      <c r="B641">
        <v>62</v>
      </c>
      <c r="C641">
        <v>46959</v>
      </c>
      <c r="D641">
        <v>661</v>
      </c>
      <c r="E641">
        <v>236547</v>
      </c>
      <c r="F641" t="s">
        <v>44</v>
      </c>
      <c r="G641">
        <v>4921</v>
      </c>
      <c r="H641">
        <v>0</v>
      </c>
      <c r="I641">
        <v>1</v>
      </c>
      <c r="J641" t="s">
        <v>20</v>
      </c>
      <c r="K641" t="s">
        <v>21</v>
      </c>
      <c r="L641" t="s">
        <v>30</v>
      </c>
      <c r="M641" t="s">
        <v>31</v>
      </c>
      <c r="N641">
        <v>5</v>
      </c>
      <c r="O641">
        <v>1</v>
      </c>
      <c r="P641">
        <v>117153</v>
      </c>
      <c r="Q641" t="s">
        <v>26</v>
      </c>
      <c r="R641">
        <v>1</v>
      </c>
      <c r="S641" t="s">
        <v>27</v>
      </c>
      <c r="W641" t="str">
        <f>IF(B641&lt;30,"&lt;30",IF(B641&lt;=40,"30-40",IF(B641&lt;=50,"41-50",IF(B641&lt;=60,"51-60","&gt;60"))))</f>
        <v>&gt;60</v>
      </c>
      <c r="X641" t="str">
        <f t="shared" si="36"/>
        <v>46-60 (Older Adult)</v>
      </c>
      <c r="AA641" t="str" cm="1">
        <f t="array" ref="AA641">INDEX(F641:F2140, MATCH(MAX(IF(H641:H2140="0", COUNTIF(F641:F2140, F641:F2140), 0)), IF(H641:H2140="0", COUNTIF(F641:F2140, F641:F2140), 0), 0))</f>
        <v>Personal</v>
      </c>
      <c r="AB641" t="str" cm="1">
        <f t="array" ref="AB641">INDEX(Q641:Q1639, MATCH(MAX(COUNTIFS(Q641:Q1639, Q641:Q1639, AC641:AC1639, "High")), COUNTIFS(Q641:Q1639, Q641:Q1639, AC641:AC1639, "High"), 0))</f>
        <v>West</v>
      </c>
      <c r="AC641" t="str">
        <v>High Risk</v>
      </c>
      <c r="AH641">
        <f t="shared" si="37"/>
        <v>647.78062678062679</v>
      </c>
      <c r="AJ641">
        <f t="shared" si="38"/>
        <v>0.11715481171548117</v>
      </c>
      <c r="AK641">
        <f t="shared" si="39"/>
        <v>4.6044764398550007E-2</v>
      </c>
      <c r="AM641">
        <v>0.52431595811120257</v>
      </c>
      <c r="AN641" s="8">
        <f>IF(L641="Male", 1, 0)</f>
        <v>1</v>
      </c>
    </row>
    <row r="642" spans="1:40" ht="15" x14ac:dyDescent="0.3">
      <c r="A642">
        <v>641</v>
      </c>
      <c r="B642">
        <v>51</v>
      </c>
      <c r="C642">
        <v>52753</v>
      </c>
      <c r="D642">
        <v>702</v>
      </c>
      <c r="E642">
        <v>253218</v>
      </c>
      <c r="F642" t="s">
        <v>40</v>
      </c>
      <c r="G642">
        <v>7121</v>
      </c>
      <c r="H642">
        <v>0</v>
      </c>
      <c r="I642">
        <v>1</v>
      </c>
      <c r="J642" t="s">
        <v>20</v>
      </c>
      <c r="K642" t="s">
        <v>29</v>
      </c>
      <c r="L642" t="s">
        <v>22</v>
      </c>
      <c r="M642" t="s">
        <v>23</v>
      </c>
      <c r="N642">
        <v>4</v>
      </c>
      <c r="O642">
        <v>3</v>
      </c>
      <c r="P642">
        <v>80413</v>
      </c>
      <c r="Q642" t="s">
        <v>24</v>
      </c>
      <c r="R642">
        <v>10</v>
      </c>
      <c r="S642" t="s">
        <v>25</v>
      </c>
      <c r="W642" t="str">
        <f>IF(B642&lt;30,"&lt;30",IF(B642&lt;=40,"30-40",IF(B642&lt;=50,"41-50",IF(B642&lt;=60,"51-60","&gt;60"))))</f>
        <v>51-60</v>
      </c>
      <c r="X642" t="str">
        <f t="shared" si="36"/>
        <v>46-60 (Older Adult)</v>
      </c>
      <c r="AA642" t="str" cm="1">
        <f t="array" ref="AA642">INDEX(F642:F2141, MATCH(MAX(IF(H642:H2141="0", COUNTIF(F642:F2141, F642:F2141), 0)), IF(H642:H2141="0", COUNTIF(F642:F2141, F642:F2141), 0), 0))</f>
        <v>Car</v>
      </c>
      <c r="AB642" t="str" cm="1">
        <f t="array" ref="AB642">INDEX(Q642:Q1640, MATCH(MAX(COUNTIFS(Q642:Q1640, Q642:Q1640, AC642:AC1640, "High")), COUNTIFS(Q642:Q1640, Q642:Q1640, AC642:AC1640, "High"), 0))</f>
        <v>East</v>
      </c>
      <c r="AC642" t="str">
        <v>High Risk</v>
      </c>
      <c r="AH642">
        <f t="shared" si="37"/>
        <v>647.51989389920425</v>
      </c>
      <c r="AJ642">
        <f t="shared" si="38"/>
        <v>0.17796610169491525</v>
      </c>
      <c r="AK642">
        <f t="shared" si="39"/>
        <v>4.5518149918698507E-2</v>
      </c>
      <c r="AM642">
        <v>0.57675841532181427</v>
      </c>
      <c r="AN642" s="8">
        <f>IF(L642="Male", 1, 0)</f>
        <v>0</v>
      </c>
    </row>
    <row r="643" spans="1:40" ht="15" x14ac:dyDescent="0.3">
      <c r="A643">
        <v>642</v>
      </c>
      <c r="B643">
        <v>31</v>
      </c>
      <c r="C643">
        <v>39360</v>
      </c>
      <c r="D643">
        <v>655</v>
      </c>
      <c r="E643">
        <v>222587</v>
      </c>
      <c r="F643" t="s">
        <v>35</v>
      </c>
      <c r="G643">
        <v>7012</v>
      </c>
      <c r="H643">
        <v>1</v>
      </c>
      <c r="I643">
        <v>0</v>
      </c>
      <c r="J643" t="s">
        <v>20</v>
      </c>
      <c r="K643" t="s">
        <v>21</v>
      </c>
      <c r="L643" t="s">
        <v>22</v>
      </c>
      <c r="M643" t="s">
        <v>41</v>
      </c>
      <c r="N643">
        <v>3</v>
      </c>
      <c r="O643">
        <v>3</v>
      </c>
      <c r="P643">
        <v>99097</v>
      </c>
      <c r="Q643" t="s">
        <v>38</v>
      </c>
      <c r="R643">
        <v>7</v>
      </c>
      <c r="S643" t="s">
        <v>25</v>
      </c>
      <c r="W643" t="str">
        <f>IF(B643&lt;30,"&lt;30",IF(B643&lt;=40,"30-40",IF(B643&lt;=50,"41-50",IF(B643&lt;=60,"51-60","&gt;60"))))</f>
        <v>30-40</v>
      </c>
      <c r="X643" t="str">
        <f t="shared" ref="X643:X706" si="40">IF(B643&lt;=30, "18-30 (Young Adult)", IF(B643&lt;=45, "31-45 (Middle-Aged)", "46-60 (Older Adult)"))</f>
        <v>31-45 (Middle-Aged)</v>
      </c>
      <c r="AA643" t="str" cm="1">
        <f t="array" ref="AA643">INDEX(F643:F2142, MATCH(MAX(IF(H643:H2142="0", COUNTIF(F643:F2142, F643:F2142), 0)), IF(H643:H2142="0", COUNTIF(F643:F2142, F643:F2142), 0), 0))</f>
        <v>Medical</v>
      </c>
      <c r="AB643" t="str" cm="1">
        <f t="array" ref="AB643">INDEX(Q643:Q1641, MATCH(MAX(COUNTIFS(Q643:Q1641, Q643:Q1641, AC643:AC1641, "High")), COUNTIFS(Q643:Q1641, Q643:Q1641, AC643:AC1641, "High"), 0))</f>
        <v>North</v>
      </c>
      <c r="AC643" t="str">
        <v>High Risk</v>
      </c>
      <c r="AH643">
        <f t="shared" ref="AH643:AH706" si="41">AVERAGEIF(M:M,M643,D:D)</f>
        <v>648.68905472636811</v>
      </c>
      <c r="AJ643">
        <f t="shared" ref="AJ643:AJ706" si="42">AVERAGEIFS(H:H,N:N,N643)</f>
        <v>0.13414634146341464</v>
      </c>
      <c r="AK643">
        <f t="shared" ref="AK643:AK706" si="43">CORREL(O643:O2142, H643:H2142)</f>
        <v>4.5739825996984361E-2</v>
      </c>
      <c r="AM643">
        <v>0.45553614583239049</v>
      </c>
      <c r="AN643" s="8">
        <f>IF(L643="Male", 1, 0)</f>
        <v>0</v>
      </c>
    </row>
    <row r="644" spans="1:40" ht="15" x14ac:dyDescent="0.3">
      <c r="A644">
        <v>643</v>
      </c>
      <c r="B644">
        <v>46</v>
      </c>
      <c r="C644">
        <v>50919</v>
      </c>
      <c r="D644">
        <v>649</v>
      </c>
      <c r="E644">
        <v>132484</v>
      </c>
      <c r="F644" t="s">
        <v>35</v>
      </c>
      <c r="G644">
        <v>4465</v>
      </c>
      <c r="H644">
        <v>0</v>
      </c>
      <c r="I644">
        <v>1</v>
      </c>
      <c r="J644" t="s">
        <v>20</v>
      </c>
      <c r="K644" t="s">
        <v>29</v>
      </c>
      <c r="L644" t="s">
        <v>22</v>
      </c>
      <c r="M644" t="s">
        <v>31</v>
      </c>
      <c r="N644">
        <v>2</v>
      </c>
      <c r="O644">
        <v>2</v>
      </c>
      <c r="P644">
        <v>113331</v>
      </c>
      <c r="Q644" t="s">
        <v>24</v>
      </c>
      <c r="R644">
        <v>14</v>
      </c>
      <c r="S644" t="s">
        <v>45</v>
      </c>
      <c r="W644" t="str">
        <f>IF(B644&lt;30,"&lt;30",IF(B644&lt;=40,"30-40",IF(B644&lt;=50,"41-50",IF(B644&lt;=60,"51-60","&gt;60"))))</f>
        <v>41-50</v>
      </c>
      <c r="X644" t="str">
        <f t="shared" si="40"/>
        <v>46-60 (Older Adult)</v>
      </c>
      <c r="AA644" t="str" cm="1">
        <f t="array" ref="AA644">INDEX(F644:F2143, MATCH(MAX(IF(H644:H2143="0", COUNTIF(F644:F2143, F644:F2143), 0)), IF(H644:H2143="0", COUNTIF(F644:F2143, F644:F2143), 0), 0))</f>
        <v>Medical</v>
      </c>
      <c r="AB644" t="str" cm="1">
        <f t="array" ref="AB644">INDEX(Q644:Q1642, MATCH(MAX(COUNTIFS(Q644:Q1642, Q644:Q1642, AC644:AC1642, "High")), COUNTIFS(Q644:Q1642, Q644:Q1642, AC644:AC1642, "High"), 0))</f>
        <v>East</v>
      </c>
      <c r="AC644" t="str">
        <v>High Risk</v>
      </c>
      <c r="AH644">
        <f t="shared" si="41"/>
        <v>647.78062678062679</v>
      </c>
      <c r="AJ644">
        <f t="shared" si="42"/>
        <v>0.13100436681222707</v>
      </c>
      <c r="AK644">
        <f t="shared" si="43"/>
        <v>4.4436597098305934E-2</v>
      </c>
      <c r="AM644">
        <v>0.56015857643257339</v>
      </c>
      <c r="AN644" s="8">
        <f>IF(L644="Male", 1, 0)</f>
        <v>0</v>
      </c>
    </row>
    <row r="645" spans="1:40" ht="15" x14ac:dyDescent="0.3">
      <c r="A645">
        <v>644</v>
      </c>
      <c r="B645">
        <v>48</v>
      </c>
      <c r="C645">
        <v>80159</v>
      </c>
      <c r="D645">
        <v>596</v>
      </c>
      <c r="E645">
        <v>212662</v>
      </c>
      <c r="F645" t="s">
        <v>44</v>
      </c>
      <c r="G645">
        <v>6247</v>
      </c>
      <c r="H645">
        <v>0</v>
      </c>
      <c r="I645">
        <v>0</v>
      </c>
      <c r="J645" t="s">
        <v>36</v>
      </c>
      <c r="K645" t="s">
        <v>33</v>
      </c>
      <c r="L645" t="s">
        <v>22</v>
      </c>
      <c r="M645" t="s">
        <v>23</v>
      </c>
      <c r="N645">
        <v>4</v>
      </c>
      <c r="O645">
        <v>3</v>
      </c>
      <c r="P645">
        <v>158276</v>
      </c>
      <c r="Q645" t="s">
        <v>38</v>
      </c>
      <c r="R645">
        <v>17</v>
      </c>
      <c r="S645" t="s">
        <v>39</v>
      </c>
      <c r="W645" t="str">
        <f>IF(B645&lt;30,"&lt;30",IF(B645&lt;=40,"30-40",IF(B645&lt;=50,"41-50",IF(B645&lt;=60,"51-60","&gt;60"))))</f>
        <v>41-50</v>
      </c>
      <c r="X645" t="str">
        <f t="shared" si="40"/>
        <v>46-60 (Older Adult)</v>
      </c>
      <c r="AA645" t="str" cm="1">
        <f t="array" ref="AA645">INDEX(F645:F2144, MATCH(MAX(IF(H645:H2144="0", COUNTIF(F645:F2144, F645:F2144), 0)), IF(H645:H2144="0", COUNTIF(F645:F2144, F645:F2144), 0), 0))</f>
        <v>Personal</v>
      </c>
      <c r="AB645" t="str" cm="1">
        <f t="array" ref="AB645">INDEX(Q645:Q1643, MATCH(MAX(COUNTIFS(Q645:Q1643, Q645:Q1643, AC645:AC1643, "High")), COUNTIFS(Q645:Q1643, Q645:Q1643, AC645:AC1643, "High"), 0))</f>
        <v>North</v>
      </c>
      <c r="AC645" t="str">
        <v>Low Risk</v>
      </c>
      <c r="AH645">
        <f t="shared" si="41"/>
        <v>647.51989389920425</v>
      </c>
      <c r="AJ645">
        <f t="shared" si="42"/>
        <v>0.17796610169491525</v>
      </c>
      <c r="AK645">
        <f t="shared" si="43"/>
        <v>4.4262447617466297E-2</v>
      </c>
      <c r="AM645">
        <v>0.82481467737117931</v>
      </c>
      <c r="AN645" s="8">
        <f>IF(L645="Male", 1, 0)</f>
        <v>0</v>
      </c>
    </row>
    <row r="646" spans="1:40" ht="15" x14ac:dyDescent="0.3">
      <c r="A646">
        <v>645</v>
      </c>
      <c r="B646">
        <v>47</v>
      </c>
      <c r="C646">
        <v>36520</v>
      </c>
      <c r="D646">
        <v>638</v>
      </c>
      <c r="E646">
        <v>221441</v>
      </c>
      <c r="F646" t="s">
        <v>44</v>
      </c>
      <c r="G646">
        <v>5023</v>
      </c>
      <c r="H646">
        <v>0</v>
      </c>
      <c r="I646">
        <v>0</v>
      </c>
      <c r="J646" t="s">
        <v>20</v>
      </c>
      <c r="K646" t="s">
        <v>29</v>
      </c>
      <c r="L646" t="s">
        <v>30</v>
      </c>
      <c r="M646" t="s">
        <v>41</v>
      </c>
      <c r="N646">
        <v>4</v>
      </c>
      <c r="O646">
        <v>1</v>
      </c>
      <c r="P646">
        <v>60466</v>
      </c>
      <c r="Q646" t="s">
        <v>24</v>
      </c>
      <c r="R646">
        <v>19</v>
      </c>
      <c r="S646" t="s">
        <v>45</v>
      </c>
      <c r="W646" t="str">
        <f>IF(B646&lt;30,"&lt;30",IF(B646&lt;=40,"30-40",IF(B646&lt;=50,"41-50",IF(B646&lt;=60,"51-60","&gt;60"))))</f>
        <v>41-50</v>
      </c>
      <c r="X646" t="str">
        <f t="shared" si="40"/>
        <v>46-60 (Older Adult)</v>
      </c>
      <c r="AA646" t="str" cm="1">
        <f t="array" ref="AA646">INDEX(F646:F2145, MATCH(MAX(IF(H646:H2145="0", COUNTIF(F646:F2145, F646:F2145), 0)), IF(H646:H2145="0", COUNTIF(F646:F2145, F646:F2145), 0), 0))</f>
        <v>Personal</v>
      </c>
      <c r="AB646" t="str" cm="1">
        <f t="array" ref="AB646">INDEX(Q646:Q1644, MATCH(MAX(COUNTIFS(Q646:Q1644, Q646:Q1644, AC646:AC1644, "High")), COUNTIFS(Q646:Q1644, Q646:Q1644, AC646:AC1644, "High"), 0))</f>
        <v>East</v>
      </c>
      <c r="AC646" t="str">
        <v>High Risk</v>
      </c>
      <c r="AH646">
        <f t="shared" si="41"/>
        <v>648.68905472636811</v>
      </c>
      <c r="AJ646">
        <f t="shared" si="42"/>
        <v>0.17796610169491525</v>
      </c>
      <c r="AK646">
        <f t="shared" si="43"/>
        <v>4.4483875545765092E-2</v>
      </c>
      <c r="AM646">
        <v>0.42983083370292263</v>
      </c>
      <c r="AN646" s="8">
        <f>IF(L646="Male", 1, 0)</f>
        <v>1</v>
      </c>
    </row>
    <row r="647" spans="1:40" ht="15" x14ac:dyDescent="0.3">
      <c r="A647">
        <v>646</v>
      </c>
      <c r="B647">
        <v>39</v>
      </c>
      <c r="C647">
        <v>58000</v>
      </c>
      <c r="D647">
        <v>649</v>
      </c>
      <c r="E647">
        <v>208889</v>
      </c>
      <c r="F647" t="s">
        <v>44</v>
      </c>
      <c r="G647">
        <v>7018</v>
      </c>
      <c r="H647">
        <v>0</v>
      </c>
      <c r="I647">
        <v>1</v>
      </c>
      <c r="J647" t="s">
        <v>20</v>
      </c>
      <c r="K647" t="s">
        <v>33</v>
      </c>
      <c r="L647" t="s">
        <v>22</v>
      </c>
      <c r="M647" t="s">
        <v>31</v>
      </c>
      <c r="N647">
        <v>3</v>
      </c>
      <c r="O647">
        <v>2</v>
      </c>
      <c r="P647">
        <v>125949</v>
      </c>
      <c r="Q647" t="s">
        <v>26</v>
      </c>
      <c r="R647">
        <v>5</v>
      </c>
      <c r="S647" t="s">
        <v>42</v>
      </c>
      <c r="W647" t="str">
        <f>IF(B647&lt;30,"&lt;30",IF(B647&lt;=40,"30-40",IF(B647&lt;=50,"41-50",IF(B647&lt;=60,"51-60","&gt;60"))))</f>
        <v>30-40</v>
      </c>
      <c r="X647" t="str">
        <f t="shared" si="40"/>
        <v>31-45 (Middle-Aged)</v>
      </c>
      <c r="AA647" t="str" cm="1">
        <f t="array" ref="AA647">INDEX(F647:F2146, MATCH(MAX(IF(H647:H2146="0", COUNTIF(F647:F2146, F647:F2146), 0)), IF(H647:H2146="0", COUNTIF(F647:F2146, F647:F2146), 0), 0))</f>
        <v>Personal</v>
      </c>
      <c r="AB647" t="str" cm="1">
        <f t="array" ref="AB647">INDEX(Q647:Q1645, MATCH(MAX(COUNTIFS(Q647:Q1645, Q647:Q1645, AC647:AC1645, "High")), COUNTIFS(Q647:Q1645, Q647:Q1645, AC647:AC1645, "High"), 0))</f>
        <v>West</v>
      </c>
      <c r="AC647" t="str">
        <v>High Risk</v>
      </c>
      <c r="AH647">
        <f t="shared" si="41"/>
        <v>647.78062678062679</v>
      </c>
      <c r="AJ647">
        <f t="shared" si="42"/>
        <v>0.13414634146341464</v>
      </c>
      <c r="AK647">
        <f t="shared" si="43"/>
        <v>4.3954193820775284E-2</v>
      </c>
      <c r="AM647">
        <v>0.62424988459763042</v>
      </c>
      <c r="AN647" s="8">
        <f>IF(L647="Male", 1, 0)</f>
        <v>0</v>
      </c>
    </row>
    <row r="648" spans="1:40" ht="15" x14ac:dyDescent="0.3">
      <c r="A648">
        <v>647</v>
      </c>
      <c r="B648">
        <v>47</v>
      </c>
      <c r="C648">
        <v>39203</v>
      </c>
      <c r="D648">
        <v>547</v>
      </c>
      <c r="E648">
        <v>165751</v>
      </c>
      <c r="F648" t="s">
        <v>40</v>
      </c>
      <c r="G648">
        <v>6152</v>
      </c>
      <c r="H648">
        <v>0</v>
      </c>
      <c r="I648">
        <v>1</v>
      </c>
      <c r="J648" t="s">
        <v>20</v>
      </c>
      <c r="K648" t="s">
        <v>33</v>
      </c>
      <c r="L648" t="s">
        <v>22</v>
      </c>
      <c r="M648" t="s">
        <v>31</v>
      </c>
      <c r="N648">
        <v>5</v>
      </c>
      <c r="O648">
        <v>3</v>
      </c>
      <c r="P648">
        <v>126061</v>
      </c>
      <c r="Q648" t="s">
        <v>26</v>
      </c>
      <c r="R648">
        <v>19</v>
      </c>
      <c r="S648" t="s">
        <v>27</v>
      </c>
      <c r="W648" t="str">
        <f>IF(B648&lt;30,"&lt;30",IF(B648&lt;=40,"30-40",IF(B648&lt;=50,"41-50",IF(B648&lt;=60,"51-60","&gt;60"))))</f>
        <v>41-50</v>
      </c>
      <c r="X648" t="str">
        <f t="shared" si="40"/>
        <v>46-60 (Older Adult)</v>
      </c>
      <c r="AA648" t="str" cm="1">
        <f t="array" ref="AA648">INDEX(F648:F2147, MATCH(MAX(IF(H648:H2147="0", COUNTIF(F648:F2147, F648:F2147), 0)), IF(H648:H2147="0", COUNTIF(F648:F2147, F648:F2147), 0), 0))</f>
        <v>Car</v>
      </c>
      <c r="AB648" t="str" cm="1">
        <f t="array" ref="AB648">INDEX(Q648:Q1646, MATCH(MAX(COUNTIFS(Q648:Q1646, Q648:Q1646, AC648:AC1646, "High")), COUNTIFS(Q648:Q1646, Q648:Q1646, AC648:AC1646, "High"), 0))</f>
        <v>West</v>
      </c>
      <c r="AC648" t="str">
        <v>Low Risk</v>
      </c>
      <c r="AH648">
        <f t="shared" si="41"/>
        <v>647.78062678062679</v>
      </c>
      <c r="AJ648">
        <f t="shared" si="42"/>
        <v>0.11715481171548117</v>
      </c>
      <c r="AK648">
        <f t="shared" si="43"/>
        <v>4.377846843045119E-2</v>
      </c>
      <c r="AM648">
        <v>0.45411511273227556</v>
      </c>
      <c r="AN648" s="8">
        <f>IF(L648="Male", 1, 0)</f>
        <v>0</v>
      </c>
    </row>
    <row r="649" spans="1:40" ht="15" x14ac:dyDescent="0.3">
      <c r="A649">
        <v>648</v>
      </c>
      <c r="B649">
        <v>40</v>
      </c>
      <c r="C649">
        <v>47478</v>
      </c>
      <c r="D649">
        <v>605</v>
      </c>
      <c r="E649">
        <v>159557</v>
      </c>
      <c r="F649" t="s">
        <v>19</v>
      </c>
      <c r="G649">
        <v>5279</v>
      </c>
      <c r="H649">
        <v>0</v>
      </c>
      <c r="I649">
        <v>1</v>
      </c>
      <c r="J649" t="s">
        <v>20</v>
      </c>
      <c r="K649" t="s">
        <v>33</v>
      </c>
      <c r="L649" t="s">
        <v>22</v>
      </c>
      <c r="M649" t="s">
        <v>23</v>
      </c>
      <c r="N649">
        <v>0</v>
      </c>
      <c r="O649">
        <v>4</v>
      </c>
      <c r="P649">
        <v>80853</v>
      </c>
      <c r="Q649" t="s">
        <v>26</v>
      </c>
      <c r="R649">
        <v>3</v>
      </c>
      <c r="S649" t="s">
        <v>39</v>
      </c>
      <c r="W649" t="str">
        <f>IF(B649&lt;30,"&lt;30",IF(B649&lt;=40,"30-40",IF(B649&lt;=50,"41-50",IF(B649&lt;=60,"51-60","&gt;60"))))</f>
        <v>30-40</v>
      </c>
      <c r="X649" t="str">
        <f t="shared" si="40"/>
        <v>31-45 (Middle-Aged)</v>
      </c>
      <c r="AA649" t="str" cm="1">
        <f t="array" ref="AA649">INDEX(F649:F2148, MATCH(MAX(IF(H649:H2148="0", COUNTIF(F649:F2148, F649:F2148), 0)), IF(H649:H2148="0", COUNTIF(F649:F2148, F649:F2148), 0), 0))</f>
        <v>Home</v>
      </c>
      <c r="AB649" t="str" cm="1">
        <f t="array" ref="AB649">INDEX(Q649:Q1647, MATCH(MAX(COUNTIFS(Q649:Q1647, Q649:Q1647, AC649:AC1647, "High")), COUNTIFS(Q649:Q1647, Q649:Q1647, AC649:AC1647, "High"), 0))</f>
        <v>West</v>
      </c>
      <c r="AC649" t="str">
        <v>High Risk</v>
      </c>
      <c r="AH649">
        <f t="shared" si="41"/>
        <v>647.51989389920425</v>
      </c>
      <c r="AJ649">
        <f t="shared" si="42"/>
        <v>0.15873015873015872</v>
      </c>
      <c r="AK649">
        <f t="shared" si="43"/>
        <v>4.4000214442998765E-2</v>
      </c>
      <c r="AM649">
        <v>0.52901351339120051</v>
      </c>
      <c r="AN649" s="8">
        <f>IF(L649="Male", 1, 0)</f>
        <v>0</v>
      </c>
    </row>
    <row r="650" spans="1:40" ht="15" x14ac:dyDescent="0.3">
      <c r="A650">
        <v>649</v>
      </c>
      <c r="B650">
        <v>23</v>
      </c>
      <c r="C650">
        <v>79649</v>
      </c>
      <c r="D650">
        <v>673</v>
      </c>
      <c r="E650">
        <v>222808</v>
      </c>
      <c r="F650" t="s">
        <v>19</v>
      </c>
      <c r="G650">
        <v>5081</v>
      </c>
      <c r="H650">
        <v>0</v>
      </c>
      <c r="I650">
        <v>0</v>
      </c>
      <c r="J650" t="s">
        <v>20</v>
      </c>
      <c r="K650" t="s">
        <v>29</v>
      </c>
      <c r="L650" t="s">
        <v>22</v>
      </c>
      <c r="M650" t="s">
        <v>31</v>
      </c>
      <c r="N650">
        <v>2</v>
      </c>
      <c r="O650">
        <v>3</v>
      </c>
      <c r="P650">
        <v>117985</v>
      </c>
      <c r="Q650" t="s">
        <v>32</v>
      </c>
      <c r="R650">
        <v>1</v>
      </c>
      <c r="S650" t="s">
        <v>34</v>
      </c>
      <c r="W650" t="str">
        <f>IF(B650&lt;30,"&lt;30",IF(B650&lt;=40,"30-40",IF(B650&lt;=50,"41-50",IF(B650&lt;=60,"51-60","&gt;60"))))</f>
        <v>&lt;30</v>
      </c>
      <c r="X650" t="str">
        <f t="shared" si="40"/>
        <v>18-30 (Young Adult)</v>
      </c>
      <c r="AA650" t="str" cm="1">
        <f t="array" ref="AA650">INDEX(F650:F2149, MATCH(MAX(IF(H650:H2149="0", COUNTIF(F650:F2149, F650:F2149), 0)), IF(H650:H2149="0", COUNTIF(F650:F2149, F650:F2149), 0), 0))</f>
        <v>Home</v>
      </c>
      <c r="AB650" t="str" cm="1">
        <f t="array" ref="AB650">INDEX(Q650:Q1648, MATCH(MAX(COUNTIFS(Q650:Q1648, Q650:Q1648, AC650:AC1648, "High")), COUNTIFS(Q650:Q1648, Q650:Q1648, AC650:AC1648, "High"), 0))</f>
        <v>South</v>
      </c>
      <c r="AC650" t="str">
        <v>High Risk</v>
      </c>
      <c r="AH650">
        <f t="shared" si="41"/>
        <v>647.78062678062679</v>
      </c>
      <c r="AJ650">
        <f t="shared" si="42"/>
        <v>0.13100436681222707</v>
      </c>
      <c r="AK650">
        <f t="shared" si="43"/>
        <v>4.4663432677599972E-2</v>
      </c>
      <c r="AM650">
        <v>0.82019858258736633</v>
      </c>
      <c r="AN650" s="8">
        <f>IF(L650="Male", 1, 0)</f>
        <v>0</v>
      </c>
    </row>
    <row r="651" spans="1:40" ht="15" x14ac:dyDescent="0.3">
      <c r="A651">
        <v>650</v>
      </c>
      <c r="B651">
        <v>36</v>
      </c>
      <c r="C651">
        <v>57896</v>
      </c>
      <c r="D651">
        <v>658</v>
      </c>
      <c r="E651">
        <v>166181</v>
      </c>
      <c r="F651" t="s">
        <v>28</v>
      </c>
      <c r="G651">
        <v>5608</v>
      </c>
      <c r="H651">
        <v>1</v>
      </c>
      <c r="I651">
        <v>1</v>
      </c>
      <c r="J651" t="s">
        <v>20</v>
      </c>
      <c r="K651" t="s">
        <v>33</v>
      </c>
      <c r="L651" t="s">
        <v>22</v>
      </c>
      <c r="M651" t="s">
        <v>23</v>
      </c>
      <c r="N651">
        <v>2</v>
      </c>
      <c r="O651">
        <v>4</v>
      </c>
      <c r="P651">
        <v>149303</v>
      </c>
      <c r="Q651" t="s">
        <v>24</v>
      </c>
      <c r="R651">
        <v>8</v>
      </c>
      <c r="S651" t="s">
        <v>42</v>
      </c>
      <c r="W651" t="str">
        <f>IF(B651&lt;30,"&lt;30",IF(B651&lt;=40,"30-40",IF(B651&lt;=50,"41-50",IF(B651&lt;=60,"51-60","&gt;60"))))</f>
        <v>30-40</v>
      </c>
      <c r="X651" t="str">
        <f t="shared" si="40"/>
        <v>31-45 (Middle-Aged)</v>
      </c>
      <c r="AA651" t="str" cm="1">
        <f t="array" ref="AA651">INDEX(F651:F2150, MATCH(MAX(IF(H651:H2150="0", COUNTIF(F651:F2150, F651:F2150), 0)), IF(H651:H2150="0", COUNTIF(F651:F2150, F651:F2150), 0), 0))</f>
        <v>Education</v>
      </c>
      <c r="AB651" t="str" cm="1">
        <f t="array" ref="AB651">INDEX(Q651:Q1649, MATCH(MAX(COUNTIFS(Q651:Q1649, Q651:Q1649, AC651:AC1649, "High")), COUNTIFS(Q651:Q1649, Q651:Q1649, AC651:AC1649, "High"), 0))</f>
        <v>East</v>
      </c>
      <c r="AC651" t="str">
        <v>High Risk</v>
      </c>
      <c r="AH651">
        <f t="shared" si="41"/>
        <v>647.51989389920425</v>
      </c>
      <c r="AJ651">
        <f t="shared" si="42"/>
        <v>0.13100436681222707</v>
      </c>
      <c r="AK651">
        <f t="shared" si="43"/>
        <v>4.4887229342126057E-2</v>
      </c>
      <c r="AM651">
        <v>0.62330856330838225</v>
      </c>
      <c r="AN651" s="8">
        <f>IF(L651="Male", 1, 0)</f>
        <v>0</v>
      </c>
    </row>
    <row r="652" spans="1:40" ht="15" x14ac:dyDescent="0.3">
      <c r="A652">
        <v>651</v>
      </c>
      <c r="B652">
        <v>59</v>
      </c>
      <c r="C652">
        <v>61185</v>
      </c>
      <c r="D652">
        <v>637</v>
      </c>
      <c r="E652">
        <v>167322</v>
      </c>
      <c r="F652" t="s">
        <v>40</v>
      </c>
      <c r="G652">
        <v>5483</v>
      </c>
      <c r="H652">
        <v>0</v>
      </c>
      <c r="I652">
        <v>1</v>
      </c>
      <c r="J652" t="s">
        <v>20</v>
      </c>
      <c r="K652" t="s">
        <v>29</v>
      </c>
      <c r="L652" t="s">
        <v>22</v>
      </c>
      <c r="M652" t="s">
        <v>23</v>
      </c>
      <c r="N652">
        <v>3</v>
      </c>
      <c r="O652">
        <v>3</v>
      </c>
      <c r="P652">
        <v>77050</v>
      </c>
      <c r="Q652" t="s">
        <v>24</v>
      </c>
      <c r="R652">
        <v>9</v>
      </c>
      <c r="S652" t="s">
        <v>25</v>
      </c>
      <c r="W652" t="str">
        <f>IF(B652&lt;30,"&lt;30",IF(B652&lt;=40,"30-40",IF(B652&lt;=50,"41-50",IF(B652&lt;=60,"51-60","&gt;60"))))</f>
        <v>51-60</v>
      </c>
      <c r="X652" t="str">
        <f t="shared" si="40"/>
        <v>46-60 (Older Adult)</v>
      </c>
      <c r="AA652" t="str" cm="1">
        <f t="array" ref="AA652">INDEX(F652:F2151, MATCH(MAX(IF(H652:H2151="0", COUNTIF(F652:F2151, F652:F2151), 0)), IF(H652:H2151="0", COUNTIF(F652:F2151, F652:F2151), 0), 0))</f>
        <v>Car</v>
      </c>
      <c r="AB652" t="str" cm="1">
        <f t="array" ref="AB652">INDEX(Q652:Q1650, MATCH(MAX(COUNTIFS(Q652:Q1650, Q652:Q1650, AC652:AC1650, "High")), COUNTIFS(Q652:Q1650, Q652:Q1650, AC652:AC1650, "High"), 0))</f>
        <v>East</v>
      </c>
      <c r="AC652" t="str">
        <v>High Risk</v>
      </c>
      <c r="AH652">
        <f t="shared" si="41"/>
        <v>647.51989389920425</v>
      </c>
      <c r="AJ652">
        <f t="shared" si="42"/>
        <v>0.13414634146341464</v>
      </c>
      <c r="AK652">
        <f t="shared" si="43"/>
        <v>4.0794098834459371E-2</v>
      </c>
      <c r="AM652">
        <v>0.65307784908085409</v>
      </c>
      <c r="AN652" s="8">
        <f>IF(L652="Male", 1, 0)</f>
        <v>0</v>
      </c>
    </row>
    <row r="653" spans="1:40" ht="15" x14ac:dyDescent="0.3">
      <c r="A653">
        <v>652</v>
      </c>
      <c r="B653">
        <v>64</v>
      </c>
      <c r="C653">
        <v>51062</v>
      </c>
      <c r="D653">
        <v>619</v>
      </c>
      <c r="E653">
        <v>193017</v>
      </c>
      <c r="F653" t="s">
        <v>35</v>
      </c>
      <c r="G653">
        <v>3897</v>
      </c>
      <c r="H653">
        <v>0</v>
      </c>
      <c r="I653">
        <v>1</v>
      </c>
      <c r="J653" t="s">
        <v>20</v>
      </c>
      <c r="K653" t="s">
        <v>33</v>
      </c>
      <c r="L653" t="s">
        <v>22</v>
      </c>
      <c r="M653" t="s">
        <v>41</v>
      </c>
      <c r="N653">
        <v>5</v>
      </c>
      <c r="O653">
        <v>2</v>
      </c>
      <c r="P653">
        <v>107244</v>
      </c>
      <c r="Q653" t="s">
        <v>26</v>
      </c>
      <c r="R653">
        <v>5</v>
      </c>
      <c r="S653" t="s">
        <v>45</v>
      </c>
      <c r="W653" t="str">
        <f>IF(B653&lt;30,"&lt;30",IF(B653&lt;=40,"30-40",IF(B653&lt;=50,"41-50",IF(B653&lt;=60,"51-60","&gt;60"))))</f>
        <v>&gt;60</v>
      </c>
      <c r="X653" t="str">
        <f t="shared" si="40"/>
        <v>46-60 (Older Adult)</v>
      </c>
      <c r="AA653" t="str" cm="1">
        <f t="array" ref="AA653">INDEX(F653:F2152, MATCH(MAX(IF(H653:H2152="0", COUNTIF(F653:F2152, F653:F2152), 0)), IF(H653:H2152="0", COUNTIF(F653:F2152, F653:F2152), 0), 0))</f>
        <v>Medical</v>
      </c>
      <c r="AB653" t="str" cm="1">
        <f t="array" ref="AB653">INDEX(Q653:Q1651, MATCH(MAX(COUNTIFS(Q653:Q1651, Q653:Q1651, AC653:AC1651, "High")), COUNTIFS(Q653:Q1651, Q653:Q1651, AC653:AC1651, "High"), 0))</f>
        <v>West</v>
      </c>
      <c r="AC653" t="str">
        <v>High Risk</v>
      </c>
      <c r="AH653">
        <f t="shared" si="41"/>
        <v>648.68905472636811</v>
      </c>
      <c r="AJ653">
        <f t="shared" si="42"/>
        <v>0.11715481171548117</v>
      </c>
      <c r="AK653">
        <f t="shared" si="43"/>
        <v>4.1017709406026288E-2</v>
      </c>
      <c r="AM653">
        <v>0.56145289320528946</v>
      </c>
      <c r="AN653" s="8">
        <f>IF(L653="Male", 1, 0)</f>
        <v>0</v>
      </c>
    </row>
    <row r="654" spans="1:40" ht="15" x14ac:dyDescent="0.3">
      <c r="A654">
        <v>653</v>
      </c>
      <c r="B654">
        <v>49</v>
      </c>
      <c r="C654">
        <v>90432</v>
      </c>
      <c r="D654">
        <v>562</v>
      </c>
      <c r="E654">
        <v>207988</v>
      </c>
      <c r="F654" t="s">
        <v>28</v>
      </c>
      <c r="G654">
        <v>5207</v>
      </c>
      <c r="H654">
        <v>0</v>
      </c>
      <c r="I654">
        <v>1</v>
      </c>
      <c r="J654" t="s">
        <v>20</v>
      </c>
      <c r="K654" t="s">
        <v>33</v>
      </c>
      <c r="L654" t="s">
        <v>30</v>
      </c>
      <c r="M654" t="s">
        <v>23</v>
      </c>
      <c r="N654">
        <v>1</v>
      </c>
      <c r="O654">
        <v>4</v>
      </c>
      <c r="P654">
        <v>112144</v>
      </c>
      <c r="Q654" t="s">
        <v>38</v>
      </c>
      <c r="R654">
        <v>1</v>
      </c>
      <c r="S654" t="s">
        <v>45</v>
      </c>
      <c r="W654" t="str">
        <f>IF(B654&lt;30,"&lt;30",IF(B654&lt;=40,"30-40",IF(B654&lt;=50,"41-50",IF(B654&lt;=60,"51-60","&gt;60"))))</f>
        <v>41-50</v>
      </c>
      <c r="X654" t="str">
        <f t="shared" si="40"/>
        <v>46-60 (Older Adult)</v>
      </c>
      <c r="AA654" t="str" cm="1">
        <f t="array" ref="AA654">INDEX(F654:F2153, MATCH(MAX(IF(H654:H2153="0", COUNTIF(F654:F2153, F654:F2153), 0)), IF(H654:H2153="0", COUNTIF(F654:F2153, F654:F2153), 0), 0))</f>
        <v>Education</v>
      </c>
      <c r="AB654" t="str" cm="1">
        <f t="array" ref="AB654">INDEX(Q654:Q1652, MATCH(MAX(COUNTIFS(Q654:Q1652, Q654:Q1652, AC654:AC1652, "High")), COUNTIFS(Q654:Q1652, Q654:Q1652, AC654:AC1652, "High"), 0))</f>
        <v>North</v>
      </c>
      <c r="AC654" t="str">
        <v>Low Risk</v>
      </c>
      <c r="AH654">
        <f t="shared" si="41"/>
        <v>647.51989389920425</v>
      </c>
      <c r="AJ654">
        <f t="shared" si="42"/>
        <v>0.15436241610738255</v>
      </c>
      <c r="AK654">
        <f t="shared" si="43"/>
        <v>4.084246296116481E-2</v>
      </c>
      <c r="AM654">
        <v>0.91779730818315941</v>
      </c>
      <c r="AN654" s="8">
        <f>IF(L654="Male", 1, 0)</f>
        <v>1</v>
      </c>
    </row>
    <row r="655" spans="1:40" ht="15" x14ac:dyDescent="0.3">
      <c r="A655">
        <v>654</v>
      </c>
      <c r="B655">
        <v>35</v>
      </c>
      <c r="C655">
        <v>35755</v>
      </c>
      <c r="D655">
        <v>541</v>
      </c>
      <c r="E655">
        <v>251936</v>
      </c>
      <c r="F655" t="s">
        <v>35</v>
      </c>
      <c r="G655">
        <v>4348</v>
      </c>
      <c r="H655">
        <v>0</v>
      </c>
      <c r="I655">
        <v>1</v>
      </c>
      <c r="J655" t="s">
        <v>20</v>
      </c>
      <c r="K655" t="s">
        <v>21</v>
      </c>
      <c r="L655" t="s">
        <v>22</v>
      </c>
      <c r="M655" t="s">
        <v>31</v>
      </c>
      <c r="N655">
        <v>1</v>
      </c>
      <c r="O655">
        <v>4</v>
      </c>
      <c r="P655">
        <v>116025</v>
      </c>
      <c r="Q655" t="s">
        <v>32</v>
      </c>
      <c r="R655">
        <v>17</v>
      </c>
      <c r="S655" t="s">
        <v>34</v>
      </c>
      <c r="W655" t="str">
        <f>IF(B655&lt;30,"&lt;30",IF(B655&lt;=40,"30-40",IF(B655&lt;=50,"41-50",IF(B655&lt;=60,"51-60","&gt;60"))))</f>
        <v>30-40</v>
      </c>
      <c r="X655" t="str">
        <f t="shared" si="40"/>
        <v>31-45 (Middle-Aged)</v>
      </c>
      <c r="AA655" t="str" cm="1">
        <f t="array" ref="AA655">INDEX(F655:F2154, MATCH(MAX(IF(H655:H2154="0", COUNTIF(F655:F2154, F655:F2154), 0)), IF(H655:H2154="0", COUNTIF(F655:F2154, F655:F2154), 0), 0))</f>
        <v>Medical</v>
      </c>
      <c r="AB655" t="str" cm="1">
        <f t="array" ref="AB655">INDEX(Q655:Q1653, MATCH(MAX(COUNTIFS(Q655:Q1653, Q655:Q1653, AC655:AC1653, "High")), COUNTIFS(Q655:Q1653, Q655:Q1653, AC655:AC1653, "High"), 0))</f>
        <v>South</v>
      </c>
      <c r="AC655" t="str">
        <v>Low Risk</v>
      </c>
      <c r="AH655">
        <f t="shared" si="41"/>
        <v>647.78062678062679</v>
      </c>
      <c r="AJ655">
        <f t="shared" si="42"/>
        <v>0.15436241610738255</v>
      </c>
      <c r="AK655">
        <f t="shared" si="43"/>
        <v>4.1506277809281684E-2</v>
      </c>
      <c r="AM655">
        <v>0.42290669152720328</v>
      </c>
      <c r="AN655" s="8">
        <f>IF(L655="Male", 1, 0)</f>
        <v>0</v>
      </c>
    </row>
    <row r="656" spans="1:40" ht="15" x14ac:dyDescent="0.3">
      <c r="A656">
        <v>655</v>
      </c>
      <c r="B656">
        <v>50</v>
      </c>
      <c r="C656">
        <v>26309</v>
      </c>
      <c r="D656">
        <v>634</v>
      </c>
      <c r="E656">
        <v>140197</v>
      </c>
      <c r="F656" t="s">
        <v>35</v>
      </c>
      <c r="G656">
        <v>4470</v>
      </c>
      <c r="H656">
        <v>0</v>
      </c>
      <c r="I656">
        <v>1</v>
      </c>
      <c r="J656" t="s">
        <v>20</v>
      </c>
      <c r="K656" t="s">
        <v>29</v>
      </c>
      <c r="L656" t="s">
        <v>30</v>
      </c>
      <c r="M656" t="s">
        <v>23</v>
      </c>
      <c r="N656">
        <v>0</v>
      </c>
      <c r="O656">
        <v>2</v>
      </c>
      <c r="P656">
        <v>123078</v>
      </c>
      <c r="Q656" t="s">
        <v>24</v>
      </c>
      <c r="R656">
        <v>14</v>
      </c>
      <c r="S656" t="s">
        <v>45</v>
      </c>
      <c r="W656" t="str">
        <f>IF(B656&lt;30,"&lt;30",IF(B656&lt;=40,"30-40",IF(B656&lt;=50,"41-50",IF(B656&lt;=60,"51-60","&gt;60"))))</f>
        <v>41-50</v>
      </c>
      <c r="X656" t="str">
        <f t="shared" si="40"/>
        <v>46-60 (Older Adult)</v>
      </c>
      <c r="AA656" t="str" cm="1">
        <f t="array" ref="AA656">INDEX(F656:F2155, MATCH(MAX(IF(H656:H2155="0", COUNTIF(F656:F2155, F656:F2155), 0)), IF(H656:H2155="0", COUNTIF(F656:F2155, F656:F2155), 0), 0))</f>
        <v>Medical</v>
      </c>
      <c r="AB656" t="str" cm="1">
        <f t="array" ref="AB656">INDEX(Q656:Q1654, MATCH(MAX(COUNTIFS(Q656:Q1654, Q656:Q1654, AC656:AC1654, "High")), COUNTIFS(Q656:Q1654, Q656:Q1654, AC656:AC1654, "High"), 0))</f>
        <v>East</v>
      </c>
      <c r="AC656" t="str">
        <v>High Risk</v>
      </c>
      <c r="AH656">
        <f t="shared" si="41"/>
        <v>647.51989389920425</v>
      </c>
      <c r="AJ656">
        <f t="shared" si="42"/>
        <v>0.15873015873015872</v>
      </c>
      <c r="AK656">
        <f t="shared" si="43"/>
        <v>4.2173327067332157E-2</v>
      </c>
      <c r="AM656">
        <v>0.33740937519799424</v>
      </c>
      <c r="AN656" s="8">
        <f>IF(L656="Male", 1, 0)</f>
        <v>1</v>
      </c>
    </row>
    <row r="657" spans="1:40" ht="15" x14ac:dyDescent="0.3">
      <c r="A657">
        <v>656</v>
      </c>
      <c r="B657">
        <v>60</v>
      </c>
      <c r="C657">
        <v>75290</v>
      </c>
      <c r="D657">
        <v>724</v>
      </c>
      <c r="E657">
        <v>135256</v>
      </c>
      <c r="F657" t="s">
        <v>44</v>
      </c>
      <c r="G657">
        <v>6114</v>
      </c>
      <c r="H657">
        <v>0</v>
      </c>
      <c r="I657">
        <v>1</v>
      </c>
      <c r="J657" t="s">
        <v>20</v>
      </c>
      <c r="K657" t="s">
        <v>21</v>
      </c>
      <c r="L657" t="s">
        <v>30</v>
      </c>
      <c r="M657" t="s">
        <v>41</v>
      </c>
      <c r="N657">
        <v>0</v>
      </c>
      <c r="O657">
        <v>4</v>
      </c>
      <c r="P657">
        <v>104989</v>
      </c>
      <c r="Q657" t="s">
        <v>24</v>
      </c>
      <c r="R657">
        <v>17</v>
      </c>
      <c r="S657" t="s">
        <v>45</v>
      </c>
      <c r="W657" t="str">
        <f>IF(B657&lt;30,"&lt;30",IF(B657&lt;=40,"30-40",IF(B657&lt;=50,"41-50",IF(B657&lt;=60,"51-60","&gt;60"))))</f>
        <v>51-60</v>
      </c>
      <c r="X657" t="str">
        <f t="shared" si="40"/>
        <v>46-60 (Older Adult)</v>
      </c>
      <c r="AA657" t="str" cm="1">
        <f t="array" ref="AA657">INDEX(F657:F2156, MATCH(MAX(IF(H657:H2156="0", COUNTIF(F657:F2156, F657:F2156), 0)), IF(H657:H2156="0", COUNTIF(F657:F2156, F657:F2156), 0), 0))</f>
        <v>Personal</v>
      </c>
      <c r="AB657" t="str" cm="1">
        <f t="array" ref="AB657">INDEX(Q657:Q1655, MATCH(MAX(COUNTIFS(Q657:Q1655, Q657:Q1655, AC657:AC1655, "High")), COUNTIFS(Q657:Q1655, Q657:Q1655, AC657:AC1655, "High"), 0))</f>
        <v>East</v>
      </c>
      <c r="AC657" t="str">
        <v>High Risk</v>
      </c>
      <c r="AH657">
        <f t="shared" si="41"/>
        <v>648.68905472636811</v>
      </c>
      <c r="AJ657">
        <f t="shared" si="42"/>
        <v>0.15873015873015872</v>
      </c>
      <c r="AK657">
        <f t="shared" si="43"/>
        <v>4.1998394098719014E-2</v>
      </c>
      <c r="AM657">
        <v>0.78074454893513034</v>
      </c>
      <c r="AN657" s="8">
        <f>IF(L657="Male", 1, 0)</f>
        <v>1</v>
      </c>
    </row>
    <row r="658" spans="1:40" ht="15" x14ac:dyDescent="0.3">
      <c r="A658">
        <v>657</v>
      </c>
      <c r="B658">
        <v>21</v>
      </c>
      <c r="C658">
        <v>44276</v>
      </c>
      <c r="D658">
        <v>651</v>
      </c>
      <c r="E658">
        <v>180895</v>
      </c>
      <c r="F658" t="s">
        <v>35</v>
      </c>
      <c r="G658">
        <v>5203</v>
      </c>
      <c r="H658">
        <v>0</v>
      </c>
      <c r="I658">
        <v>0</v>
      </c>
      <c r="J658" t="s">
        <v>20</v>
      </c>
      <c r="K658" t="s">
        <v>33</v>
      </c>
      <c r="L658" t="s">
        <v>22</v>
      </c>
      <c r="M658" t="s">
        <v>31</v>
      </c>
      <c r="N658">
        <v>3</v>
      </c>
      <c r="O658">
        <v>2</v>
      </c>
      <c r="P658">
        <v>115403</v>
      </c>
      <c r="Q658" t="s">
        <v>32</v>
      </c>
      <c r="R658">
        <v>9</v>
      </c>
      <c r="S658" t="s">
        <v>43</v>
      </c>
      <c r="W658" t="str">
        <f>IF(B658&lt;30,"&lt;30",IF(B658&lt;=40,"30-40",IF(B658&lt;=50,"41-50",IF(B658&lt;=60,"51-60","&gt;60"))))</f>
        <v>&lt;30</v>
      </c>
      <c r="X658" t="str">
        <f t="shared" si="40"/>
        <v>18-30 (Young Adult)</v>
      </c>
      <c r="AA658" t="str" cm="1">
        <f t="array" ref="AA658">INDEX(F658:F2157, MATCH(MAX(IF(H658:H2157="0", COUNTIF(F658:F2157, F658:F2157), 0)), IF(H658:H2157="0", COUNTIF(F658:F2157, F658:F2157), 0), 0))</f>
        <v>Medical</v>
      </c>
      <c r="AB658" t="str" cm="1">
        <f t="array" ref="AB658">INDEX(Q658:Q1656, MATCH(MAX(COUNTIFS(Q658:Q1656, Q658:Q1656, AC658:AC1656, "High")), COUNTIFS(Q658:Q1656, Q658:Q1656, AC658:AC1656, "High"), 0))</f>
        <v>South</v>
      </c>
      <c r="AC658" t="str">
        <v>High Risk</v>
      </c>
      <c r="AH658">
        <f t="shared" si="41"/>
        <v>647.78062678062679</v>
      </c>
      <c r="AJ658">
        <f t="shared" si="42"/>
        <v>0.13414634146341464</v>
      </c>
      <c r="AK658">
        <f t="shared" si="43"/>
        <v>4.2669104169241467E-2</v>
      </c>
      <c r="AM658">
        <v>0.50003167908184964</v>
      </c>
      <c r="AN658" s="8">
        <f>IF(L658="Male", 1, 0)</f>
        <v>0</v>
      </c>
    </row>
    <row r="659" spans="1:40" ht="15" x14ac:dyDescent="0.3">
      <c r="A659">
        <v>658</v>
      </c>
      <c r="B659">
        <v>49</v>
      </c>
      <c r="C659">
        <v>56153</v>
      </c>
      <c r="D659">
        <v>701</v>
      </c>
      <c r="E659">
        <v>109990</v>
      </c>
      <c r="F659" t="s">
        <v>35</v>
      </c>
      <c r="G659">
        <v>4545</v>
      </c>
      <c r="H659">
        <v>0</v>
      </c>
      <c r="I659">
        <v>1</v>
      </c>
      <c r="J659" t="s">
        <v>20</v>
      </c>
      <c r="K659" t="s">
        <v>21</v>
      </c>
      <c r="L659" t="s">
        <v>22</v>
      </c>
      <c r="M659" t="s">
        <v>41</v>
      </c>
      <c r="N659">
        <v>5</v>
      </c>
      <c r="O659">
        <v>3</v>
      </c>
      <c r="P659">
        <v>72655</v>
      </c>
      <c r="Q659" t="s">
        <v>32</v>
      </c>
      <c r="R659">
        <v>3</v>
      </c>
      <c r="S659" t="s">
        <v>39</v>
      </c>
      <c r="W659" t="str">
        <f>IF(B659&lt;30,"&lt;30",IF(B659&lt;=40,"30-40",IF(B659&lt;=50,"41-50",IF(B659&lt;=60,"51-60","&gt;60"))))</f>
        <v>41-50</v>
      </c>
      <c r="X659" t="str">
        <f t="shared" si="40"/>
        <v>46-60 (Older Adult)</v>
      </c>
      <c r="AA659" t="str" cm="1">
        <f t="array" ref="AA659">INDEX(F659:F2158, MATCH(MAX(IF(H659:H2158="0", COUNTIF(F659:F2158, F659:F2158), 0)), IF(H659:H2158="0", COUNTIF(F659:F2158, F659:F2158), 0), 0))</f>
        <v>Medical</v>
      </c>
      <c r="AB659" t="str" cm="1">
        <f t="array" ref="AB659">INDEX(Q659:Q1657, MATCH(MAX(COUNTIFS(Q659:Q1657, Q659:Q1657, AC659:AC1657, "High")), COUNTIFS(Q659:Q1657, Q659:Q1657, AC659:AC1657, "High"), 0))</f>
        <v>South</v>
      </c>
      <c r="AC659" t="str">
        <v>High Risk</v>
      </c>
      <c r="AH659">
        <f t="shared" si="41"/>
        <v>648.68905472636811</v>
      </c>
      <c r="AJ659">
        <f t="shared" si="42"/>
        <v>0.11715481171548117</v>
      </c>
      <c r="AK659">
        <f t="shared" si="43"/>
        <v>4.2494093510801315E-2</v>
      </c>
      <c r="AM659">
        <v>0.60753238054723346</v>
      </c>
      <c r="AN659" s="8">
        <f>IF(L659="Male", 1, 0)</f>
        <v>0</v>
      </c>
    </row>
    <row r="660" spans="1:40" ht="15" x14ac:dyDescent="0.3">
      <c r="A660">
        <v>659</v>
      </c>
      <c r="B660">
        <v>50</v>
      </c>
      <c r="C660">
        <v>75745</v>
      </c>
      <c r="D660">
        <v>591</v>
      </c>
      <c r="E660">
        <v>229327</v>
      </c>
      <c r="F660" t="s">
        <v>40</v>
      </c>
      <c r="G660">
        <v>3788</v>
      </c>
      <c r="H660">
        <v>0</v>
      </c>
      <c r="I660">
        <v>0</v>
      </c>
      <c r="J660" t="s">
        <v>20</v>
      </c>
      <c r="K660" t="s">
        <v>33</v>
      </c>
      <c r="L660" t="s">
        <v>22</v>
      </c>
      <c r="M660" t="s">
        <v>37</v>
      </c>
      <c r="N660">
        <v>1</v>
      </c>
      <c r="O660">
        <v>2</v>
      </c>
      <c r="P660">
        <v>104920</v>
      </c>
      <c r="Q660" t="s">
        <v>26</v>
      </c>
      <c r="R660">
        <v>3</v>
      </c>
      <c r="S660" t="s">
        <v>42</v>
      </c>
      <c r="W660" t="str">
        <f>IF(B660&lt;30,"&lt;30",IF(B660&lt;=40,"30-40",IF(B660&lt;=50,"41-50",IF(B660&lt;=60,"51-60","&gt;60"))))</f>
        <v>41-50</v>
      </c>
      <c r="X660" t="str">
        <f t="shared" si="40"/>
        <v>46-60 (Older Adult)</v>
      </c>
      <c r="AA660" t="str" cm="1">
        <f t="array" ref="AA660">INDEX(F660:F2159, MATCH(MAX(IF(H660:H2159="0", COUNTIF(F660:F2159, F660:F2159), 0)), IF(H660:H2159="0", COUNTIF(F660:F2159, F660:F2159), 0), 0))</f>
        <v>Car</v>
      </c>
      <c r="AB660" t="str" cm="1">
        <f t="array" ref="AB660">INDEX(Q660:Q1658, MATCH(MAX(COUNTIFS(Q660:Q1658, Q660:Q1658, AC660:AC1658, "High")), COUNTIFS(Q660:Q1658, Q660:Q1658, AC660:AC1658, "High"), 0))</f>
        <v>West</v>
      </c>
      <c r="AC660" t="str">
        <v>Low Risk</v>
      </c>
      <c r="AH660">
        <f t="shared" si="41"/>
        <v>652.44324324324327</v>
      </c>
      <c r="AJ660">
        <f t="shared" si="42"/>
        <v>0.15436241610738255</v>
      </c>
      <c r="AK660">
        <f t="shared" si="43"/>
        <v>4.2722837581068492E-2</v>
      </c>
      <c r="AM660">
        <v>0.78486282957559084</v>
      </c>
      <c r="AN660" s="8">
        <f>IF(L660="Male", 1, 0)</f>
        <v>0</v>
      </c>
    </row>
    <row r="661" spans="1:40" ht="15" x14ac:dyDescent="0.3">
      <c r="A661">
        <v>660</v>
      </c>
      <c r="B661">
        <v>60</v>
      </c>
      <c r="C661">
        <v>56353</v>
      </c>
      <c r="D661">
        <v>664</v>
      </c>
      <c r="E661">
        <v>100321</v>
      </c>
      <c r="F661" t="s">
        <v>44</v>
      </c>
      <c r="G661">
        <v>4223</v>
      </c>
      <c r="H661">
        <v>0</v>
      </c>
      <c r="I661">
        <v>1</v>
      </c>
      <c r="J661" t="s">
        <v>20</v>
      </c>
      <c r="K661" t="s">
        <v>21</v>
      </c>
      <c r="L661" t="s">
        <v>30</v>
      </c>
      <c r="M661" t="s">
        <v>41</v>
      </c>
      <c r="N661">
        <v>2</v>
      </c>
      <c r="O661">
        <v>2</v>
      </c>
      <c r="P661">
        <v>85709</v>
      </c>
      <c r="Q661" t="s">
        <v>32</v>
      </c>
      <c r="R661">
        <v>13</v>
      </c>
      <c r="S661" t="s">
        <v>39</v>
      </c>
      <c r="W661" t="str">
        <f>IF(B661&lt;30,"&lt;30",IF(B661&lt;=40,"30-40",IF(B661&lt;=50,"41-50",IF(B661&lt;=60,"51-60","&gt;60"))))</f>
        <v>51-60</v>
      </c>
      <c r="X661" t="str">
        <f t="shared" si="40"/>
        <v>46-60 (Older Adult)</v>
      </c>
      <c r="AA661" t="str" cm="1">
        <f t="array" ref="AA661">INDEX(F661:F2160, MATCH(MAX(IF(H661:H2160="0", COUNTIF(F661:F2160, F661:F2160), 0)), IF(H661:H2160="0", COUNTIF(F661:F2160, F661:F2160), 0), 0))</f>
        <v>Personal</v>
      </c>
      <c r="AB661" t="str" cm="1">
        <f t="array" ref="AB661">INDEX(Q661:Q1659, MATCH(MAX(COUNTIFS(Q661:Q1659, Q661:Q1659, AC661:AC1659, "High")), COUNTIFS(Q661:Q1659, Q661:Q1659, AC661:AC1659, "High"), 0))</f>
        <v>South</v>
      </c>
      <c r="AC661" t="str">
        <v>High Risk</v>
      </c>
      <c r="AH661">
        <f t="shared" si="41"/>
        <v>648.68905472636811</v>
      </c>
      <c r="AJ661">
        <f t="shared" si="42"/>
        <v>0.13100436681222707</v>
      </c>
      <c r="AK661">
        <f t="shared" si="43"/>
        <v>4.2547388265278603E-2</v>
      </c>
      <c r="AM661">
        <v>0.60934261379578758</v>
      </c>
      <c r="AN661" s="8">
        <f>IF(L661="Male", 1, 0)</f>
        <v>1</v>
      </c>
    </row>
    <row r="662" spans="1:40" ht="15" x14ac:dyDescent="0.3">
      <c r="A662">
        <v>661</v>
      </c>
      <c r="B662">
        <v>52</v>
      </c>
      <c r="C662">
        <v>83462</v>
      </c>
      <c r="D662">
        <v>614</v>
      </c>
      <c r="E662">
        <v>235368</v>
      </c>
      <c r="F662" t="s">
        <v>44</v>
      </c>
      <c r="G662">
        <v>4940</v>
      </c>
      <c r="H662">
        <v>0</v>
      </c>
      <c r="I662">
        <v>1</v>
      </c>
      <c r="J662" t="s">
        <v>36</v>
      </c>
      <c r="K662" t="s">
        <v>21</v>
      </c>
      <c r="L662" t="s">
        <v>30</v>
      </c>
      <c r="M662" t="s">
        <v>37</v>
      </c>
      <c r="N662">
        <v>5</v>
      </c>
      <c r="O662">
        <v>2</v>
      </c>
      <c r="P662">
        <v>63105</v>
      </c>
      <c r="Q662" t="s">
        <v>26</v>
      </c>
      <c r="R662">
        <v>5</v>
      </c>
      <c r="S662" t="s">
        <v>39</v>
      </c>
      <c r="W662" t="str">
        <f>IF(B662&lt;30,"&lt;30",IF(B662&lt;=40,"30-40",IF(B662&lt;=50,"41-50",IF(B662&lt;=60,"51-60","&gt;60"))))</f>
        <v>51-60</v>
      </c>
      <c r="X662" t="str">
        <f t="shared" si="40"/>
        <v>46-60 (Older Adult)</v>
      </c>
      <c r="AA662" t="str" cm="1">
        <f t="array" ref="AA662">INDEX(F662:F2161, MATCH(MAX(IF(H662:H2161="0", COUNTIF(F662:F2161, F662:F2161), 0)), IF(H662:H2161="0", COUNTIF(F662:F2161, F662:F2161), 0), 0))</f>
        <v>Personal</v>
      </c>
      <c r="AB662" t="str" cm="1">
        <f t="array" ref="AB662">INDEX(Q662:Q1660, MATCH(MAX(COUNTIFS(Q662:Q1660, Q662:Q1660, AC662:AC1660, "High")), COUNTIFS(Q662:Q1660, Q662:Q1660, AC662:AC1660, "High"), 0))</f>
        <v>West</v>
      </c>
      <c r="AC662" t="str">
        <v>High Risk</v>
      </c>
      <c r="AH662">
        <f t="shared" si="41"/>
        <v>652.44324324324327</v>
      </c>
      <c r="AJ662">
        <f t="shared" si="42"/>
        <v>0.11715481171548117</v>
      </c>
      <c r="AK662">
        <f t="shared" si="43"/>
        <v>4.2371456458702834E-2</v>
      </c>
      <c r="AM662">
        <v>0.85471067947104984</v>
      </c>
      <c r="AN662" s="8">
        <f>IF(L662="Male", 1, 0)</f>
        <v>1</v>
      </c>
    </row>
    <row r="663" spans="1:40" ht="15" x14ac:dyDescent="0.3">
      <c r="A663">
        <v>662</v>
      </c>
      <c r="B663">
        <v>30</v>
      </c>
      <c r="C663">
        <v>52042</v>
      </c>
      <c r="D663">
        <v>612</v>
      </c>
      <c r="E663">
        <v>255450</v>
      </c>
      <c r="F663" t="s">
        <v>28</v>
      </c>
      <c r="G663">
        <v>6685</v>
      </c>
      <c r="H663">
        <v>0</v>
      </c>
      <c r="I663">
        <v>1</v>
      </c>
      <c r="J663" t="s">
        <v>20</v>
      </c>
      <c r="K663" t="s">
        <v>29</v>
      </c>
      <c r="L663" t="s">
        <v>30</v>
      </c>
      <c r="M663" t="s">
        <v>37</v>
      </c>
      <c r="N663">
        <v>1</v>
      </c>
      <c r="O663">
        <v>2</v>
      </c>
      <c r="P663">
        <v>84725</v>
      </c>
      <c r="Q663" t="s">
        <v>32</v>
      </c>
      <c r="R663">
        <v>6</v>
      </c>
      <c r="S663" t="s">
        <v>45</v>
      </c>
      <c r="W663" t="str">
        <f>IF(B663&lt;30,"&lt;30",IF(B663&lt;=40,"30-40",IF(B663&lt;=50,"41-50",IF(B663&lt;=60,"51-60","&gt;60"))))</f>
        <v>30-40</v>
      </c>
      <c r="X663" t="str">
        <f t="shared" si="40"/>
        <v>18-30 (Young Adult)</v>
      </c>
      <c r="AA663" t="str" cm="1">
        <f t="array" ref="AA663">INDEX(F663:F2162, MATCH(MAX(IF(H663:H2162="0", COUNTIF(F663:F2162, F663:F2162), 0)), IF(H663:H2162="0", COUNTIF(F663:F2162, F663:F2162), 0), 0))</f>
        <v>Education</v>
      </c>
      <c r="AB663" t="str" cm="1">
        <f t="array" ref="AB663">INDEX(Q663:Q1661, MATCH(MAX(COUNTIFS(Q663:Q1661, Q663:Q1661, AC663:AC1661, "High")), COUNTIFS(Q663:Q1661, Q663:Q1661, AC663:AC1661, "High"), 0))</f>
        <v>South</v>
      </c>
      <c r="AC663" t="str">
        <v>High Risk</v>
      </c>
      <c r="AH663">
        <f t="shared" si="41"/>
        <v>652.44324324324327</v>
      </c>
      <c r="AJ663">
        <f t="shared" si="42"/>
        <v>0.15436241610738255</v>
      </c>
      <c r="AK663">
        <f t="shared" si="43"/>
        <v>4.219504016818993E-2</v>
      </c>
      <c r="AM663">
        <v>0.57032303612320445</v>
      </c>
      <c r="AN663" s="8">
        <f>IF(L663="Male", 1, 0)</f>
        <v>1</v>
      </c>
    </row>
    <row r="664" spans="1:40" ht="15" x14ac:dyDescent="0.3">
      <c r="A664">
        <v>663</v>
      </c>
      <c r="B664">
        <v>47</v>
      </c>
      <c r="C664">
        <v>39378</v>
      </c>
      <c r="D664">
        <v>687</v>
      </c>
      <c r="E664">
        <v>212985</v>
      </c>
      <c r="F664" t="s">
        <v>44</v>
      </c>
      <c r="G664">
        <v>3950</v>
      </c>
      <c r="H664">
        <v>0</v>
      </c>
      <c r="I664">
        <v>1</v>
      </c>
      <c r="J664" t="s">
        <v>20</v>
      </c>
      <c r="K664" t="s">
        <v>29</v>
      </c>
      <c r="L664" t="s">
        <v>22</v>
      </c>
      <c r="M664" t="s">
        <v>23</v>
      </c>
      <c r="N664">
        <v>5</v>
      </c>
      <c r="O664">
        <v>1</v>
      </c>
      <c r="P664">
        <v>108083</v>
      </c>
      <c r="Q664" t="s">
        <v>32</v>
      </c>
      <c r="R664">
        <v>14</v>
      </c>
      <c r="S664" t="s">
        <v>43</v>
      </c>
      <c r="W664" t="str">
        <f>IF(B664&lt;30,"&lt;30",IF(B664&lt;=40,"30-40",IF(B664&lt;=50,"41-50",IF(B664&lt;=60,"51-60","&gt;60"))))</f>
        <v>41-50</v>
      </c>
      <c r="X664" t="str">
        <f t="shared" si="40"/>
        <v>46-60 (Older Adult)</v>
      </c>
      <c r="AA664" t="str" cm="1">
        <f t="array" ref="AA664">INDEX(F664:F2163, MATCH(MAX(IF(H664:H2163="0", COUNTIF(F664:F2163, F664:F2163), 0)), IF(H664:H2163="0", COUNTIF(F664:F2163, F664:F2163), 0), 0))</f>
        <v>Personal</v>
      </c>
      <c r="AB664" t="str" cm="1">
        <f t="array" ref="AB664">INDEX(Q664:Q1662, MATCH(MAX(COUNTIFS(Q664:Q1662, Q664:Q1662, AC664:AC1662, "High")), COUNTIFS(Q664:Q1662, Q664:Q1662, AC664:AC1662, "High"), 0))</f>
        <v>South</v>
      </c>
      <c r="AC664" t="str">
        <v>High Risk</v>
      </c>
      <c r="AH664">
        <f t="shared" si="41"/>
        <v>647.51989389920425</v>
      </c>
      <c r="AJ664">
        <f t="shared" si="42"/>
        <v>0.11715481171548117</v>
      </c>
      <c r="AK664">
        <f t="shared" si="43"/>
        <v>4.2018137389602771E-2</v>
      </c>
      <c r="AM664">
        <v>0.45569906682476036</v>
      </c>
      <c r="AN664" s="8">
        <f>IF(L664="Male", 1, 0)</f>
        <v>0</v>
      </c>
    </row>
    <row r="665" spans="1:40" ht="15" x14ac:dyDescent="0.3">
      <c r="A665">
        <v>664</v>
      </c>
      <c r="B665">
        <v>28</v>
      </c>
      <c r="C665">
        <v>14697</v>
      </c>
      <c r="D665">
        <v>643</v>
      </c>
      <c r="E665">
        <v>107134</v>
      </c>
      <c r="F665" t="s">
        <v>19</v>
      </c>
      <c r="G665">
        <v>5294</v>
      </c>
      <c r="H665">
        <v>0</v>
      </c>
      <c r="I665">
        <v>1</v>
      </c>
      <c r="J665" t="s">
        <v>20</v>
      </c>
      <c r="K665" t="s">
        <v>21</v>
      </c>
      <c r="L665" t="s">
        <v>22</v>
      </c>
      <c r="M665" t="s">
        <v>31</v>
      </c>
      <c r="N665">
        <v>3</v>
      </c>
      <c r="O665">
        <v>4</v>
      </c>
      <c r="P665">
        <v>113073</v>
      </c>
      <c r="Q665" t="s">
        <v>24</v>
      </c>
      <c r="R665">
        <v>6</v>
      </c>
      <c r="S665" t="s">
        <v>42</v>
      </c>
      <c r="W665" t="str">
        <f>IF(B665&lt;30,"&lt;30",IF(B665&lt;=40,"30-40",IF(B665&lt;=50,"41-50",IF(B665&lt;=60,"51-60","&gt;60"))))</f>
        <v>&lt;30</v>
      </c>
      <c r="X665" t="str">
        <f t="shared" si="40"/>
        <v>18-30 (Young Adult)</v>
      </c>
      <c r="AA665" t="str" cm="1">
        <f t="array" ref="AA665">INDEX(F665:F2164, MATCH(MAX(IF(H665:H2164="0", COUNTIF(F665:F2164, F665:F2164), 0)), IF(H665:H2164="0", COUNTIF(F665:F2164, F665:F2164), 0), 0))</f>
        <v>Home</v>
      </c>
      <c r="AB665" t="str" cm="1">
        <f t="array" ref="AB665">INDEX(Q665:Q1663, MATCH(MAX(COUNTIFS(Q665:Q1663, Q665:Q1663, AC665:AC1663, "High")), COUNTIFS(Q665:Q1663, Q665:Q1663, AC665:AC1663, "High"), 0))</f>
        <v>East</v>
      </c>
      <c r="AC665" t="str">
        <v>High Risk</v>
      </c>
      <c r="AH665">
        <f t="shared" si="41"/>
        <v>647.78062678062679</v>
      </c>
      <c r="AJ665">
        <f t="shared" si="42"/>
        <v>0.13414634146341464</v>
      </c>
      <c r="AK665">
        <f t="shared" si="43"/>
        <v>4.1473628233854851E-2</v>
      </c>
      <c r="AM665">
        <v>0.2323072327869446</v>
      </c>
      <c r="AN665" s="8">
        <f>IF(L665="Male", 1, 0)</f>
        <v>0</v>
      </c>
    </row>
    <row r="666" spans="1:40" ht="15" x14ac:dyDescent="0.3">
      <c r="A666">
        <v>665</v>
      </c>
      <c r="B666">
        <v>56</v>
      </c>
      <c r="C666">
        <v>54508</v>
      </c>
      <c r="D666">
        <v>580</v>
      </c>
      <c r="E666">
        <v>205306</v>
      </c>
      <c r="F666" t="s">
        <v>40</v>
      </c>
      <c r="G666">
        <v>5407</v>
      </c>
      <c r="H666">
        <v>0</v>
      </c>
      <c r="I666">
        <v>0</v>
      </c>
      <c r="J666" t="s">
        <v>20</v>
      </c>
      <c r="K666" t="s">
        <v>21</v>
      </c>
      <c r="L666" t="s">
        <v>30</v>
      </c>
      <c r="M666" t="s">
        <v>23</v>
      </c>
      <c r="N666">
        <v>1</v>
      </c>
      <c r="O666">
        <v>3</v>
      </c>
      <c r="P666">
        <v>61946</v>
      </c>
      <c r="Q666" t="s">
        <v>26</v>
      </c>
      <c r="R666">
        <v>17</v>
      </c>
      <c r="S666" t="s">
        <v>45</v>
      </c>
      <c r="W666" t="str">
        <f>IF(B666&lt;30,"&lt;30",IF(B666&lt;=40,"30-40",IF(B666&lt;=50,"41-50",IF(B666&lt;=60,"51-60","&gt;60"))))</f>
        <v>51-60</v>
      </c>
      <c r="X666" t="str">
        <f t="shared" si="40"/>
        <v>46-60 (Older Adult)</v>
      </c>
      <c r="AA666" t="str" cm="1">
        <f t="array" ref="AA666">INDEX(F666:F2165, MATCH(MAX(IF(H666:H2165="0", COUNTIF(F666:F2165, F666:F2165), 0)), IF(H666:H2165="0", COUNTIF(F666:F2165, F666:F2165), 0), 0))</f>
        <v>Car</v>
      </c>
      <c r="AB666" t="str" cm="1">
        <f t="array" ref="AB666">INDEX(Q666:Q1664, MATCH(MAX(COUNTIFS(Q666:Q1664, Q666:Q1664, AC666:AC1664, "High")), COUNTIFS(Q666:Q1664, Q666:Q1664, AC666:AC1664, "High"), 0))</f>
        <v>West</v>
      </c>
      <c r="AC666" t="str">
        <v>Low Risk</v>
      </c>
      <c r="AH666">
        <f t="shared" si="41"/>
        <v>647.51989389920425</v>
      </c>
      <c r="AJ666">
        <f t="shared" si="42"/>
        <v>0.15436241610738255</v>
      </c>
      <c r="AK666">
        <f t="shared" si="43"/>
        <v>4.2151215373288864E-2</v>
      </c>
      <c r="AM666">
        <v>0.59264321207787618</v>
      </c>
      <c r="AN666" s="8">
        <f>IF(L666="Male", 1, 0)</f>
        <v>1</v>
      </c>
    </row>
    <row r="667" spans="1:40" ht="15" x14ac:dyDescent="0.3">
      <c r="A667">
        <v>666</v>
      </c>
      <c r="B667">
        <v>62</v>
      </c>
      <c r="C667">
        <v>16453</v>
      </c>
      <c r="D667">
        <v>654</v>
      </c>
      <c r="E667">
        <v>160162</v>
      </c>
      <c r="F667" t="s">
        <v>28</v>
      </c>
      <c r="G667">
        <v>6222</v>
      </c>
      <c r="H667">
        <v>0</v>
      </c>
      <c r="I667">
        <v>1</v>
      </c>
      <c r="J667" t="s">
        <v>20</v>
      </c>
      <c r="K667" t="s">
        <v>29</v>
      </c>
      <c r="L667" t="s">
        <v>30</v>
      </c>
      <c r="M667" t="s">
        <v>31</v>
      </c>
      <c r="N667">
        <v>4</v>
      </c>
      <c r="O667">
        <v>2</v>
      </c>
      <c r="P667">
        <v>71869</v>
      </c>
      <c r="Q667" t="s">
        <v>32</v>
      </c>
      <c r="R667">
        <v>9</v>
      </c>
      <c r="S667" t="s">
        <v>27</v>
      </c>
      <c r="W667" t="str">
        <f>IF(B667&lt;30,"&lt;30",IF(B667&lt;=40,"30-40",IF(B667&lt;=50,"41-50",IF(B667&lt;=60,"51-60","&gt;60"))))</f>
        <v>&gt;60</v>
      </c>
      <c r="X667" t="str">
        <f t="shared" si="40"/>
        <v>46-60 (Older Adult)</v>
      </c>
      <c r="AA667" t="str" cm="1">
        <f t="array" ref="AA667">INDEX(F667:F2166, MATCH(MAX(IF(H667:H2166="0", COUNTIF(F667:F2166, F667:F2166), 0)), IF(H667:H2166="0", COUNTIF(F667:F2166, F667:F2166), 0), 0))</f>
        <v>Education</v>
      </c>
      <c r="AB667" t="str" cm="1">
        <f t="array" ref="AB667">INDEX(Q667:Q1665, MATCH(MAX(COUNTIFS(Q667:Q1665, Q667:Q1665, AC667:AC1665, "High")), COUNTIFS(Q667:Q1665, Q667:Q1665, AC667:AC1665, "High"), 0))</f>
        <v>South</v>
      </c>
      <c r="AC667" t="str">
        <v>High Risk</v>
      </c>
      <c r="AH667">
        <f t="shared" si="41"/>
        <v>647.78062678062679</v>
      </c>
      <c r="AJ667">
        <f t="shared" si="42"/>
        <v>0.17796610169491525</v>
      </c>
      <c r="AK667">
        <f t="shared" si="43"/>
        <v>4.2381935398933833E-2</v>
      </c>
      <c r="AM667">
        <v>0.2482010807092494</v>
      </c>
      <c r="AN667" s="8">
        <f>IF(L667="Male", 1, 0)</f>
        <v>1</v>
      </c>
    </row>
    <row r="668" spans="1:40" ht="15" x14ac:dyDescent="0.3">
      <c r="A668">
        <v>667</v>
      </c>
      <c r="B668">
        <v>55</v>
      </c>
      <c r="C668">
        <v>54869</v>
      </c>
      <c r="D668">
        <v>614</v>
      </c>
      <c r="E668">
        <v>139899</v>
      </c>
      <c r="F668" t="s">
        <v>19</v>
      </c>
      <c r="G668">
        <v>5124</v>
      </c>
      <c r="H668">
        <v>0</v>
      </c>
      <c r="I668">
        <v>1</v>
      </c>
      <c r="J668" t="s">
        <v>20</v>
      </c>
      <c r="K668" t="s">
        <v>33</v>
      </c>
      <c r="L668" t="s">
        <v>22</v>
      </c>
      <c r="M668" t="s">
        <v>41</v>
      </c>
      <c r="N668">
        <v>3</v>
      </c>
      <c r="O668">
        <v>1</v>
      </c>
      <c r="P668">
        <v>121739</v>
      </c>
      <c r="Q668" t="s">
        <v>32</v>
      </c>
      <c r="R668">
        <v>4</v>
      </c>
      <c r="S668" t="s">
        <v>43</v>
      </c>
      <c r="W668" t="str">
        <f>IF(B668&lt;30,"&lt;30",IF(B668&lt;=40,"30-40",IF(B668&lt;=50,"41-50",IF(B668&lt;=60,"51-60","&gt;60"))))</f>
        <v>51-60</v>
      </c>
      <c r="X668" t="str">
        <f t="shared" si="40"/>
        <v>46-60 (Older Adult)</v>
      </c>
      <c r="AA668" t="str" cm="1">
        <f t="array" ref="AA668">INDEX(F668:F2167, MATCH(MAX(IF(H668:H2167="0", COUNTIF(F668:F2167, F668:F2167), 0)), IF(H668:H2167="0", COUNTIF(F668:F2167, F668:F2167), 0), 0))</f>
        <v>Home</v>
      </c>
      <c r="AB668" t="str" cm="1">
        <f t="array" ref="AB668">INDEX(Q668:Q1666, MATCH(MAX(COUNTIFS(Q668:Q1666, Q668:Q1666, AC668:AC1666, "High")), COUNTIFS(Q668:Q1666, Q668:Q1666, AC668:AC1666, "High"), 0))</f>
        <v>South</v>
      </c>
      <c r="AC668" t="str">
        <v>High Risk</v>
      </c>
      <c r="AH668">
        <f t="shared" si="41"/>
        <v>648.68905472636811</v>
      </c>
      <c r="AJ668">
        <f t="shared" si="42"/>
        <v>0.13414634146341464</v>
      </c>
      <c r="AK668">
        <f t="shared" si="43"/>
        <v>4.2203809402124856E-2</v>
      </c>
      <c r="AM668">
        <v>0.59591068309151629</v>
      </c>
      <c r="AN668" s="8">
        <f>IF(L668="Male", 1, 0)</f>
        <v>0</v>
      </c>
    </row>
    <row r="669" spans="1:40" ht="15" x14ac:dyDescent="0.3">
      <c r="A669">
        <v>668</v>
      </c>
      <c r="B669">
        <v>56</v>
      </c>
      <c r="C669">
        <v>71893</v>
      </c>
      <c r="D669">
        <v>577</v>
      </c>
      <c r="E669">
        <v>228971</v>
      </c>
      <c r="F669" t="s">
        <v>35</v>
      </c>
      <c r="G669">
        <v>5407</v>
      </c>
      <c r="H669">
        <v>0</v>
      </c>
      <c r="I669">
        <v>0</v>
      </c>
      <c r="J669" t="s">
        <v>20</v>
      </c>
      <c r="K669" t="s">
        <v>33</v>
      </c>
      <c r="L669" t="s">
        <v>30</v>
      </c>
      <c r="M669" t="s">
        <v>37</v>
      </c>
      <c r="N669">
        <v>4</v>
      </c>
      <c r="O669">
        <v>1</v>
      </c>
      <c r="P669">
        <v>115244</v>
      </c>
      <c r="Q669" t="s">
        <v>24</v>
      </c>
      <c r="R669">
        <v>15</v>
      </c>
      <c r="S669" t="s">
        <v>27</v>
      </c>
      <c r="W669" t="str">
        <f>IF(B669&lt;30,"&lt;30",IF(B669&lt;=40,"30-40",IF(B669&lt;=50,"41-50",IF(B669&lt;=60,"51-60","&gt;60"))))</f>
        <v>51-60</v>
      </c>
      <c r="X669" t="str">
        <f t="shared" si="40"/>
        <v>46-60 (Older Adult)</v>
      </c>
      <c r="AA669" t="str" cm="1">
        <f t="array" ref="AA669">INDEX(F669:F2168, MATCH(MAX(IF(H669:H2168="0", COUNTIF(F669:F2168, F669:F2168), 0)), IF(H669:H2168="0", COUNTIF(F669:F2168, F669:F2168), 0), 0))</f>
        <v>Medical</v>
      </c>
      <c r="AB669" t="str" cm="1">
        <f t="array" ref="AB669">INDEX(Q669:Q1667, MATCH(MAX(COUNTIFS(Q669:Q1667, Q669:Q1667, AC669:AC1667, "High")), COUNTIFS(Q669:Q1667, Q669:Q1667, AC669:AC1667, "High"), 0))</f>
        <v>East</v>
      </c>
      <c r="AC669" t="str">
        <v>Low Risk</v>
      </c>
      <c r="AH669">
        <f t="shared" si="41"/>
        <v>652.44324324324327</v>
      </c>
      <c r="AJ669">
        <f t="shared" si="42"/>
        <v>0.17796610169491525</v>
      </c>
      <c r="AK669">
        <f t="shared" si="43"/>
        <v>4.1655347917469179E-2</v>
      </c>
      <c r="AM669">
        <v>0.74999773720843932</v>
      </c>
      <c r="AN669" s="8">
        <f>IF(L669="Male", 1, 0)</f>
        <v>1</v>
      </c>
    </row>
    <row r="670" spans="1:40" ht="15" x14ac:dyDescent="0.3">
      <c r="A670">
        <v>669</v>
      </c>
      <c r="B670">
        <v>56</v>
      </c>
      <c r="C670">
        <v>49744</v>
      </c>
      <c r="D670">
        <v>600</v>
      </c>
      <c r="E670">
        <v>238343</v>
      </c>
      <c r="F670" t="s">
        <v>19</v>
      </c>
      <c r="G670">
        <v>6182</v>
      </c>
      <c r="H670">
        <v>0</v>
      </c>
      <c r="I670">
        <v>0</v>
      </c>
      <c r="J670" t="s">
        <v>20</v>
      </c>
      <c r="K670" t="s">
        <v>33</v>
      </c>
      <c r="L670" t="s">
        <v>30</v>
      </c>
      <c r="M670" t="s">
        <v>37</v>
      </c>
      <c r="N670">
        <v>5</v>
      </c>
      <c r="O670">
        <v>3</v>
      </c>
      <c r="P670">
        <v>126613</v>
      </c>
      <c r="Q670" t="s">
        <v>38</v>
      </c>
      <c r="R670">
        <v>18</v>
      </c>
      <c r="S670" t="s">
        <v>43</v>
      </c>
      <c r="W670" t="str">
        <f>IF(B670&lt;30,"&lt;30",IF(B670&lt;=40,"30-40",IF(B670&lt;=50,"41-50",IF(B670&lt;=60,"51-60","&gt;60"))))</f>
        <v>51-60</v>
      </c>
      <c r="X670" t="str">
        <f t="shared" si="40"/>
        <v>46-60 (Older Adult)</v>
      </c>
      <c r="AA670" t="str" cm="1">
        <f t="array" ref="AA670">INDEX(F670:F2169, MATCH(MAX(IF(H670:H2169="0", COUNTIF(F670:F2169, F670:F2169), 0)), IF(H670:H2169="0", COUNTIF(F670:F2169, F670:F2169), 0), 0))</f>
        <v>Home</v>
      </c>
      <c r="AB670" t="str" cm="1">
        <f t="array" ref="AB670">INDEX(Q670:Q1668, MATCH(MAX(COUNTIFS(Q670:Q1668, Q670:Q1668, AC670:AC1668, "High")), COUNTIFS(Q670:Q1668, Q670:Q1668, AC670:AC1668, "High"), 0))</f>
        <v>North</v>
      </c>
      <c r="AC670" t="str">
        <v>Low Risk</v>
      </c>
      <c r="AH670">
        <f t="shared" si="41"/>
        <v>652.44324324324327</v>
      </c>
      <c r="AJ670">
        <f t="shared" si="42"/>
        <v>0.11715481171548117</v>
      </c>
      <c r="AK670">
        <f t="shared" si="43"/>
        <v>4.1104380199234465E-2</v>
      </c>
      <c r="AM670">
        <v>0.54952345609731812</v>
      </c>
      <c r="AN670" s="8">
        <f>IF(L670="Male", 1, 0)</f>
        <v>1</v>
      </c>
    </row>
    <row r="671" spans="1:40" ht="15" x14ac:dyDescent="0.3">
      <c r="A671">
        <v>670</v>
      </c>
      <c r="B671">
        <v>45</v>
      </c>
      <c r="C671">
        <v>52851</v>
      </c>
      <c r="D671">
        <v>752</v>
      </c>
      <c r="E671">
        <v>264284</v>
      </c>
      <c r="F671" t="s">
        <v>28</v>
      </c>
      <c r="G671">
        <v>4222</v>
      </c>
      <c r="H671">
        <v>0</v>
      </c>
      <c r="I671">
        <v>1</v>
      </c>
      <c r="J671" t="s">
        <v>20</v>
      </c>
      <c r="K671" t="s">
        <v>33</v>
      </c>
      <c r="L671" t="s">
        <v>30</v>
      </c>
      <c r="M671" t="s">
        <v>37</v>
      </c>
      <c r="N671">
        <v>3</v>
      </c>
      <c r="O671">
        <v>4</v>
      </c>
      <c r="P671">
        <v>141034</v>
      </c>
      <c r="Q671" t="s">
        <v>24</v>
      </c>
      <c r="R671">
        <v>15</v>
      </c>
      <c r="S671" t="s">
        <v>45</v>
      </c>
      <c r="W671" t="str">
        <f>IF(B671&lt;30,"&lt;30",IF(B671&lt;=40,"30-40",IF(B671&lt;=50,"41-50",IF(B671&lt;=60,"51-60","&gt;60"))))</f>
        <v>41-50</v>
      </c>
      <c r="X671" t="str">
        <f t="shared" si="40"/>
        <v>31-45 (Middle-Aged)</v>
      </c>
      <c r="AA671" t="str" cm="1">
        <f t="array" ref="AA671">INDEX(F671:F2170, MATCH(MAX(IF(H671:H2170="0", COUNTIF(F671:F2170, F671:F2170), 0)), IF(H671:H2170="0", COUNTIF(F671:F2170, F671:F2170), 0), 0))</f>
        <v>Education</v>
      </c>
      <c r="AB671" t="str" cm="1">
        <f t="array" ref="AB671">INDEX(Q671:Q1669, MATCH(MAX(COUNTIFS(Q671:Q1669, Q671:Q1669, AC671:AC1669, "High")), COUNTIFS(Q671:Q1669, Q671:Q1669, AC671:AC1669, "High"), 0))</f>
        <v>East</v>
      </c>
      <c r="AC671" t="str">
        <v>High Risk</v>
      </c>
      <c r="AH671">
        <f t="shared" si="41"/>
        <v>652.44324324324327</v>
      </c>
      <c r="AJ671">
        <f t="shared" si="42"/>
        <v>0.13414634146341464</v>
      </c>
      <c r="AK671">
        <f t="shared" si="43"/>
        <v>4.1335109050309224E-2</v>
      </c>
      <c r="AM671">
        <v>0.57764542961360577</v>
      </c>
      <c r="AN671" s="8">
        <f>IF(L671="Male", 1, 0)</f>
        <v>1</v>
      </c>
    </row>
    <row r="672" spans="1:40" ht="15" x14ac:dyDescent="0.3">
      <c r="A672">
        <v>671</v>
      </c>
      <c r="B672">
        <v>40</v>
      </c>
      <c r="C672">
        <v>63734</v>
      </c>
      <c r="D672">
        <v>710</v>
      </c>
      <c r="E672">
        <v>185760</v>
      </c>
      <c r="F672" t="s">
        <v>44</v>
      </c>
      <c r="G672">
        <v>5791</v>
      </c>
      <c r="H672">
        <v>0</v>
      </c>
      <c r="I672">
        <v>0</v>
      </c>
      <c r="J672" t="s">
        <v>20</v>
      </c>
      <c r="K672" t="s">
        <v>21</v>
      </c>
      <c r="L672" t="s">
        <v>30</v>
      </c>
      <c r="M672" t="s">
        <v>41</v>
      </c>
      <c r="N672">
        <v>2</v>
      </c>
      <c r="O672">
        <v>3</v>
      </c>
      <c r="P672">
        <v>116136</v>
      </c>
      <c r="Q672" t="s">
        <v>26</v>
      </c>
      <c r="R672">
        <v>18</v>
      </c>
      <c r="S672" t="s">
        <v>39</v>
      </c>
      <c r="W672" t="str">
        <f>IF(B672&lt;30,"&lt;30",IF(B672&lt;=40,"30-40",IF(B672&lt;=50,"41-50",IF(B672&lt;=60,"51-60","&gt;60"))))</f>
        <v>30-40</v>
      </c>
      <c r="X672" t="str">
        <f t="shared" si="40"/>
        <v>31-45 (Middle-Aged)</v>
      </c>
      <c r="AA672" t="str" cm="1">
        <f t="array" ref="AA672">INDEX(F672:F2171, MATCH(MAX(IF(H672:H2171="0", COUNTIF(F672:F2171, F672:F2171), 0)), IF(H672:H2171="0", COUNTIF(F672:F2171, F672:F2171), 0), 0))</f>
        <v>Personal</v>
      </c>
      <c r="AB672" t="str" cm="1">
        <f t="array" ref="AB672">INDEX(Q672:Q1670, MATCH(MAX(COUNTIFS(Q672:Q1670, Q672:Q1670, AC672:AC1670, "High")), COUNTIFS(Q672:Q1670, Q672:Q1670, AC672:AC1670, "High"), 0))</f>
        <v>West</v>
      </c>
      <c r="AC672" t="str">
        <v>High Risk</v>
      </c>
      <c r="AH672">
        <f t="shared" si="41"/>
        <v>648.68905472636811</v>
      </c>
      <c r="AJ672">
        <f t="shared" si="42"/>
        <v>0.13100436681222707</v>
      </c>
      <c r="AK672">
        <f t="shared" si="43"/>
        <v>4.201961840965622E-2</v>
      </c>
      <c r="AM672">
        <v>0.67614927183367579</v>
      </c>
      <c r="AN672" s="8">
        <f>IF(L672="Male", 1, 0)</f>
        <v>1</v>
      </c>
    </row>
    <row r="673" spans="1:40" ht="15" x14ac:dyDescent="0.3">
      <c r="A673">
        <v>672</v>
      </c>
      <c r="B673">
        <v>37</v>
      </c>
      <c r="C673">
        <v>60043</v>
      </c>
      <c r="D673">
        <v>549</v>
      </c>
      <c r="E673">
        <v>208597</v>
      </c>
      <c r="F673" t="s">
        <v>40</v>
      </c>
      <c r="G673">
        <v>3606</v>
      </c>
      <c r="H673">
        <v>0</v>
      </c>
      <c r="I673">
        <v>0</v>
      </c>
      <c r="J673" t="s">
        <v>20</v>
      </c>
      <c r="K673" t="s">
        <v>33</v>
      </c>
      <c r="L673" t="s">
        <v>30</v>
      </c>
      <c r="M673" t="s">
        <v>41</v>
      </c>
      <c r="N673">
        <v>3</v>
      </c>
      <c r="O673">
        <v>2</v>
      </c>
      <c r="P673">
        <v>87555</v>
      </c>
      <c r="Q673" t="s">
        <v>38</v>
      </c>
      <c r="R673">
        <v>7</v>
      </c>
      <c r="S673" t="s">
        <v>27</v>
      </c>
      <c r="W673" t="str">
        <f>IF(B673&lt;30,"&lt;30",IF(B673&lt;=40,"30-40",IF(B673&lt;=50,"41-50",IF(B673&lt;=60,"51-60","&gt;60"))))</f>
        <v>30-40</v>
      </c>
      <c r="X673" t="str">
        <f t="shared" si="40"/>
        <v>31-45 (Middle-Aged)</v>
      </c>
      <c r="AA673" t="str" cm="1">
        <f t="array" ref="AA673">INDEX(F673:F2172, MATCH(MAX(IF(H673:H2172="0", COUNTIF(F673:F2172, F673:F2172), 0)), IF(H673:H2172="0", COUNTIF(F673:F2172, F673:F2172), 0), 0))</f>
        <v>Car</v>
      </c>
      <c r="AB673" t="str" cm="1">
        <f t="array" ref="AB673">INDEX(Q673:Q1671, MATCH(MAX(COUNTIFS(Q673:Q1671, Q673:Q1671, AC673:AC1671, "High")), COUNTIFS(Q673:Q1671, Q673:Q1671, AC673:AC1671, "High"), 0))</f>
        <v>North</v>
      </c>
      <c r="AC673" t="str">
        <v>Low Risk</v>
      </c>
      <c r="AH673">
        <f t="shared" si="41"/>
        <v>648.68905472636811</v>
      </c>
      <c r="AJ673">
        <f t="shared" si="42"/>
        <v>0.13414634146341464</v>
      </c>
      <c r="AK673">
        <f t="shared" si="43"/>
        <v>4.2252536639735015E-2</v>
      </c>
      <c r="AM673">
        <v>0.64274141723161027</v>
      </c>
      <c r="AN673" s="8">
        <f>IF(L673="Male", 1, 0)</f>
        <v>1</v>
      </c>
    </row>
    <row r="674" spans="1:40" ht="15" x14ac:dyDescent="0.3">
      <c r="A674">
        <v>673</v>
      </c>
      <c r="B674">
        <v>43</v>
      </c>
      <c r="C674">
        <v>67407</v>
      </c>
      <c r="D674">
        <v>640</v>
      </c>
      <c r="E674">
        <v>283267</v>
      </c>
      <c r="F674" t="s">
        <v>28</v>
      </c>
      <c r="G674">
        <v>5064</v>
      </c>
      <c r="H674">
        <v>0</v>
      </c>
      <c r="I674">
        <v>0</v>
      </c>
      <c r="J674" t="s">
        <v>20</v>
      </c>
      <c r="K674" t="s">
        <v>21</v>
      </c>
      <c r="L674" t="s">
        <v>30</v>
      </c>
      <c r="M674" t="s">
        <v>23</v>
      </c>
      <c r="N674">
        <v>3</v>
      </c>
      <c r="O674">
        <v>4</v>
      </c>
      <c r="P674">
        <v>103445</v>
      </c>
      <c r="Q674" t="s">
        <v>32</v>
      </c>
      <c r="R674">
        <v>15</v>
      </c>
      <c r="S674" t="s">
        <v>25</v>
      </c>
      <c r="W674" t="str">
        <f>IF(B674&lt;30,"&lt;30",IF(B674&lt;=40,"30-40",IF(B674&lt;=50,"41-50",IF(B674&lt;=60,"51-60","&gt;60"))))</f>
        <v>41-50</v>
      </c>
      <c r="X674" t="str">
        <f t="shared" si="40"/>
        <v>31-45 (Middle-Aged)</v>
      </c>
      <c r="AA674" t="str" cm="1">
        <f t="array" ref="AA674">INDEX(F674:F2173, MATCH(MAX(IF(H674:H2173="0", COUNTIF(F674:F2173, F674:F2173), 0)), IF(H674:H2173="0", COUNTIF(F674:F2173, F674:F2173), 0), 0))</f>
        <v>Education</v>
      </c>
      <c r="AB674" t="str" cm="1">
        <f t="array" ref="AB674">INDEX(Q674:Q1672, MATCH(MAX(COUNTIFS(Q674:Q1672, Q674:Q1672, AC674:AC1672, "High")), COUNTIFS(Q674:Q1672, Q674:Q1672, AC674:AC1672, "High"), 0))</f>
        <v>South</v>
      </c>
      <c r="AC674" t="str">
        <v>High Risk</v>
      </c>
      <c r="AH674">
        <f t="shared" si="41"/>
        <v>647.51989389920425</v>
      </c>
      <c r="AJ674">
        <f t="shared" si="42"/>
        <v>0.13414634146341464</v>
      </c>
      <c r="AK674">
        <f t="shared" si="43"/>
        <v>4.2072004091262105E-2</v>
      </c>
      <c r="AM674">
        <v>0.7093942054433714</v>
      </c>
      <c r="AN674" s="8">
        <f>IF(L674="Male", 1, 0)</f>
        <v>1</v>
      </c>
    </row>
    <row r="675" spans="1:40" ht="15" x14ac:dyDescent="0.3">
      <c r="A675">
        <v>674</v>
      </c>
      <c r="B675">
        <v>45</v>
      </c>
      <c r="C675">
        <v>49712</v>
      </c>
      <c r="D675">
        <v>644</v>
      </c>
      <c r="E675">
        <v>304764</v>
      </c>
      <c r="F675" t="s">
        <v>19</v>
      </c>
      <c r="G675">
        <v>4762</v>
      </c>
      <c r="H675">
        <v>1</v>
      </c>
      <c r="I675">
        <v>0</v>
      </c>
      <c r="J675" t="s">
        <v>20</v>
      </c>
      <c r="K675" t="s">
        <v>21</v>
      </c>
      <c r="L675" t="s">
        <v>30</v>
      </c>
      <c r="M675" t="s">
        <v>23</v>
      </c>
      <c r="N675">
        <v>3</v>
      </c>
      <c r="O675">
        <v>4</v>
      </c>
      <c r="P675">
        <v>149796</v>
      </c>
      <c r="Q675" t="s">
        <v>26</v>
      </c>
      <c r="R675">
        <v>5</v>
      </c>
      <c r="S675" t="s">
        <v>27</v>
      </c>
      <c r="W675" t="str">
        <f>IF(B675&lt;30,"&lt;30",IF(B675&lt;=40,"30-40",IF(B675&lt;=50,"41-50",IF(B675&lt;=60,"51-60","&gt;60"))))</f>
        <v>41-50</v>
      </c>
      <c r="X675" t="str">
        <f t="shared" si="40"/>
        <v>31-45 (Middle-Aged)</v>
      </c>
      <c r="AA675" t="str" cm="1">
        <f t="array" ref="AA675">INDEX(F675:F2174, MATCH(MAX(IF(H675:H2174="0", COUNTIF(F675:F2174, F675:F2174), 0)), IF(H675:H2174="0", COUNTIF(F675:F2174, F675:F2174), 0), 0))</f>
        <v>Home</v>
      </c>
      <c r="AB675" t="str" cm="1">
        <f t="array" ref="AB675">INDEX(Q675:Q1673, MATCH(MAX(COUNTIFS(Q675:Q1673, Q675:Q1673, AC675:AC1673, "High")), COUNTIFS(Q675:Q1673, Q675:Q1673, AC675:AC1673, "High"), 0))</f>
        <v>West</v>
      </c>
      <c r="AC675" t="str">
        <v>High Risk</v>
      </c>
      <c r="AH675">
        <f t="shared" si="41"/>
        <v>647.51989389920425</v>
      </c>
      <c r="AJ675">
        <f t="shared" si="42"/>
        <v>0.13414634146341464</v>
      </c>
      <c r="AK675">
        <f t="shared" si="43"/>
        <v>4.2761877509404543E-2</v>
      </c>
      <c r="AM675">
        <v>0.54923381877754951</v>
      </c>
      <c r="AN675" s="8">
        <f>IF(L675="Male", 1, 0)</f>
        <v>1</v>
      </c>
    </row>
    <row r="676" spans="1:40" ht="15" x14ac:dyDescent="0.3">
      <c r="A676">
        <v>675</v>
      </c>
      <c r="B676">
        <v>51</v>
      </c>
      <c r="C676">
        <v>16232</v>
      </c>
      <c r="D676">
        <v>636</v>
      </c>
      <c r="E676">
        <v>254018</v>
      </c>
      <c r="F676" t="s">
        <v>19</v>
      </c>
      <c r="G676">
        <v>4277</v>
      </c>
      <c r="H676">
        <v>0</v>
      </c>
      <c r="I676">
        <v>1</v>
      </c>
      <c r="J676" t="s">
        <v>20</v>
      </c>
      <c r="K676" t="s">
        <v>33</v>
      </c>
      <c r="L676" t="s">
        <v>22</v>
      </c>
      <c r="M676" t="s">
        <v>31</v>
      </c>
      <c r="N676">
        <v>3</v>
      </c>
      <c r="O676">
        <v>3</v>
      </c>
      <c r="P676">
        <v>182933</v>
      </c>
      <c r="Q676" t="s">
        <v>38</v>
      </c>
      <c r="R676">
        <v>11</v>
      </c>
      <c r="S676" t="s">
        <v>25</v>
      </c>
      <c r="W676" t="str">
        <f>IF(B676&lt;30,"&lt;30",IF(B676&lt;=40,"30-40",IF(B676&lt;=50,"41-50",IF(B676&lt;=60,"51-60","&gt;60"))))</f>
        <v>51-60</v>
      </c>
      <c r="X676" t="str">
        <f t="shared" si="40"/>
        <v>46-60 (Older Adult)</v>
      </c>
      <c r="AA676" t="str" cm="1">
        <f t="array" ref="AA676">INDEX(F676:F2175, MATCH(MAX(IF(H676:H2175="0", COUNTIF(F676:F2175, F676:F2175), 0)), IF(H676:H2175="0", COUNTIF(F676:F2175, F676:F2175), 0), 0))</f>
        <v>Home</v>
      </c>
      <c r="AB676" t="str" cm="1">
        <f t="array" ref="AB676">INDEX(Q676:Q1674, MATCH(MAX(COUNTIFS(Q676:Q1674, Q676:Q1674, AC676:AC1674, "High")), COUNTIFS(Q676:Q1674, Q676:Q1674, AC676:AC1674, "High"), 0))</f>
        <v>North</v>
      </c>
      <c r="AC676" t="str">
        <v>High Risk</v>
      </c>
      <c r="AH676">
        <f t="shared" si="41"/>
        <v>647.78062678062679</v>
      </c>
      <c r="AJ676">
        <f t="shared" si="42"/>
        <v>0.13414634146341464</v>
      </c>
      <c r="AK676">
        <f t="shared" si="43"/>
        <v>3.8572990472165621E-2</v>
      </c>
      <c r="AM676">
        <v>0.24620077296959714</v>
      </c>
      <c r="AN676" s="8">
        <f>IF(L676="Male", 1, 0)</f>
        <v>0</v>
      </c>
    </row>
    <row r="677" spans="1:40" ht="15" x14ac:dyDescent="0.3">
      <c r="A677">
        <v>676</v>
      </c>
      <c r="B677">
        <v>26</v>
      </c>
      <c r="C677">
        <v>67640</v>
      </c>
      <c r="D677">
        <v>616</v>
      </c>
      <c r="E677">
        <v>182502</v>
      </c>
      <c r="F677" t="s">
        <v>28</v>
      </c>
      <c r="G677">
        <v>5972</v>
      </c>
      <c r="H677">
        <v>0</v>
      </c>
      <c r="I677">
        <v>1</v>
      </c>
      <c r="J677" t="s">
        <v>20</v>
      </c>
      <c r="K677" t="s">
        <v>33</v>
      </c>
      <c r="L677" t="s">
        <v>30</v>
      </c>
      <c r="M677" t="s">
        <v>31</v>
      </c>
      <c r="N677">
        <v>0</v>
      </c>
      <c r="O677">
        <v>3</v>
      </c>
      <c r="P677">
        <v>113892</v>
      </c>
      <c r="Q677" t="s">
        <v>26</v>
      </c>
      <c r="R677">
        <v>14</v>
      </c>
      <c r="S677" t="s">
        <v>43</v>
      </c>
      <c r="W677" t="str">
        <f>IF(B677&lt;30,"&lt;30",IF(B677&lt;=40,"30-40",IF(B677&lt;=50,"41-50",IF(B677&lt;=60,"51-60","&gt;60"))))</f>
        <v>&lt;30</v>
      </c>
      <c r="X677" t="str">
        <f t="shared" si="40"/>
        <v>18-30 (Young Adult)</v>
      </c>
      <c r="AA677" t="str" cm="1">
        <f t="array" ref="AA677">INDEX(F677:F2176, MATCH(MAX(IF(H677:H2176="0", COUNTIF(F677:F2176, F677:F2176), 0)), IF(H677:H2176="0", COUNTIF(F677:F2176, F677:F2176), 0), 0))</f>
        <v>Education</v>
      </c>
      <c r="AB677" t="str" cm="1">
        <f t="array" ref="AB677">INDEX(Q677:Q1675, MATCH(MAX(COUNTIFS(Q677:Q1675, Q677:Q1675, AC677:AC1675, "High")), COUNTIFS(Q677:Q1675, Q677:Q1675, AC677:AC1675, "High"), 0))</f>
        <v>West</v>
      </c>
      <c r="AC677" t="str">
        <v>High Risk</v>
      </c>
      <c r="AH677">
        <f t="shared" si="41"/>
        <v>647.78062678062679</v>
      </c>
      <c r="AJ677">
        <f t="shared" si="42"/>
        <v>0.15873015873015872</v>
      </c>
      <c r="AK677">
        <f t="shared" si="43"/>
        <v>3.8807312259295471E-2</v>
      </c>
      <c r="AM677">
        <v>0.71150312717793684</v>
      </c>
      <c r="AN677" s="8">
        <f>IF(L677="Male", 1, 0)</f>
        <v>1</v>
      </c>
    </row>
    <row r="678" spans="1:40" ht="15" x14ac:dyDescent="0.3">
      <c r="A678">
        <v>677</v>
      </c>
      <c r="B678">
        <v>55</v>
      </c>
      <c r="C678">
        <v>46417</v>
      </c>
      <c r="D678">
        <v>687</v>
      </c>
      <c r="E678">
        <v>200362</v>
      </c>
      <c r="F678" t="s">
        <v>28</v>
      </c>
      <c r="G678">
        <v>6028</v>
      </c>
      <c r="H678">
        <v>0</v>
      </c>
      <c r="I678">
        <v>1</v>
      </c>
      <c r="J678" t="s">
        <v>20</v>
      </c>
      <c r="K678" t="s">
        <v>33</v>
      </c>
      <c r="L678" t="s">
        <v>22</v>
      </c>
      <c r="M678" t="s">
        <v>37</v>
      </c>
      <c r="N678">
        <v>4</v>
      </c>
      <c r="O678">
        <v>4</v>
      </c>
      <c r="P678">
        <v>116066</v>
      </c>
      <c r="Q678" t="s">
        <v>24</v>
      </c>
      <c r="R678">
        <v>8</v>
      </c>
      <c r="S678" t="s">
        <v>39</v>
      </c>
      <c r="W678" t="str">
        <f>IF(B678&lt;30,"&lt;30",IF(B678&lt;=40,"30-40",IF(B678&lt;=50,"41-50",IF(B678&lt;=60,"51-60","&gt;60"))))</f>
        <v>51-60</v>
      </c>
      <c r="X678" t="str">
        <f t="shared" si="40"/>
        <v>46-60 (Older Adult)</v>
      </c>
      <c r="AA678" t="str" cm="1">
        <f t="array" ref="AA678">INDEX(F678:F2177, MATCH(MAX(IF(H678:H2177="0", COUNTIF(F678:F2177, F678:F2177), 0)), IF(H678:H2177="0", COUNTIF(F678:F2177, F678:F2177), 0), 0))</f>
        <v>Education</v>
      </c>
      <c r="AB678" t="str" cm="1">
        <f t="array" ref="AB678">INDEX(Q678:Q1676, MATCH(MAX(COUNTIFS(Q678:Q1676, Q678:Q1676, AC678:AC1676, "High")), COUNTIFS(Q678:Q1676, Q678:Q1676, AC678:AC1676, "High"), 0))</f>
        <v>East</v>
      </c>
      <c r="AC678" t="str">
        <v>High Risk</v>
      </c>
      <c r="AH678">
        <f t="shared" si="41"/>
        <v>652.44324324324327</v>
      </c>
      <c r="AJ678">
        <f t="shared" si="42"/>
        <v>0.17796610169491525</v>
      </c>
      <c r="AK678">
        <f t="shared" si="43"/>
        <v>3.9042312400996426E-2</v>
      </c>
      <c r="AM678">
        <v>0.5194102260076211</v>
      </c>
      <c r="AN678" s="8">
        <f>IF(L678="Male", 1, 0)</f>
        <v>0</v>
      </c>
    </row>
    <row r="679" spans="1:40" ht="15" x14ac:dyDescent="0.3">
      <c r="A679">
        <v>678</v>
      </c>
      <c r="B679">
        <v>24</v>
      </c>
      <c r="C679">
        <v>36820</v>
      </c>
      <c r="D679">
        <v>697</v>
      </c>
      <c r="E679">
        <v>191090</v>
      </c>
      <c r="F679" t="s">
        <v>28</v>
      </c>
      <c r="G679">
        <v>6069</v>
      </c>
      <c r="H679">
        <v>0</v>
      </c>
      <c r="I679">
        <v>0</v>
      </c>
      <c r="J679" t="s">
        <v>20</v>
      </c>
      <c r="K679" t="s">
        <v>29</v>
      </c>
      <c r="L679" t="s">
        <v>22</v>
      </c>
      <c r="M679" t="s">
        <v>41</v>
      </c>
      <c r="N679">
        <v>3</v>
      </c>
      <c r="O679">
        <v>3</v>
      </c>
      <c r="P679">
        <v>121771</v>
      </c>
      <c r="Q679" t="s">
        <v>38</v>
      </c>
      <c r="R679">
        <v>4</v>
      </c>
      <c r="S679" t="s">
        <v>39</v>
      </c>
      <c r="W679" t="str">
        <f>IF(B679&lt;30,"&lt;30",IF(B679&lt;=40,"30-40",IF(B679&lt;=50,"41-50",IF(B679&lt;=60,"51-60","&gt;60"))))</f>
        <v>&lt;30</v>
      </c>
      <c r="X679" t="str">
        <f t="shared" si="40"/>
        <v>18-30 (Young Adult)</v>
      </c>
      <c r="AA679" t="str" cm="1">
        <f t="array" ref="AA679">INDEX(F679:F2178, MATCH(MAX(IF(H679:H2178="0", COUNTIF(F679:F2178, F679:F2178), 0)), IF(H679:H2178="0", COUNTIF(F679:F2178, F679:F2178), 0), 0))</f>
        <v>Education</v>
      </c>
      <c r="AB679" t="str" cm="1">
        <f t="array" ref="AB679">INDEX(Q679:Q1677, MATCH(MAX(COUNTIFS(Q679:Q1677, Q679:Q1677, AC679:AC1677, "High")), COUNTIFS(Q679:Q1677, Q679:Q1677, AC679:AC1677, "High"), 0))</f>
        <v>North</v>
      </c>
      <c r="AC679" t="str">
        <v>High Risk</v>
      </c>
      <c r="AH679">
        <f t="shared" si="41"/>
        <v>648.68905472636811</v>
      </c>
      <c r="AJ679">
        <f t="shared" si="42"/>
        <v>0.13414634146341464</v>
      </c>
      <c r="AK679">
        <f t="shared" si="43"/>
        <v>3.9732541646747013E-2</v>
      </c>
      <c r="AM679">
        <v>0.43254618357575375</v>
      </c>
      <c r="AN679" s="8">
        <f>IF(L679="Male", 1, 0)</f>
        <v>0</v>
      </c>
    </row>
    <row r="680" spans="1:40" ht="15" x14ac:dyDescent="0.3">
      <c r="A680">
        <v>679</v>
      </c>
      <c r="B680">
        <v>60</v>
      </c>
      <c r="C680">
        <v>55039</v>
      </c>
      <c r="D680">
        <v>702</v>
      </c>
      <c r="E680">
        <v>235281</v>
      </c>
      <c r="F680" t="s">
        <v>44</v>
      </c>
      <c r="G680">
        <v>5379</v>
      </c>
      <c r="H680">
        <v>0</v>
      </c>
      <c r="I680">
        <v>1</v>
      </c>
      <c r="J680" t="s">
        <v>20</v>
      </c>
      <c r="K680" t="s">
        <v>21</v>
      </c>
      <c r="L680" t="s">
        <v>30</v>
      </c>
      <c r="M680" t="s">
        <v>41</v>
      </c>
      <c r="N680">
        <v>3</v>
      </c>
      <c r="O680">
        <v>4</v>
      </c>
      <c r="P680">
        <v>100713</v>
      </c>
      <c r="Q680" t="s">
        <v>38</v>
      </c>
      <c r="R680">
        <v>10</v>
      </c>
      <c r="S680" t="s">
        <v>45</v>
      </c>
      <c r="W680" t="str">
        <f>IF(B680&lt;30,"&lt;30",IF(B680&lt;=40,"30-40",IF(B680&lt;=50,"41-50",IF(B680&lt;=60,"51-60","&gt;60"))))</f>
        <v>51-60</v>
      </c>
      <c r="X680" t="str">
        <f t="shared" si="40"/>
        <v>46-60 (Older Adult)</v>
      </c>
      <c r="AA680" t="str" cm="1">
        <f t="array" ref="AA680">INDEX(F680:F2179, MATCH(MAX(IF(H680:H2179="0", COUNTIF(F680:F2179, F680:F2179), 0)), IF(H680:H2179="0", COUNTIF(F680:F2179, F680:F2179), 0), 0))</f>
        <v>Personal</v>
      </c>
      <c r="AB680" t="str" cm="1">
        <f t="array" ref="AB680">INDEX(Q680:Q1678, MATCH(MAX(COUNTIFS(Q680:Q1678, Q680:Q1678, AC680:AC1678, "High")), COUNTIFS(Q680:Q1678, Q680:Q1678, AC680:AC1678, "High"), 0))</f>
        <v>North</v>
      </c>
      <c r="AC680" t="str">
        <v>High Risk</v>
      </c>
      <c r="AH680">
        <f t="shared" si="41"/>
        <v>648.68905472636811</v>
      </c>
      <c r="AJ680">
        <f t="shared" si="42"/>
        <v>0.13414634146341464</v>
      </c>
      <c r="AK680">
        <f t="shared" si="43"/>
        <v>3.9969788791876883E-2</v>
      </c>
      <c r="AM680">
        <v>0.59744938135278736</v>
      </c>
      <c r="AN680" s="8">
        <f>IF(L680="Male", 1, 0)</f>
        <v>1</v>
      </c>
    </row>
    <row r="681" spans="1:40" ht="15" x14ac:dyDescent="0.3">
      <c r="A681">
        <v>680</v>
      </c>
      <c r="B681">
        <v>40</v>
      </c>
      <c r="C681">
        <v>52798</v>
      </c>
      <c r="D681">
        <v>666</v>
      </c>
      <c r="E681">
        <v>159017</v>
      </c>
      <c r="F681" t="s">
        <v>28</v>
      </c>
      <c r="G681">
        <v>3767</v>
      </c>
      <c r="H681">
        <v>0</v>
      </c>
      <c r="I681">
        <v>1</v>
      </c>
      <c r="J681" t="s">
        <v>20</v>
      </c>
      <c r="K681" t="s">
        <v>33</v>
      </c>
      <c r="L681" t="s">
        <v>22</v>
      </c>
      <c r="M681" t="s">
        <v>23</v>
      </c>
      <c r="N681">
        <v>5</v>
      </c>
      <c r="O681">
        <v>3</v>
      </c>
      <c r="P681">
        <v>134915</v>
      </c>
      <c r="Q681" t="s">
        <v>38</v>
      </c>
      <c r="R681">
        <v>7</v>
      </c>
      <c r="S681" t="s">
        <v>42</v>
      </c>
      <c r="W681" t="str">
        <f>IF(B681&lt;30,"&lt;30",IF(B681&lt;=40,"30-40",IF(B681&lt;=50,"41-50",IF(B681&lt;=60,"51-60","&gt;60"))))</f>
        <v>30-40</v>
      </c>
      <c r="X681" t="str">
        <f t="shared" si="40"/>
        <v>31-45 (Middle-Aged)</v>
      </c>
      <c r="AA681" t="str" cm="1">
        <f t="array" ref="AA681">INDEX(F681:F2180, MATCH(MAX(IF(H681:H2180="0", COUNTIF(F681:F2180, F681:F2180), 0)), IF(H681:H2180="0", COUNTIF(F681:F2180, F681:F2180), 0), 0))</f>
        <v>Education</v>
      </c>
      <c r="AB681" t="str" cm="1">
        <f t="array" ref="AB681">INDEX(Q681:Q1679, MATCH(MAX(COUNTIFS(Q681:Q1679, Q681:Q1679, AC681:AC1679, "High")), COUNTIFS(Q681:Q1679, Q681:Q1679, AC681:AC1679, "High"), 0))</f>
        <v>North</v>
      </c>
      <c r="AC681" t="str">
        <v>High Risk</v>
      </c>
      <c r="AH681">
        <f t="shared" si="41"/>
        <v>647.51989389920425</v>
      </c>
      <c r="AJ681">
        <f t="shared" si="42"/>
        <v>0.11715481171548117</v>
      </c>
      <c r="AK681">
        <f t="shared" si="43"/>
        <v>4.0665068259663914E-2</v>
      </c>
      <c r="AM681">
        <v>0.57716571780273884</v>
      </c>
      <c r="AN681" s="8">
        <f>IF(L681="Male", 1, 0)</f>
        <v>0</v>
      </c>
    </row>
    <row r="682" spans="1:40" ht="15" x14ac:dyDescent="0.3">
      <c r="A682">
        <v>681</v>
      </c>
      <c r="B682">
        <v>61</v>
      </c>
      <c r="C682">
        <v>38758</v>
      </c>
      <c r="D682">
        <v>680</v>
      </c>
      <c r="E682">
        <v>216066</v>
      </c>
      <c r="F682" t="s">
        <v>35</v>
      </c>
      <c r="G682">
        <v>4671</v>
      </c>
      <c r="H682">
        <v>1</v>
      </c>
      <c r="I682">
        <v>1</v>
      </c>
      <c r="J682" t="s">
        <v>20</v>
      </c>
      <c r="K682" t="s">
        <v>29</v>
      </c>
      <c r="L682" t="s">
        <v>30</v>
      </c>
      <c r="M682" t="s">
        <v>23</v>
      </c>
      <c r="N682">
        <v>0</v>
      </c>
      <c r="O682">
        <v>4</v>
      </c>
      <c r="P682">
        <v>130241</v>
      </c>
      <c r="Q682" t="s">
        <v>32</v>
      </c>
      <c r="R682">
        <v>1</v>
      </c>
      <c r="S682" t="s">
        <v>27</v>
      </c>
      <c r="W682" t="str">
        <f>IF(B682&lt;30,"&lt;30",IF(B682&lt;=40,"30-40",IF(B682&lt;=50,"41-50",IF(B682&lt;=60,"51-60","&gt;60"))))</f>
        <v>&gt;60</v>
      </c>
      <c r="X682" t="str">
        <f t="shared" si="40"/>
        <v>46-60 (Older Adult)</v>
      </c>
      <c r="AA682" t="str" cm="1">
        <f t="array" ref="AA682">INDEX(F682:F2181, MATCH(MAX(IF(H682:H2181="0", COUNTIF(F682:F2181, F682:F2181), 0)), IF(H682:H2181="0", COUNTIF(F682:F2181, F682:F2181), 0), 0))</f>
        <v>Medical</v>
      </c>
      <c r="AB682" t="str" cm="1">
        <f t="array" ref="AB682">INDEX(Q682:Q1680, MATCH(MAX(COUNTIFS(Q682:Q1680, Q682:Q1680, AC682:AC1680, "High")), COUNTIFS(Q682:Q1680, Q682:Q1680, AC682:AC1680, "High"), 0))</f>
        <v>South</v>
      </c>
      <c r="AC682" t="str">
        <v>High Risk</v>
      </c>
      <c r="AH682">
        <f t="shared" si="41"/>
        <v>647.51989389920425</v>
      </c>
      <c r="AJ682">
        <f t="shared" si="42"/>
        <v>0.15873015873015872</v>
      </c>
      <c r="AK682">
        <f t="shared" si="43"/>
        <v>4.0904589869996032E-2</v>
      </c>
      <c r="AM682">
        <v>0.45008734375424275</v>
      </c>
      <c r="AN682" s="8">
        <f>IF(L682="Male", 1, 0)</f>
        <v>1</v>
      </c>
    </row>
    <row r="683" spans="1:40" ht="15" x14ac:dyDescent="0.3">
      <c r="A683">
        <v>682</v>
      </c>
      <c r="B683">
        <v>21</v>
      </c>
      <c r="C683">
        <v>30716</v>
      </c>
      <c r="D683">
        <v>632</v>
      </c>
      <c r="E683">
        <v>216318</v>
      </c>
      <c r="F683" t="s">
        <v>40</v>
      </c>
      <c r="G683">
        <v>6005</v>
      </c>
      <c r="H683">
        <v>0</v>
      </c>
      <c r="I683">
        <v>1</v>
      </c>
      <c r="J683" t="s">
        <v>20</v>
      </c>
      <c r="K683" t="s">
        <v>21</v>
      </c>
      <c r="L683" t="s">
        <v>22</v>
      </c>
      <c r="M683" t="s">
        <v>31</v>
      </c>
      <c r="N683">
        <v>1</v>
      </c>
      <c r="O683">
        <v>2</v>
      </c>
      <c r="P683">
        <v>110631</v>
      </c>
      <c r="Q683" t="s">
        <v>24</v>
      </c>
      <c r="R683">
        <v>12</v>
      </c>
      <c r="S683" t="s">
        <v>45</v>
      </c>
      <c r="W683" t="str">
        <f>IF(B683&lt;30,"&lt;30",IF(B683&lt;=40,"30-40",IF(B683&lt;=50,"41-50",IF(B683&lt;=60,"51-60","&gt;60"))))</f>
        <v>&lt;30</v>
      </c>
      <c r="X683" t="str">
        <f t="shared" si="40"/>
        <v>18-30 (Young Adult)</v>
      </c>
      <c r="AA683" t="str" cm="1">
        <f t="array" ref="AA683">INDEX(F683:F2182, MATCH(MAX(IF(H683:H2182="0", COUNTIF(F683:F2182, F683:F2182), 0)), IF(H683:H2182="0", COUNTIF(F683:F2182, F683:F2182), 0), 0))</f>
        <v>Car</v>
      </c>
      <c r="AB683" t="str" cm="1">
        <f t="array" ref="AB683">INDEX(Q683:Q1681, MATCH(MAX(COUNTIFS(Q683:Q1681, Q683:Q1681, AC683:AC1681, "High")), COUNTIFS(Q683:Q1681, Q683:Q1681, AC683:AC1681, "High"), 0))</f>
        <v>East</v>
      </c>
      <c r="AC683" t="str">
        <v>High Risk</v>
      </c>
      <c r="AH683">
        <f t="shared" si="41"/>
        <v>647.78062678062679</v>
      </c>
      <c r="AJ683">
        <f t="shared" si="42"/>
        <v>0.15436241610738255</v>
      </c>
      <c r="AK683">
        <f t="shared" si="43"/>
        <v>3.6644307968815071E-2</v>
      </c>
      <c r="AM683">
        <v>0.37729786482988331</v>
      </c>
      <c r="AN683" s="8">
        <f>IF(L683="Male", 1, 0)</f>
        <v>0</v>
      </c>
    </row>
    <row r="684" spans="1:40" ht="15" x14ac:dyDescent="0.3">
      <c r="A684">
        <v>683</v>
      </c>
      <c r="B684">
        <v>46</v>
      </c>
      <c r="C684">
        <v>57026</v>
      </c>
      <c r="D684">
        <v>571</v>
      </c>
      <c r="E684">
        <v>219187</v>
      </c>
      <c r="F684" t="s">
        <v>40</v>
      </c>
      <c r="G684">
        <v>5992</v>
      </c>
      <c r="H684">
        <v>0</v>
      </c>
      <c r="I684">
        <v>0</v>
      </c>
      <c r="J684" t="s">
        <v>20</v>
      </c>
      <c r="K684" t="s">
        <v>21</v>
      </c>
      <c r="L684" t="s">
        <v>22</v>
      </c>
      <c r="M684" t="s">
        <v>31</v>
      </c>
      <c r="N684">
        <v>5</v>
      </c>
      <c r="O684">
        <v>1</v>
      </c>
      <c r="P684">
        <v>90459</v>
      </c>
      <c r="Q684" t="s">
        <v>38</v>
      </c>
      <c r="R684">
        <v>13</v>
      </c>
      <c r="S684" t="s">
        <v>45</v>
      </c>
      <c r="W684" t="str">
        <f>IF(B684&lt;30,"&lt;30",IF(B684&lt;=40,"30-40",IF(B684&lt;=50,"41-50",IF(B684&lt;=60,"51-60","&gt;60"))))</f>
        <v>41-50</v>
      </c>
      <c r="X684" t="str">
        <f t="shared" si="40"/>
        <v>46-60 (Older Adult)</v>
      </c>
      <c r="AA684" t="str" cm="1">
        <f t="array" ref="AA684">INDEX(F684:F2183, MATCH(MAX(IF(H684:H2183="0", COUNTIF(F684:F2183, F684:F2183), 0)), IF(H684:H2183="0", COUNTIF(F684:F2183, F684:F2183), 0), 0))</f>
        <v>Car</v>
      </c>
      <c r="AB684" t="str" cm="1">
        <f t="array" ref="AB684">INDEX(Q684:Q1682, MATCH(MAX(COUNTIFS(Q684:Q1682, Q684:Q1682, AC684:AC1682, "High")), COUNTIFS(Q684:Q1682, Q684:Q1682, AC684:AC1682, "High"), 0))</f>
        <v>North</v>
      </c>
      <c r="AC684" t="str">
        <v>Low Risk</v>
      </c>
      <c r="AH684">
        <f t="shared" si="41"/>
        <v>647.78062678062679</v>
      </c>
      <c r="AJ684">
        <f t="shared" si="42"/>
        <v>0.11715481171548117</v>
      </c>
      <c r="AK684">
        <f t="shared" si="43"/>
        <v>3.6465758075332817E-2</v>
      </c>
      <c r="AM684">
        <v>0.61543404867717211</v>
      </c>
      <c r="AN684" s="8">
        <f>IF(L684="Male", 1, 0)</f>
        <v>0</v>
      </c>
    </row>
    <row r="685" spans="1:40" ht="15" x14ac:dyDescent="0.3">
      <c r="A685">
        <v>684</v>
      </c>
      <c r="B685">
        <v>54</v>
      </c>
      <c r="C685">
        <v>37251</v>
      </c>
      <c r="D685">
        <v>569</v>
      </c>
      <c r="E685">
        <v>148880</v>
      </c>
      <c r="F685" t="s">
        <v>35</v>
      </c>
      <c r="G685">
        <v>6196</v>
      </c>
      <c r="H685">
        <v>0</v>
      </c>
      <c r="I685">
        <v>1</v>
      </c>
      <c r="J685" t="s">
        <v>20</v>
      </c>
      <c r="K685" t="s">
        <v>21</v>
      </c>
      <c r="L685" t="s">
        <v>30</v>
      </c>
      <c r="M685" t="s">
        <v>23</v>
      </c>
      <c r="N685">
        <v>5</v>
      </c>
      <c r="O685">
        <v>3</v>
      </c>
      <c r="P685">
        <v>54379</v>
      </c>
      <c r="Q685" t="s">
        <v>26</v>
      </c>
      <c r="R685">
        <v>16</v>
      </c>
      <c r="S685" t="s">
        <v>34</v>
      </c>
      <c r="W685" t="str">
        <f>IF(B685&lt;30,"&lt;30",IF(B685&lt;=40,"30-40",IF(B685&lt;=50,"41-50",IF(B685&lt;=60,"51-60","&gt;60"))))</f>
        <v>51-60</v>
      </c>
      <c r="X685" t="str">
        <f t="shared" si="40"/>
        <v>46-60 (Older Adult)</v>
      </c>
      <c r="AA685" t="str" cm="1">
        <f t="array" ref="AA685">INDEX(F685:F2184, MATCH(MAX(IF(H685:H2184="0", COUNTIF(F685:F2184, F685:F2184), 0)), IF(H685:H2184="0", COUNTIF(F685:F2184, F685:F2184), 0), 0))</f>
        <v>Medical</v>
      </c>
      <c r="AB685" t="str" cm="1">
        <f t="array" ref="AB685">INDEX(Q685:Q1683, MATCH(MAX(COUNTIFS(Q685:Q1683, Q685:Q1683, AC685:AC1683, "High")), COUNTIFS(Q685:Q1683, Q685:Q1683, AC685:AC1683, "High"), 0))</f>
        <v>West</v>
      </c>
      <c r="AC685" t="str">
        <v>Low Risk</v>
      </c>
      <c r="AH685">
        <f t="shared" si="41"/>
        <v>647.51989389920425</v>
      </c>
      <c r="AJ685">
        <f t="shared" si="42"/>
        <v>0.11715481171548117</v>
      </c>
      <c r="AK685">
        <f t="shared" si="43"/>
        <v>3.5903650503327993E-2</v>
      </c>
      <c r="AM685">
        <v>0.43644723622638776</v>
      </c>
      <c r="AN685" s="8">
        <f>IF(L685="Male", 1, 0)</f>
        <v>1</v>
      </c>
    </row>
    <row r="686" spans="1:40" ht="15" x14ac:dyDescent="0.3">
      <c r="A686">
        <v>685</v>
      </c>
      <c r="B686">
        <v>30</v>
      </c>
      <c r="C686">
        <v>51715</v>
      </c>
      <c r="D686">
        <v>607</v>
      </c>
      <c r="E686">
        <v>212360</v>
      </c>
      <c r="F686" t="s">
        <v>19</v>
      </c>
      <c r="G686">
        <v>5314</v>
      </c>
      <c r="H686">
        <v>1</v>
      </c>
      <c r="I686">
        <v>1</v>
      </c>
      <c r="J686" t="s">
        <v>20</v>
      </c>
      <c r="K686" t="s">
        <v>33</v>
      </c>
      <c r="L686" t="s">
        <v>22</v>
      </c>
      <c r="M686" t="s">
        <v>23</v>
      </c>
      <c r="N686">
        <v>0</v>
      </c>
      <c r="O686">
        <v>4</v>
      </c>
      <c r="P686">
        <v>121972</v>
      </c>
      <c r="Q686" t="s">
        <v>32</v>
      </c>
      <c r="R686">
        <v>14</v>
      </c>
      <c r="S686" t="s">
        <v>45</v>
      </c>
      <c r="W686" t="str">
        <f>IF(B686&lt;30,"&lt;30",IF(B686&lt;=40,"30-40",IF(B686&lt;=50,"41-50",IF(B686&lt;=60,"51-60","&gt;60"))))</f>
        <v>30-40</v>
      </c>
      <c r="X686" t="str">
        <f t="shared" si="40"/>
        <v>18-30 (Young Adult)</v>
      </c>
      <c r="AA686" t="str" cm="1">
        <f t="array" ref="AA686">INDEX(F686:F2185, MATCH(MAX(IF(H686:H2185="0", COUNTIF(F686:F2185, F686:F2185), 0)), IF(H686:H2185="0", COUNTIF(F686:F2185, F686:F2185), 0), 0))</f>
        <v>Home</v>
      </c>
      <c r="AB686" t="str" cm="1">
        <f t="array" ref="AB686">INDEX(Q686:Q1684, MATCH(MAX(COUNTIFS(Q686:Q1684, Q686:Q1684, AC686:AC1684, "High")), COUNTIFS(Q686:Q1684, Q686:Q1684, AC686:AC1684, "High"), 0))</f>
        <v>South</v>
      </c>
      <c r="AC686" t="str">
        <v>High Risk</v>
      </c>
      <c r="AH686">
        <f t="shared" si="41"/>
        <v>647.51989389920425</v>
      </c>
      <c r="AJ686">
        <f t="shared" si="42"/>
        <v>0.15873015873015872</v>
      </c>
      <c r="AK686">
        <f t="shared" si="43"/>
        <v>3.6142675649802856E-2</v>
      </c>
      <c r="AM686">
        <v>0.56736330476181851</v>
      </c>
      <c r="AN686" s="8">
        <f>IF(L686="Male", 1, 0)</f>
        <v>0</v>
      </c>
    </row>
    <row r="687" spans="1:40" ht="15" x14ac:dyDescent="0.3">
      <c r="A687">
        <v>686</v>
      </c>
      <c r="B687">
        <v>43</v>
      </c>
      <c r="C687">
        <v>55601</v>
      </c>
      <c r="D687">
        <v>639</v>
      </c>
      <c r="E687">
        <v>288464</v>
      </c>
      <c r="F687" t="s">
        <v>19</v>
      </c>
      <c r="G687">
        <v>4818</v>
      </c>
      <c r="H687">
        <v>0</v>
      </c>
      <c r="I687">
        <v>1</v>
      </c>
      <c r="J687" t="s">
        <v>20</v>
      </c>
      <c r="K687" t="s">
        <v>33</v>
      </c>
      <c r="L687" t="s">
        <v>30</v>
      </c>
      <c r="M687" t="s">
        <v>41</v>
      </c>
      <c r="N687">
        <v>0</v>
      </c>
      <c r="O687">
        <v>1</v>
      </c>
      <c r="P687">
        <v>106385</v>
      </c>
      <c r="Q687" t="s">
        <v>24</v>
      </c>
      <c r="R687">
        <v>13</v>
      </c>
      <c r="S687" t="s">
        <v>42</v>
      </c>
      <c r="W687" t="str">
        <f>IF(B687&lt;30,"&lt;30",IF(B687&lt;=40,"30-40",IF(B687&lt;=50,"41-50",IF(B687&lt;=60,"51-60","&gt;60"))))</f>
        <v>41-50</v>
      </c>
      <c r="X687" t="str">
        <f t="shared" si="40"/>
        <v>31-45 (Middle-Aged)</v>
      </c>
      <c r="AA687" t="str" cm="1">
        <f t="array" ref="AA687">INDEX(F687:F2186, MATCH(MAX(IF(H687:H2186="0", COUNTIF(F687:F2186, F687:F2186), 0)), IF(H687:H2186="0", COUNTIF(F687:F2186, F687:F2186), 0), 0))</f>
        <v>Home</v>
      </c>
      <c r="AB687" t="str" cm="1">
        <f t="array" ref="AB687">INDEX(Q687:Q1685, MATCH(MAX(COUNTIFS(Q687:Q1685, Q687:Q1685, AC687:AC1685, "High")), COUNTIFS(Q687:Q1685, Q687:Q1685, AC687:AC1685, "High"), 0))</f>
        <v>East</v>
      </c>
      <c r="AC687" t="str">
        <v>High Risk</v>
      </c>
      <c r="AH687">
        <f t="shared" si="41"/>
        <v>648.68905472636811</v>
      </c>
      <c r="AJ687">
        <f t="shared" si="42"/>
        <v>0.15873015873015872</v>
      </c>
      <c r="AK687">
        <f t="shared" si="43"/>
        <v>3.1823057634325025E-2</v>
      </c>
      <c r="AM687">
        <v>0.60253613678122431</v>
      </c>
      <c r="AN687" s="8">
        <f>IF(L687="Male", 1, 0)</f>
        <v>1</v>
      </c>
    </row>
    <row r="688" spans="1:40" ht="15" x14ac:dyDescent="0.3">
      <c r="A688">
        <v>687</v>
      </c>
      <c r="B688">
        <v>44</v>
      </c>
      <c r="C688">
        <v>64522</v>
      </c>
      <c r="D688">
        <v>585</v>
      </c>
      <c r="E688">
        <v>177152</v>
      </c>
      <c r="F688" t="s">
        <v>19</v>
      </c>
      <c r="G688">
        <v>3034</v>
      </c>
      <c r="H688">
        <v>0</v>
      </c>
      <c r="I688">
        <v>1</v>
      </c>
      <c r="J688" t="s">
        <v>20</v>
      </c>
      <c r="K688" t="s">
        <v>21</v>
      </c>
      <c r="L688" t="s">
        <v>22</v>
      </c>
      <c r="M688" t="s">
        <v>31</v>
      </c>
      <c r="N688">
        <v>0</v>
      </c>
      <c r="O688">
        <v>1</v>
      </c>
      <c r="P688">
        <v>77866</v>
      </c>
      <c r="Q688" t="s">
        <v>24</v>
      </c>
      <c r="R688">
        <v>5</v>
      </c>
      <c r="S688" t="s">
        <v>45</v>
      </c>
      <c r="W688" t="str">
        <f>IF(B688&lt;30,"&lt;30",IF(B688&lt;=40,"30-40",IF(B688&lt;=50,"41-50",IF(B688&lt;=60,"51-60","&gt;60"))))</f>
        <v>41-50</v>
      </c>
      <c r="X688" t="str">
        <f t="shared" si="40"/>
        <v>31-45 (Middle-Aged)</v>
      </c>
      <c r="AA688" t="str" cm="1">
        <f t="array" ref="AA688">INDEX(F688:F2187, MATCH(MAX(IF(H688:H2187="0", COUNTIF(F688:F2187, F688:F2187), 0)), IF(H688:H2187="0", COUNTIF(F688:F2187, F688:F2187), 0), 0))</f>
        <v>Home</v>
      </c>
      <c r="AB688" t="str" cm="1">
        <f t="array" ref="AB688">INDEX(Q688:Q1686, MATCH(MAX(COUNTIFS(Q688:Q1686, Q688:Q1686, AC688:AC1686, "High")), COUNTIFS(Q688:Q1686, Q688:Q1686, AC688:AC1686, "High"), 0))</f>
        <v>East</v>
      </c>
      <c r="AC688" t="str">
        <v>Low Risk</v>
      </c>
      <c r="AH688">
        <f t="shared" si="41"/>
        <v>647.78062678062679</v>
      </c>
      <c r="AJ688">
        <f t="shared" si="42"/>
        <v>0.15873015873015872</v>
      </c>
      <c r="AK688">
        <f t="shared" si="43"/>
        <v>3.1255762443236454E-2</v>
      </c>
      <c r="AM688">
        <v>0.68328159083297879</v>
      </c>
      <c r="AN688" s="8">
        <f>IF(L688="Male", 1, 0)</f>
        <v>0</v>
      </c>
    </row>
    <row r="689" spans="1:40" ht="15" x14ac:dyDescent="0.3">
      <c r="A689">
        <v>688</v>
      </c>
      <c r="B689">
        <v>33</v>
      </c>
      <c r="C689">
        <v>81786</v>
      </c>
      <c r="D689">
        <v>593</v>
      </c>
      <c r="E689">
        <v>212986</v>
      </c>
      <c r="F689" t="s">
        <v>19</v>
      </c>
      <c r="G689">
        <v>5862</v>
      </c>
      <c r="H689">
        <v>0</v>
      </c>
      <c r="I689">
        <v>0</v>
      </c>
      <c r="J689" t="s">
        <v>20</v>
      </c>
      <c r="K689" t="s">
        <v>21</v>
      </c>
      <c r="L689" t="s">
        <v>30</v>
      </c>
      <c r="M689" t="s">
        <v>23</v>
      </c>
      <c r="N689">
        <v>5</v>
      </c>
      <c r="O689">
        <v>1</v>
      </c>
      <c r="P689">
        <v>66102</v>
      </c>
      <c r="Q689" t="s">
        <v>24</v>
      </c>
      <c r="R689">
        <v>14</v>
      </c>
      <c r="S689" t="s">
        <v>39</v>
      </c>
      <c r="W689" t="str">
        <f>IF(B689&lt;30,"&lt;30",IF(B689&lt;=40,"30-40",IF(B689&lt;=50,"41-50",IF(B689&lt;=60,"51-60","&gt;60"))))</f>
        <v>30-40</v>
      </c>
      <c r="X689" t="str">
        <f t="shared" si="40"/>
        <v>31-45 (Middle-Aged)</v>
      </c>
      <c r="AA689" t="str" cm="1">
        <f t="array" ref="AA689">INDEX(F689:F2188, MATCH(MAX(IF(H689:H2188="0", COUNTIF(F689:F2188, F689:F2188), 0)), IF(H689:H2188="0", COUNTIF(F689:F2188, F689:F2188), 0), 0))</f>
        <v>Home</v>
      </c>
      <c r="AB689" t="str" cm="1">
        <f t="array" ref="AB689">INDEX(Q689:Q1687, MATCH(MAX(COUNTIFS(Q689:Q1687, Q689:Q1687, AC689:AC1687, "High")), COUNTIFS(Q689:Q1687, Q689:Q1687, AC689:AC1687, "High"), 0))</f>
        <v>East</v>
      </c>
      <c r="AC689" t="str">
        <v>Low Risk</v>
      </c>
      <c r="AH689">
        <f t="shared" si="41"/>
        <v>647.51989389920425</v>
      </c>
      <c r="AJ689">
        <f t="shared" si="42"/>
        <v>0.11715481171548117</v>
      </c>
      <c r="AK689">
        <f t="shared" si="43"/>
        <v>3.068582049913611E-2</v>
      </c>
      <c r="AM689">
        <v>0.83954092484816667</v>
      </c>
      <c r="AN689" s="8">
        <f>IF(L689="Male", 1, 0)</f>
        <v>1</v>
      </c>
    </row>
    <row r="690" spans="1:40" ht="15" x14ac:dyDescent="0.3">
      <c r="A690">
        <v>689</v>
      </c>
      <c r="B690">
        <v>49</v>
      </c>
      <c r="C690">
        <v>53558</v>
      </c>
      <c r="D690">
        <v>631</v>
      </c>
      <c r="E690">
        <v>107898</v>
      </c>
      <c r="F690" t="s">
        <v>44</v>
      </c>
      <c r="G690">
        <v>4900</v>
      </c>
      <c r="H690">
        <v>0</v>
      </c>
      <c r="I690">
        <v>1</v>
      </c>
      <c r="J690" t="s">
        <v>20</v>
      </c>
      <c r="K690" t="s">
        <v>29</v>
      </c>
      <c r="L690" t="s">
        <v>30</v>
      </c>
      <c r="M690" t="s">
        <v>23</v>
      </c>
      <c r="N690">
        <v>5</v>
      </c>
      <c r="O690">
        <v>3</v>
      </c>
      <c r="P690">
        <v>119842</v>
      </c>
      <c r="Q690" t="s">
        <v>24</v>
      </c>
      <c r="R690">
        <v>13</v>
      </c>
      <c r="S690" t="s">
        <v>42</v>
      </c>
      <c r="W690" t="str">
        <f>IF(B690&lt;30,"&lt;30",IF(B690&lt;=40,"30-40",IF(B690&lt;=50,"41-50",IF(B690&lt;=60,"51-60","&gt;60"))))</f>
        <v>41-50</v>
      </c>
      <c r="X690" t="str">
        <f t="shared" si="40"/>
        <v>46-60 (Older Adult)</v>
      </c>
      <c r="AA690" t="str" cm="1">
        <f t="array" ref="AA690">INDEX(F690:F2189, MATCH(MAX(IF(H690:H2189="0", COUNTIF(F690:F2189, F690:F2189), 0)), IF(H690:H2189="0", COUNTIF(F690:F2189, F690:F2189), 0), 0))</f>
        <v>Personal</v>
      </c>
      <c r="AB690" t="str" cm="1">
        <f t="array" ref="AB690">INDEX(Q690:Q1688, MATCH(MAX(COUNTIFS(Q690:Q1688, Q690:Q1688, AC690:AC1688, "High")), COUNTIFS(Q690:Q1688, Q690:Q1688, AC690:AC1688, "High"), 0))</f>
        <v>East</v>
      </c>
      <c r="AC690" t="str">
        <v>High Risk</v>
      </c>
      <c r="AH690">
        <f t="shared" si="41"/>
        <v>647.51989389920425</v>
      </c>
      <c r="AJ690">
        <f t="shared" si="42"/>
        <v>0.11715481171548117</v>
      </c>
      <c r="AK690">
        <f t="shared" si="43"/>
        <v>3.0113211684662907E-2</v>
      </c>
      <c r="AM690">
        <v>0.58404460414724435</v>
      </c>
      <c r="AN690" s="8">
        <f>IF(L690="Male", 1, 0)</f>
        <v>1</v>
      </c>
    </row>
    <row r="691" spans="1:40" ht="15" x14ac:dyDescent="0.3">
      <c r="A691">
        <v>690</v>
      </c>
      <c r="B691">
        <v>47</v>
      </c>
      <c r="C691">
        <v>43619</v>
      </c>
      <c r="D691">
        <v>693</v>
      </c>
      <c r="E691">
        <v>212644</v>
      </c>
      <c r="F691" t="s">
        <v>35</v>
      </c>
      <c r="G691">
        <v>3746</v>
      </c>
      <c r="H691">
        <v>0</v>
      </c>
      <c r="I691">
        <v>1</v>
      </c>
      <c r="J691" t="s">
        <v>20</v>
      </c>
      <c r="K691" t="s">
        <v>29</v>
      </c>
      <c r="L691" t="s">
        <v>22</v>
      </c>
      <c r="M691" t="s">
        <v>37</v>
      </c>
      <c r="N691">
        <v>3</v>
      </c>
      <c r="O691">
        <v>3</v>
      </c>
      <c r="P691">
        <v>51962</v>
      </c>
      <c r="Q691" t="s">
        <v>32</v>
      </c>
      <c r="R691">
        <v>14</v>
      </c>
      <c r="S691" t="s">
        <v>27</v>
      </c>
      <c r="W691" t="str">
        <f>IF(B691&lt;30,"&lt;30",IF(B691&lt;=40,"30-40",IF(B691&lt;=50,"41-50",IF(B691&lt;=60,"51-60","&gt;60"))))</f>
        <v>41-50</v>
      </c>
      <c r="X691" t="str">
        <f t="shared" si="40"/>
        <v>46-60 (Older Adult)</v>
      </c>
      <c r="AA691" t="str" cm="1">
        <f t="array" ref="AA691">INDEX(F691:F2190, MATCH(MAX(IF(H691:H2190="0", COUNTIF(F691:F2190, F691:F2190), 0)), IF(H691:H2190="0", COUNTIF(F691:F2190, F691:F2190), 0), 0))</f>
        <v>Medical</v>
      </c>
      <c r="AB691" t="str" cm="1">
        <f t="array" ref="AB691">INDEX(Q691:Q1689, MATCH(MAX(COUNTIFS(Q691:Q1689, Q691:Q1689, AC691:AC1689, "High")), COUNTIFS(Q691:Q1689, Q691:Q1689, AC691:AC1689, "High"), 0))</f>
        <v>South</v>
      </c>
      <c r="AC691" t="str">
        <v>High Risk</v>
      </c>
      <c r="AH691">
        <f t="shared" si="41"/>
        <v>652.44324324324327</v>
      </c>
      <c r="AJ691">
        <f t="shared" si="42"/>
        <v>0.13414634146341464</v>
      </c>
      <c r="AK691">
        <f t="shared" si="43"/>
        <v>3.0350959745317135E-2</v>
      </c>
      <c r="AM691">
        <v>0.49408506286034953</v>
      </c>
      <c r="AN691" s="8">
        <f>IF(L691="Male", 1, 0)</f>
        <v>0</v>
      </c>
    </row>
    <row r="692" spans="1:40" ht="15" x14ac:dyDescent="0.3">
      <c r="A692">
        <v>691</v>
      </c>
      <c r="B692">
        <v>51</v>
      </c>
      <c r="C692">
        <v>74876</v>
      </c>
      <c r="D692">
        <v>666</v>
      </c>
      <c r="E692">
        <v>210828</v>
      </c>
      <c r="F692" t="s">
        <v>40</v>
      </c>
      <c r="G692">
        <v>5762</v>
      </c>
      <c r="H692">
        <v>0</v>
      </c>
      <c r="I692">
        <v>0</v>
      </c>
      <c r="J692" t="s">
        <v>20</v>
      </c>
      <c r="K692" t="s">
        <v>21</v>
      </c>
      <c r="L692" t="s">
        <v>30</v>
      </c>
      <c r="M692" t="s">
        <v>23</v>
      </c>
      <c r="N692">
        <v>0</v>
      </c>
      <c r="O692">
        <v>2</v>
      </c>
      <c r="P692">
        <v>108989</v>
      </c>
      <c r="Q692" t="s">
        <v>24</v>
      </c>
      <c r="R692">
        <v>12</v>
      </c>
      <c r="S692" t="s">
        <v>39</v>
      </c>
      <c r="W692" t="str">
        <f>IF(B692&lt;30,"&lt;30",IF(B692&lt;=40,"30-40",IF(B692&lt;=50,"41-50",IF(B692&lt;=60,"51-60","&gt;60"))))</f>
        <v>51-60</v>
      </c>
      <c r="X692" t="str">
        <f t="shared" si="40"/>
        <v>46-60 (Older Adult)</v>
      </c>
      <c r="AA692" t="str" cm="1">
        <f t="array" ref="AA692">INDEX(F692:F2191, MATCH(MAX(IF(H692:H2191="0", COUNTIF(F692:F2191, F692:F2191), 0)), IF(H692:H2191="0", COUNTIF(F692:F2191, F692:F2191), 0), 0))</f>
        <v>Car</v>
      </c>
      <c r="AB692" t="str" cm="1">
        <f t="array" ref="AB692">INDEX(Q692:Q1690, MATCH(MAX(COUNTIFS(Q692:Q1690, Q692:Q1690, AC692:AC1690, "High")), COUNTIFS(Q692:Q1690, Q692:Q1690, AC692:AC1690, "High"), 0))</f>
        <v>East</v>
      </c>
      <c r="AC692" t="str">
        <v>High Risk</v>
      </c>
      <c r="AH692">
        <f t="shared" si="41"/>
        <v>647.51989389920425</v>
      </c>
      <c r="AJ692">
        <f t="shared" si="42"/>
        <v>0.15873015873015872</v>
      </c>
      <c r="AK692">
        <f t="shared" si="43"/>
        <v>3.0589408857812951E-2</v>
      </c>
      <c r="AM692">
        <v>0.77699736611062331</v>
      </c>
      <c r="AN692" s="8">
        <f>IF(L692="Male", 1, 0)</f>
        <v>1</v>
      </c>
    </row>
    <row r="693" spans="1:40" ht="15" x14ac:dyDescent="0.3">
      <c r="A693">
        <v>692</v>
      </c>
      <c r="B693">
        <v>63</v>
      </c>
      <c r="C693">
        <v>65721</v>
      </c>
      <c r="D693">
        <v>606</v>
      </c>
      <c r="E693">
        <v>205823</v>
      </c>
      <c r="F693" t="s">
        <v>35</v>
      </c>
      <c r="G693">
        <v>6419</v>
      </c>
      <c r="H693">
        <v>0</v>
      </c>
      <c r="I693">
        <v>1</v>
      </c>
      <c r="J693" t="s">
        <v>36</v>
      </c>
      <c r="K693" t="s">
        <v>29</v>
      </c>
      <c r="L693" t="s">
        <v>30</v>
      </c>
      <c r="M693" t="s">
        <v>23</v>
      </c>
      <c r="N693">
        <v>0</v>
      </c>
      <c r="O693">
        <v>3</v>
      </c>
      <c r="P693">
        <v>125306</v>
      </c>
      <c r="Q693" t="s">
        <v>26</v>
      </c>
      <c r="R693">
        <v>15</v>
      </c>
      <c r="S693" t="s">
        <v>43</v>
      </c>
      <c r="W693" t="str">
        <f>IF(B693&lt;30,"&lt;30",IF(B693&lt;=40,"30-40",IF(B693&lt;=50,"41-50",IF(B693&lt;=60,"51-60","&gt;60"))))</f>
        <v>&gt;60</v>
      </c>
      <c r="X693" t="str">
        <f t="shared" si="40"/>
        <v>46-60 (Older Adult)</v>
      </c>
      <c r="AA693" t="str" cm="1">
        <f t="array" ref="AA693">INDEX(F693:F2192, MATCH(MAX(IF(H693:H2192="0", COUNTIF(F693:F2192, F693:F2192), 0)), IF(H693:H2192="0", COUNTIF(F693:F2192, F693:F2192), 0), 0))</f>
        <v>Medical</v>
      </c>
      <c r="AB693" t="str" cm="1">
        <f t="array" ref="AB693">INDEX(Q693:Q1691, MATCH(MAX(COUNTIFS(Q693:Q1691, Q693:Q1691, AC693:AC1691, "High")), COUNTIFS(Q693:Q1691, Q693:Q1691, AC693:AC1691, "High"), 0))</f>
        <v>West</v>
      </c>
      <c r="AC693" t="str">
        <v>High Risk</v>
      </c>
      <c r="AH693">
        <f t="shared" si="41"/>
        <v>647.51989389920425</v>
      </c>
      <c r="AJ693">
        <f t="shared" si="42"/>
        <v>0.15873015873015872</v>
      </c>
      <c r="AK693">
        <f t="shared" si="43"/>
        <v>3.0406021957360557E-2</v>
      </c>
      <c r="AM693">
        <v>0.69413393915806054</v>
      </c>
      <c r="AN693" s="8">
        <f>IF(L693="Male", 1, 0)</f>
        <v>1</v>
      </c>
    </row>
    <row r="694" spans="1:40" ht="15" x14ac:dyDescent="0.3">
      <c r="A694">
        <v>693</v>
      </c>
      <c r="B694">
        <v>30</v>
      </c>
      <c r="C694">
        <v>52525</v>
      </c>
      <c r="D694">
        <v>652</v>
      </c>
      <c r="E694">
        <v>236518</v>
      </c>
      <c r="F694" t="s">
        <v>40</v>
      </c>
      <c r="G694">
        <v>5867</v>
      </c>
      <c r="H694">
        <v>0</v>
      </c>
      <c r="I694">
        <v>0</v>
      </c>
      <c r="J694" t="s">
        <v>20</v>
      </c>
      <c r="K694" t="s">
        <v>21</v>
      </c>
      <c r="L694" t="s">
        <v>22</v>
      </c>
      <c r="M694" t="s">
        <v>41</v>
      </c>
      <c r="N694">
        <v>5</v>
      </c>
      <c r="O694">
        <v>3</v>
      </c>
      <c r="P694">
        <v>116496</v>
      </c>
      <c r="Q694" t="s">
        <v>26</v>
      </c>
      <c r="R694">
        <v>19</v>
      </c>
      <c r="S694" t="s">
        <v>34</v>
      </c>
      <c r="W694" t="str">
        <f>IF(B694&lt;30,"&lt;30",IF(B694&lt;=40,"30-40",IF(B694&lt;=50,"41-50",IF(B694&lt;=60,"51-60","&gt;60"))))</f>
        <v>30-40</v>
      </c>
      <c r="X694" t="str">
        <f t="shared" si="40"/>
        <v>18-30 (Young Adult)</v>
      </c>
      <c r="AA694" t="str" cm="1">
        <f t="array" ref="AA694">INDEX(F694:F2193, MATCH(MAX(IF(H694:H2193="0", COUNTIF(F694:F2193, F694:F2193), 0)), IF(H694:H2193="0", COUNTIF(F694:F2193, F694:F2193), 0), 0))</f>
        <v>Car</v>
      </c>
      <c r="AB694" t="str" cm="1">
        <f t="array" ref="AB694">INDEX(Q694:Q1692, MATCH(MAX(COUNTIFS(Q694:Q1692, Q694:Q1692, AC694:AC1692, "High")), COUNTIFS(Q694:Q1692, Q694:Q1692, AC694:AC1692, "High"), 0))</f>
        <v>West</v>
      </c>
      <c r="AC694" t="str">
        <v>High Risk</v>
      </c>
      <c r="AH694">
        <f t="shared" si="41"/>
        <v>648.68905472636811</v>
      </c>
      <c r="AJ694">
        <f t="shared" si="42"/>
        <v>0.11715481171548117</v>
      </c>
      <c r="AK694">
        <f t="shared" si="43"/>
        <v>3.0645226781491799E-2</v>
      </c>
      <c r="AM694">
        <v>0.57469474941846255</v>
      </c>
      <c r="AN694" s="8">
        <f>IF(L694="Male", 1, 0)</f>
        <v>0</v>
      </c>
    </row>
    <row r="695" spans="1:40" ht="15" x14ac:dyDescent="0.3">
      <c r="A695">
        <v>694</v>
      </c>
      <c r="B695">
        <v>51</v>
      </c>
      <c r="C695">
        <v>53547</v>
      </c>
      <c r="D695">
        <v>583</v>
      </c>
      <c r="E695">
        <v>186048</v>
      </c>
      <c r="F695" t="s">
        <v>19</v>
      </c>
      <c r="G695">
        <v>5674</v>
      </c>
      <c r="H695">
        <v>1</v>
      </c>
      <c r="I695">
        <v>0</v>
      </c>
      <c r="J695" t="s">
        <v>20</v>
      </c>
      <c r="K695" t="s">
        <v>29</v>
      </c>
      <c r="L695" t="s">
        <v>30</v>
      </c>
      <c r="M695" t="s">
        <v>23</v>
      </c>
      <c r="N695">
        <v>5</v>
      </c>
      <c r="O695">
        <v>3</v>
      </c>
      <c r="P695">
        <v>88277</v>
      </c>
      <c r="Q695" t="s">
        <v>26</v>
      </c>
      <c r="R695">
        <v>11</v>
      </c>
      <c r="S695" t="s">
        <v>34</v>
      </c>
      <c r="W695" t="str">
        <f>IF(B695&lt;30,"&lt;30",IF(B695&lt;=40,"30-40",IF(B695&lt;=50,"41-50",IF(B695&lt;=60,"51-60","&gt;60"))))</f>
        <v>51-60</v>
      </c>
      <c r="X695" t="str">
        <f t="shared" si="40"/>
        <v>46-60 (Older Adult)</v>
      </c>
      <c r="AA695" t="str" cm="1">
        <f t="array" ref="AA695">INDEX(F695:F2194, MATCH(MAX(IF(H695:H2194="0", COUNTIF(F695:F2194, F695:F2194), 0)), IF(H695:H2194="0", COUNTIF(F695:F2194, F695:F2194), 0), 0))</f>
        <v>Home</v>
      </c>
      <c r="AB695" t="str" cm="1">
        <f t="array" ref="AB695">INDEX(Q695:Q1693, MATCH(MAX(COUNTIFS(Q695:Q1693, Q695:Q1693, AC695:AC1693, "High")), COUNTIFS(Q695:Q1693, Q695:Q1693, AC695:AC1693, "High"), 0))</f>
        <v>West</v>
      </c>
      <c r="AC695" t="str">
        <v>Low Risk</v>
      </c>
      <c r="AH695">
        <f t="shared" si="41"/>
        <v>647.51989389920425</v>
      </c>
      <c r="AJ695">
        <f t="shared" si="42"/>
        <v>0.11715481171548117</v>
      </c>
      <c r="AK695">
        <f t="shared" si="43"/>
        <v>3.0885139758141642E-2</v>
      </c>
      <c r="AM695">
        <v>0.58394504131857394</v>
      </c>
      <c r="AN695" s="8">
        <f>IF(L695="Male", 1, 0)</f>
        <v>1</v>
      </c>
    </row>
    <row r="696" spans="1:40" ht="15" x14ac:dyDescent="0.3">
      <c r="A696">
        <v>695</v>
      </c>
      <c r="B696">
        <v>59</v>
      </c>
      <c r="C696">
        <v>50403</v>
      </c>
      <c r="D696">
        <v>606</v>
      </c>
      <c r="E696">
        <v>258820</v>
      </c>
      <c r="F696" t="s">
        <v>44</v>
      </c>
      <c r="G696">
        <v>5933</v>
      </c>
      <c r="H696">
        <v>1</v>
      </c>
      <c r="I696">
        <v>0</v>
      </c>
      <c r="J696" t="s">
        <v>20</v>
      </c>
      <c r="K696" t="s">
        <v>21</v>
      </c>
      <c r="L696" t="s">
        <v>22</v>
      </c>
      <c r="M696" t="s">
        <v>31</v>
      </c>
      <c r="N696">
        <v>0</v>
      </c>
      <c r="O696">
        <v>1</v>
      </c>
      <c r="P696">
        <v>62518</v>
      </c>
      <c r="Q696" t="s">
        <v>38</v>
      </c>
      <c r="R696">
        <v>15</v>
      </c>
      <c r="S696" t="s">
        <v>42</v>
      </c>
      <c r="W696" t="str">
        <f>IF(B696&lt;30,"&lt;30",IF(B696&lt;=40,"30-40",IF(B696&lt;=50,"41-50",IF(B696&lt;=60,"51-60","&gt;60"))))</f>
        <v>51-60</v>
      </c>
      <c r="X696" t="str">
        <f t="shared" si="40"/>
        <v>46-60 (Older Adult)</v>
      </c>
      <c r="AA696" t="str" cm="1">
        <f t="array" ref="AA696">INDEX(F696:F2195, MATCH(MAX(IF(H696:H2195="0", COUNTIF(F696:F2195, F696:F2195), 0)), IF(H696:H2195="0", COUNTIF(F696:F2195, F696:F2195), 0), 0))</f>
        <v>Personal</v>
      </c>
      <c r="AB696" t="str" cm="1">
        <f t="array" ref="AB696">INDEX(Q696:Q1694, MATCH(MAX(COUNTIFS(Q696:Q1694, Q696:Q1694, AC696:AC1694, "High")), COUNTIFS(Q696:Q1694, Q696:Q1694, AC696:AC1694, "High"), 0))</f>
        <v>North</v>
      </c>
      <c r="AC696" t="str">
        <v>High Risk</v>
      </c>
      <c r="AH696">
        <f t="shared" si="41"/>
        <v>647.78062678062679</v>
      </c>
      <c r="AJ696">
        <f t="shared" si="42"/>
        <v>0.15873015873015872</v>
      </c>
      <c r="AK696">
        <f t="shared" si="43"/>
        <v>2.9404658040018516E-2</v>
      </c>
      <c r="AM696">
        <v>0.55548817465130385</v>
      </c>
      <c r="AN696" s="8">
        <f>IF(L696="Male", 1, 0)</f>
        <v>0</v>
      </c>
    </row>
    <row r="697" spans="1:40" ht="15" x14ac:dyDescent="0.3">
      <c r="A697">
        <v>696</v>
      </c>
      <c r="B697">
        <v>30</v>
      </c>
      <c r="C697">
        <v>52433</v>
      </c>
      <c r="D697">
        <v>567</v>
      </c>
      <c r="E697">
        <v>155843</v>
      </c>
      <c r="F697" t="s">
        <v>28</v>
      </c>
      <c r="G697">
        <v>2269</v>
      </c>
      <c r="H697">
        <v>0</v>
      </c>
      <c r="I697">
        <v>0</v>
      </c>
      <c r="J697" t="s">
        <v>20</v>
      </c>
      <c r="K697" t="s">
        <v>33</v>
      </c>
      <c r="L697" t="s">
        <v>22</v>
      </c>
      <c r="M697" t="s">
        <v>37</v>
      </c>
      <c r="N697">
        <v>3</v>
      </c>
      <c r="O697">
        <v>2</v>
      </c>
      <c r="P697">
        <v>117610</v>
      </c>
      <c r="Q697" t="s">
        <v>24</v>
      </c>
      <c r="R697">
        <v>12</v>
      </c>
      <c r="S697" t="s">
        <v>27</v>
      </c>
      <c r="W697" t="str">
        <f>IF(B697&lt;30,"&lt;30",IF(B697&lt;=40,"30-40",IF(B697&lt;=50,"41-50",IF(B697&lt;=60,"51-60","&gt;60"))))</f>
        <v>30-40</v>
      </c>
      <c r="X697" t="str">
        <f t="shared" si="40"/>
        <v>18-30 (Young Adult)</v>
      </c>
      <c r="AA697" t="str" cm="1">
        <f t="array" ref="AA697">INDEX(F697:F2196, MATCH(MAX(IF(H697:H2196="0", COUNTIF(F697:F2196, F697:F2196), 0)), IF(H697:H2196="0", COUNTIF(F697:F2196, F697:F2196), 0), 0))</f>
        <v>Education</v>
      </c>
      <c r="AB697" t="str" cm="1">
        <f t="array" ref="AB697">INDEX(Q697:Q1695, MATCH(MAX(COUNTIFS(Q697:Q1695, Q697:Q1695, AC697:AC1695, "High")), COUNTIFS(Q697:Q1695, Q697:Q1695, AC697:AC1695, "High"), 0))</f>
        <v>East</v>
      </c>
      <c r="AC697" t="str">
        <v>Low Risk</v>
      </c>
      <c r="AH697">
        <f t="shared" si="41"/>
        <v>652.44324324324327</v>
      </c>
      <c r="AJ697">
        <f t="shared" si="42"/>
        <v>0.13414634146341464</v>
      </c>
      <c r="AK697">
        <f t="shared" si="43"/>
        <v>3.3841809911656869E-2</v>
      </c>
      <c r="AM697">
        <v>0.57386204212412772</v>
      </c>
      <c r="AN697" s="8">
        <f>IF(L697="Male", 1, 0)</f>
        <v>0</v>
      </c>
    </row>
    <row r="698" spans="1:40" ht="15" x14ac:dyDescent="0.3">
      <c r="A698">
        <v>697</v>
      </c>
      <c r="B698">
        <v>44</v>
      </c>
      <c r="C698">
        <v>48472</v>
      </c>
      <c r="D698">
        <v>671</v>
      </c>
      <c r="E698">
        <v>272164</v>
      </c>
      <c r="F698" t="s">
        <v>28</v>
      </c>
      <c r="G698">
        <v>6721</v>
      </c>
      <c r="H698">
        <v>0</v>
      </c>
      <c r="I698">
        <v>0</v>
      </c>
      <c r="J698" t="s">
        <v>20</v>
      </c>
      <c r="K698" t="s">
        <v>21</v>
      </c>
      <c r="L698" t="s">
        <v>22</v>
      </c>
      <c r="M698" t="s">
        <v>41</v>
      </c>
      <c r="N698">
        <v>2</v>
      </c>
      <c r="O698">
        <v>1</v>
      </c>
      <c r="P698">
        <v>136015</v>
      </c>
      <c r="Q698" t="s">
        <v>26</v>
      </c>
      <c r="R698">
        <v>19</v>
      </c>
      <c r="S698" t="s">
        <v>43</v>
      </c>
      <c r="W698" t="str">
        <f>IF(B698&lt;30,"&lt;30",IF(B698&lt;=40,"30-40",IF(B698&lt;=50,"41-50",IF(B698&lt;=60,"51-60","&gt;60"))))</f>
        <v>41-50</v>
      </c>
      <c r="X698" t="str">
        <f t="shared" si="40"/>
        <v>31-45 (Middle-Aged)</v>
      </c>
      <c r="AA698" t="str" cm="1">
        <f t="array" ref="AA698">INDEX(F698:F2197, MATCH(MAX(IF(H698:H2197="0", COUNTIF(F698:F2197, F698:F2197), 0)), IF(H698:H2197="0", COUNTIF(F698:F2197, F698:F2197), 0), 0))</f>
        <v>Education</v>
      </c>
      <c r="AB698" t="str" cm="1">
        <f t="array" ref="AB698">INDEX(Q698:Q1696, MATCH(MAX(COUNTIFS(Q698:Q1696, Q698:Q1696, AC698:AC1696, "High")), COUNTIFS(Q698:Q1696, Q698:Q1696, AC698:AC1696, "High"), 0))</f>
        <v>West</v>
      </c>
      <c r="AC698" t="str">
        <v>High Risk</v>
      </c>
      <c r="AH698">
        <f t="shared" si="41"/>
        <v>648.68905472636811</v>
      </c>
      <c r="AJ698">
        <f t="shared" si="42"/>
        <v>0.13100436681222707</v>
      </c>
      <c r="AK698">
        <f t="shared" si="43"/>
        <v>3.3659479324807028E-2</v>
      </c>
      <c r="AM698">
        <v>0.53801037263651419</v>
      </c>
      <c r="AN698" s="8">
        <f>IF(L698="Male", 1, 0)</f>
        <v>0</v>
      </c>
    </row>
    <row r="699" spans="1:40" ht="15" x14ac:dyDescent="0.3">
      <c r="A699">
        <v>698</v>
      </c>
      <c r="B699">
        <v>53</v>
      </c>
      <c r="C699">
        <v>35377</v>
      </c>
      <c r="D699">
        <v>635</v>
      </c>
      <c r="E699">
        <v>210632</v>
      </c>
      <c r="F699" t="s">
        <v>19</v>
      </c>
      <c r="G699">
        <v>4208</v>
      </c>
      <c r="H699">
        <v>0</v>
      </c>
      <c r="I699">
        <v>1</v>
      </c>
      <c r="J699" t="s">
        <v>36</v>
      </c>
      <c r="K699" t="s">
        <v>33</v>
      </c>
      <c r="L699" t="s">
        <v>30</v>
      </c>
      <c r="M699" t="s">
        <v>31</v>
      </c>
      <c r="N699">
        <v>2</v>
      </c>
      <c r="O699">
        <v>2</v>
      </c>
      <c r="P699">
        <v>82817</v>
      </c>
      <c r="Q699" t="s">
        <v>24</v>
      </c>
      <c r="R699">
        <v>16</v>
      </c>
      <c r="S699" t="s">
        <v>25</v>
      </c>
      <c r="W699" t="str">
        <f>IF(B699&lt;30,"&lt;30",IF(B699&lt;=40,"30-40",IF(B699&lt;=50,"41-50",IF(B699&lt;=60,"51-60","&gt;60"))))</f>
        <v>51-60</v>
      </c>
      <c r="X699" t="str">
        <f t="shared" si="40"/>
        <v>46-60 (Older Adult)</v>
      </c>
      <c r="AA699" t="str" cm="1">
        <f t="array" ref="AA699">INDEX(F699:F2198, MATCH(MAX(IF(H699:H2198="0", COUNTIF(F699:F2198, F699:F2198), 0)), IF(H699:H2198="0", COUNTIF(F699:F2198, F699:F2198), 0), 0))</f>
        <v>Home</v>
      </c>
      <c r="AB699" t="str" cm="1">
        <f t="array" ref="AB699">INDEX(Q699:Q1697, MATCH(MAX(COUNTIFS(Q699:Q1697, Q699:Q1697, AC699:AC1697, "High")), COUNTIFS(Q699:Q1697, Q699:Q1697, AC699:AC1697, "High"), 0))</f>
        <v>East</v>
      </c>
      <c r="AC699" t="str">
        <v>High Risk</v>
      </c>
      <c r="AH699">
        <f t="shared" si="41"/>
        <v>647.78062678062679</v>
      </c>
      <c r="AJ699">
        <f t="shared" si="42"/>
        <v>0.13100436681222707</v>
      </c>
      <c r="AK699">
        <f t="shared" si="43"/>
        <v>3.3087736278462725E-2</v>
      </c>
      <c r="AM699">
        <v>0.41948535068743609</v>
      </c>
      <c r="AN699" s="8">
        <f>IF(L699="Male", 1, 0)</f>
        <v>1</v>
      </c>
    </row>
    <row r="700" spans="1:40" ht="15" x14ac:dyDescent="0.3">
      <c r="A700">
        <v>699</v>
      </c>
      <c r="B700">
        <v>34</v>
      </c>
      <c r="C700">
        <v>50133</v>
      </c>
      <c r="D700">
        <v>642</v>
      </c>
      <c r="E700">
        <v>196417</v>
      </c>
      <c r="F700" t="s">
        <v>19</v>
      </c>
      <c r="G700">
        <v>4296</v>
      </c>
      <c r="H700">
        <v>0</v>
      </c>
      <c r="I700">
        <v>0</v>
      </c>
      <c r="J700" t="s">
        <v>20</v>
      </c>
      <c r="K700" t="s">
        <v>21</v>
      </c>
      <c r="L700" t="s">
        <v>22</v>
      </c>
      <c r="M700" t="s">
        <v>37</v>
      </c>
      <c r="N700">
        <v>1</v>
      </c>
      <c r="O700">
        <v>3</v>
      </c>
      <c r="P700">
        <v>115207</v>
      </c>
      <c r="Q700" t="s">
        <v>32</v>
      </c>
      <c r="R700">
        <v>4</v>
      </c>
      <c r="S700" t="s">
        <v>43</v>
      </c>
      <c r="W700" t="str">
        <f>IF(B700&lt;30,"&lt;30",IF(B700&lt;=40,"30-40",IF(B700&lt;=50,"41-50",IF(B700&lt;=60,"51-60","&gt;60"))))</f>
        <v>30-40</v>
      </c>
      <c r="X700" t="str">
        <f t="shared" si="40"/>
        <v>31-45 (Middle-Aged)</v>
      </c>
      <c r="AA700" t="str" cm="1">
        <f t="array" ref="AA700">INDEX(F700:F2199, MATCH(MAX(IF(H700:H2199="0", COUNTIF(F700:F2199, F700:F2199), 0)), IF(H700:H2199="0", COUNTIF(F700:F2199, F700:F2199), 0), 0))</f>
        <v>Home</v>
      </c>
      <c r="AB700" t="str" cm="1">
        <f t="array" ref="AB700">INDEX(Q700:Q1698, MATCH(MAX(COUNTIFS(Q700:Q1698, Q700:Q1698, AC700:AC1698, "High")), COUNTIFS(Q700:Q1698, Q700:Q1698, AC700:AC1698, "High"), 0))</f>
        <v>South</v>
      </c>
      <c r="AC700" t="str">
        <v>High Risk</v>
      </c>
      <c r="AH700">
        <f t="shared" si="41"/>
        <v>652.44324324324327</v>
      </c>
      <c r="AJ700">
        <f t="shared" si="42"/>
        <v>0.15436241610738255</v>
      </c>
      <c r="AK700">
        <f t="shared" si="43"/>
        <v>3.2903602657035173E-2</v>
      </c>
      <c r="AM700">
        <v>0.55304435976575583</v>
      </c>
      <c r="AN700" s="8">
        <f>IF(L700="Male", 1, 0)</f>
        <v>0</v>
      </c>
    </row>
    <row r="701" spans="1:40" ht="15" x14ac:dyDescent="0.3">
      <c r="A701">
        <v>700</v>
      </c>
      <c r="B701">
        <v>55</v>
      </c>
      <c r="C701">
        <v>76359</v>
      </c>
      <c r="D701">
        <v>690</v>
      </c>
      <c r="E701">
        <v>128409</v>
      </c>
      <c r="F701" t="s">
        <v>35</v>
      </c>
      <c r="G701">
        <v>4528</v>
      </c>
      <c r="H701">
        <v>0</v>
      </c>
      <c r="I701">
        <v>1</v>
      </c>
      <c r="J701" t="s">
        <v>20</v>
      </c>
      <c r="K701" t="s">
        <v>33</v>
      </c>
      <c r="L701" t="s">
        <v>30</v>
      </c>
      <c r="M701" t="s">
        <v>37</v>
      </c>
      <c r="N701">
        <v>3</v>
      </c>
      <c r="O701">
        <v>4</v>
      </c>
      <c r="P701">
        <v>147445</v>
      </c>
      <c r="Q701" t="s">
        <v>26</v>
      </c>
      <c r="R701">
        <v>18</v>
      </c>
      <c r="S701" t="s">
        <v>25</v>
      </c>
      <c r="W701" t="str">
        <f>IF(B701&lt;30,"&lt;30",IF(B701&lt;=40,"30-40",IF(B701&lt;=50,"41-50",IF(B701&lt;=60,"51-60","&gt;60"))))</f>
        <v>51-60</v>
      </c>
      <c r="X701" t="str">
        <f t="shared" si="40"/>
        <v>46-60 (Older Adult)</v>
      </c>
      <c r="AA701" t="str" cm="1">
        <f t="array" ref="AA701">INDEX(F701:F2200, MATCH(MAX(IF(H701:H2200="0", COUNTIF(F701:F2200, F701:F2200), 0)), IF(H701:H2200="0", COUNTIF(F701:F2200, F701:F2200), 0), 0))</f>
        <v>Medical</v>
      </c>
      <c r="AB701" t="str" cm="1">
        <f t="array" ref="AB701">INDEX(Q701:Q1699, MATCH(MAX(COUNTIFS(Q701:Q1699, Q701:Q1699, AC701:AC1699, "High")), COUNTIFS(Q701:Q1699, Q701:Q1699, AC701:AC1699, "High"), 0))</f>
        <v>West</v>
      </c>
      <c r="AC701" t="str">
        <v>High Risk</v>
      </c>
      <c r="AH701">
        <f t="shared" si="41"/>
        <v>652.44324324324327</v>
      </c>
      <c r="AJ701">
        <f t="shared" si="42"/>
        <v>0.13414634146341464</v>
      </c>
      <c r="AK701">
        <f t="shared" si="43"/>
        <v>3.3142417906852996E-2</v>
      </c>
      <c r="AM701">
        <v>0.79042024564865188</v>
      </c>
      <c r="AN701" s="8">
        <f>IF(L701="Male", 1, 0)</f>
        <v>1</v>
      </c>
    </row>
    <row r="702" spans="1:40" ht="15" x14ac:dyDescent="0.3">
      <c r="A702">
        <v>701</v>
      </c>
      <c r="B702">
        <v>54</v>
      </c>
      <c r="C702">
        <v>37759</v>
      </c>
      <c r="D702">
        <v>600</v>
      </c>
      <c r="E702">
        <v>144515</v>
      </c>
      <c r="F702" t="s">
        <v>44</v>
      </c>
      <c r="G702">
        <v>4643</v>
      </c>
      <c r="H702">
        <v>0</v>
      </c>
      <c r="I702">
        <v>1</v>
      </c>
      <c r="J702" t="s">
        <v>20</v>
      </c>
      <c r="K702" t="s">
        <v>29</v>
      </c>
      <c r="L702" t="s">
        <v>22</v>
      </c>
      <c r="M702" t="s">
        <v>23</v>
      </c>
      <c r="N702">
        <v>5</v>
      </c>
      <c r="O702">
        <v>3</v>
      </c>
      <c r="P702">
        <v>110165</v>
      </c>
      <c r="Q702" t="s">
        <v>38</v>
      </c>
      <c r="R702">
        <v>9</v>
      </c>
      <c r="S702" t="s">
        <v>42</v>
      </c>
      <c r="W702" t="str">
        <f>IF(B702&lt;30,"&lt;30",IF(B702&lt;=40,"30-40",IF(B702&lt;=50,"41-50",IF(B702&lt;=60,"51-60","&gt;60"))))</f>
        <v>51-60</v>
      </c>
      <c r="X702" t="str">
        <f t="shared" si="40"/>
        <v>46-60 (Older Adult)</v>
      </c>
      <c r="AA702" t="str" cm="1">
        <f t="array" ref="AA702">INDEX(F702:F2201, MATCH(MAX(IF(H702:H2201="0", COUNTIF(F702:F2201, F702:F2201), 0)), IF(H702:H2201="0", COUNTIF(F702:F2201, F702:F2201), 0), 0))</f>
        <v>Personal</v>
      </c>
      <c r="AB702" t="str" cm="1">
        <f t="array" ref="AB702">INDEX(Q702:Q1700, MATCH(MAX(COUNTIFS(Q702:Q1700, Q702:Q1700, AC702:AC1700, "High")), COUNTIFS(Q702:Q1700, Q702:Q1700, AC702:AC1700, "High"), 0))</f>
        <v>North</v>
      </c>
      <c r="AC702" t="str">
        <v>Low Risk</v>
      </c>
      <c r="AH702">
        <f t="shared" si="41"/>
        <v>647.51989389920425</v>
      </c>
      <c r="AJ702">
        <f t="shared" si="42"/>
        <v>0.11715481171548117</v>
      </c>
      <c r="AK702">
        <f t="shared" si="43"/>
        <v>3.3840027153249241E-2</v>
      </c>
      <c r="AM702">
        <v>0.44104522867771512</v>
      </c>
      <c r="AN702" s="8">
        <f>IF(L702="Male", 1, 0)</f>
        <v>0</v>
      </c>
    </row>
    <row r="703" spans="1:40" ht="15" x14ac:dyDescent="0.3">
      <c r="A703">
        <v>702</v>
      </c>
      <c r="B703">
        <v>37</v>
      </c>
      <c r="C703">
        <v>45930</v>
      </c>
      <c r="D703">
        <v>673</v>
      </c>
      <c r="E703">
        <v>217541</v>
      </c>
      <c r="F703" t="s">
        <v>44</v>
      </c>
      <c r="G703">
        <v>6500</v>
      </c>
      <c r="H703">
        <v>0</v>
      </c>
      <c r="I703">
        <v>0</v>
      </c>
      <c r="J703" t="s">
        <v>20</v>
      </c>
      <c r="K703" t="s">
        <v>33</v>
      </c>
      <c r="L703" t="s">
        <v>22</v>
      </c>
      <c r="M703" t="s">
        <v>37</v>
      </c>
      <c r="N703">
        <v>0</v>
      </c>
      <c r="O703">
        <v>1</v>
      </c>
      <c r="P703">
        <v>88093</v>
      </c>
      <c r="Q703" t="s">
        <v>38</v>
      </c>
      <c r="R703">
        <v>16</v>
      </c>
      <c r="S703" t="s">
        <v>42</v>
      </c>
      <c r="W703" t="str">
        <f>IF(B703&lt;30,"&lt;30",IF(B703&lt;=40,"30-40",IF(B703&lt;=50,"41-50",IF(B703&lt;=60,"51-60","&gt;60"))))</f>
        <v>30-40</v>
      </c>
      <c r="X703" t="str">
        <f t="shared" si="40"/>
        <v>31-45 (Middle-Aged)</v>
      </c>
      <c r="AA703" t="str" cm="1">
        <f t="array" ref="AA703">INDEX(F703:F2202, MATCH(MAX(IF(H703:H2202="0", COUNTIF(F703:F2202, F703:F2202), 0)), IF(H703:H2202="0", COUNTIF(F703:F2202, F703:F2202), 0), 0))</f>
        <v>Personal</v>
      </c>
      <c r="AB703" t="str" cm="1">
        <f t="array" ref="AB703">INDEX(Q703:Q1701, MATCH(MAX(COUNTIFS(Q703:Q1701, Q703:Q1701, AC703:AC1701, "High")), COUNTIFS(Q703:Q1701, Q703:Q1701, AC703:AC1701, "High"), 0))</f>
        <v>North</v>
      </c>
      <c r="AC703" t="str">
        <v>High Risk</v>
      </c>
      <c r="AH703">
        <f t="shared" si="41"/>
        <v>652.44324324324327</v>
      </c>
      <c r="AJ703">
        <f t="shared" si="42"/>
        <v>0.15873015873015872</v>
      </c>
      <c r="AK703">
        <f t="shared" si="43"/>
        <v>3.4081186928676413E-2</v>
      </c>
      <c r="AM703">
        <v>0.51500230804739189</v>
      </c>
      <c r="AN703" s="8">
        <f>IF(L703="Male", 1, 0)</f>
        <v>0</v>
      </c>
    </row>
    <row r="704" spans="1:40" ht="15" x14ac:dyDescent="0.3">
      <c r="A704">
        <v>703</v>
      </c>
      <c r="B704">
        <v>41</v>
      </c>
      <c r="C704">
        <v>36621</v>
      </c>
      <c r="D704">
        <v>749</v>
      </c>
      <c r="E704">
        <v>164159</v>
      </c>
      <c r="F704" t="s">
        <v>35</v>
      </c>
      <c r="G704">
        <v>5543</v>
      </c>
      <c r="H704">
        <v>0</v>
      </c>
      <c r="I704">
        <v>1</v>
      </c>
      <c r="J704" t="s">
        <v>36</v>
      </c>
      <c r="K704" t="s">
        <v>29</v>
      </c>
      <c r="L704" t="s">
        <v>22</v>
      </c>
      <c r="M704" t="s">
        <v>37</v>
      </c>
      <c r="N704">
        <v>0</v>
      </c>
      <c r="O704">
        <v>1</v>
      </c>
      <c r="P704">
        <v>131225</v>
      </c>
      <c r="Q704" t="s">
        <v>32</v>
      </c>
      <c r="R704">
        <v>7</v>
      </c>
      <c r="S704" t="s">
        <v>43</v>
      </c>
      <c r="W704" t="str">
        <f>IF(B704&lt;30,"&lt;30",IF(B704&lt;=40,"30-40",IF(B704&lt;=50,"41-50",IF(B704&lt;=60,"51-60","&gt;60"))))</f>
        <v>41-50</v>
      </c>
      <c r="X704" t="str">
        <f t="shared" si="40"/>
        <v>31-45 (Middle-Aged)</v>
      </c>
      <c r="AA704" t="str" cm="1">
        <f t="array" ref="AA704">INDEX(F704:F2203, MATCH(MAX(IF(H704:H2203="0", COUNTIF(F704:F2203, F704:F2203), 0)), IF(H704:H2203="0", COUNTIF(F704:F2203, F704:F2203), 0), 0))</f>
        <v>Medical</v>
      </c>
      <c r="AB704" t="str" cm="1">
        <f t="array" ref="AB704">INDEX(Q704:Q1702, MATCH(MAX(COUNTIFS(Q704:Q1702, Q704:Q1702, AC704:AC1702, "High")), COUNTIFS(Q704:Q1702, Q704:Q1702, AC704:AC1702, "High"), 0))</f>
        <v>South</v>
      </c>
      <c r="AC704" t="str">
        <v>High Risk</v>
      </c>
      <c r="AH704">
        <f t="shared" si="41"/>
        <v>652.44324324324327</v>
      </c>
      <c r="AJ704">
        <f t="shared" si="42"/>
        <v>0.15873015873015872</v>
      </c>
      <c r="AK704">
        <f t="shared" si="43"/>
        <v>3.3504775646900298E-2</v>
      </c>
      <c r="AM704">
        <v>0.43074500149344241</v>
      </c>
      <c r="AN704" s="8">
        <f>IF(L704="Male", 1, 0)</f>
        <v>0</v>
      </c>
    </row>
    <row r="705" spans="1:40" ht="15" x14ac:dyDescent="0.3">
      <c r="A705">
        <v>704</v>
      </c>
      <c r="B705">
        <v>52</v>
      </c>
      <c r="C705">
        <v>67359</v>
      </c>
      <c r="D705">
        <v>600</v>
      </c>
      <c r="E705">
        <v>249752</v>
      </c>
      <c r="F705" t="s">
        <v>44</v>
      </c>
      <c r="G705">
        <v>4321</v>
      </c>
      <c r="H705">
        <v>0</v>
      </c>
      <c r="I705">
        <v>1</v>
      </c>
      <c r="J705" t="s">
        <v>36</v>
      </c>
      <c r="K705" t="s">
        <v>21</v>
      </c>
      <c r="L705" t="s">
        <v>30</v>
      </c>
      <c r="M705" t="s">
        <v>23</v>
      </c>
      <c r="N705">
        <v>0</v>
      </c>
      <c r="O705">
        <v>1</v>
      </c>
      <c r="P705">
        <v>77873</v>
      </c>
      <c r="Q705" t="s">
        <v>26</v>
      </c>
      <c r="R705">
        <v>19</v>
      </c>
      <c r="S705" t="s">
        <v>43</v>
      </c>
      <c r="W705" t="str">
        <f>IF(B705&lt;30,"&lt;30",IF(B705&lt;=40,"30-40",IF(B705&lt;=50,"41-50",IF(B705&lt;=60,"51-60","&gt;60"))))</f>
        <v>51-60</v>
      </c>
      <c r="X705" t="str">
        <f t="shared" si="40"/>
        <v>46-60 (Older Adult)</v>
      </c>
      <c r="AA705" t="str" cm="1">
        <f t="array" ref="AA705">INDEX(F705:F2204, MATCH(MAX(IF(H705:H2204="0", COUNTIF(F705:F2204, F705:F2204), 0)), IF(H705:H2204="0", COUNTIF(F705:F2204, F705:F2204), 0), 0))</f>
        <v>Personal</v>
      </c>
      <c r="AB705" t="str" cm="1">
        <f t="array" ref="AB705">INDEX(Q705:Q1703, MATCH(MAX(COUNTIFS(Q705:Q1703, Q705:Q1703, AC705:AC1703, "High")), COUNTIFS(Q705:Q1703, Q705:Q1703, AC705:AC1703, "High"), 0))</f>
        <v>West</v>
      </c>
      <c r="AC705" t="str">
        <v>Low Risk</v>
      </c>
      <c r="AH705">
        <f t="shared" si="41"/>
        <v>647.51989389920425</v>
      </c>
      <c r="AJ705">
        <f t="shared" si="42"/>
        <v>0.15873015873015872</v>
      </c>
      <c r="AK705">
        <f t="shared" si="43"/>
        <v>3.2925621873627131E-2</v>
      </c>
      <c r="AM705">
        <v>0.70895974946371842</v>
      </c>
      <c r="AN705" s="8">
        <f>IF(L705="Male", 1, 0)</f>
        <v>1</v>
      </c>
    </row>
    <row r="706" spans="1:40" ht="15" x14ac:dyDescent="0.3">
      <c r="A706">
        <v>705</v>
      </c>
      <c r="B706">
        <v>23</v>
      </c>
      <c r="C706">
        <v>62445</v>
      </c>
      <c r="D706">
        <v>571</v>
      </c>
      <c r="E706">
        <v>214371</v>
      </c>
      <c r="F706" t="s">
        <v>44</v>
      </c>
      <c r="G706">
        <v>4472</v>
      </c>
      <c r="H706">
        <v>0</v>
      </c>
      <c r="I706">
        <v>1</v>
      </c>
      <c r="J706" t="s">
        <v>20</v>
      </c>
      <c r="K706" t="s">
        <v>29</v>
      </c>
      <c r="L706" t="s">
        <v>22</v>
      </c>
      <c r="M706" t="s">
        <v>41</v>
      </c>
      <c r="N706">
        <v>2</v>
      </c>
      <c r="O706">
        <v>2</v>
      </c>
      <c r="P706">
        <v>61054</v>
      </c>
      <c r="Q706" t="s">
        <v>32</v>
      </c>
      <c r="R706">
        <v>11</v>
      </c>
      <c r="S706" t="s">
        <v>39</v>
      </c>
      <c r="W706" t="str">
        <f>IF(B706&lt;30,"&lt;30",IF(B706&lt;=40,"30-40",IF(B706&lt;=50,"41-50",IF(B706&lt;=60,"51-60","&gt;60"))))</f>
        <v>&lt;30</v>
      </c>
      <c r="X706" t="str">
        <f t="shared" si="40"/>
        <v>18-30 (Young Adult)</v>
      </c>
      <c r="AA706" t="str" cm="1">
        <f t="array" ref="AA706">INDEX(F706:F2205, MATCH(MAX(IF(H706:H2205="0", COUNTIF(F706:F2205, F706:F2205), 0)), IF(H706:H2205="0", COUNTIF(F706:F2205, F706:F2205), 0), 0))</f>
        <v>Personal</v>
      </c>
      <c r="AB706" t="str" cm="1">
        <f t="array" ref="AB706">INDEX(Q706:Q1704, MATCH(MAX(COUNTIFS(Q706:Q1704, Q706:Q1704, AC706:AC1704, "High")), COUNTIFS(Q706:Q1704, Q706:Q1704, AC706:AC1704, "High"), 0))</f>
        <v>South</v>
      </c>
      <c r="AC706" t="str">
        <v>Low Risk</v>
      </c>
      <c r="AH706">
        <f t="shared" si="41"/>
        <v>648.68905472636811</v>
      </c>
      <c r="AJ706">
        <f t="shared" si="42"/>
        <v>0.13100436681222707</v>
      </c>
      <c r="AK706">
        <f t="shared" si="43"/>
        <v>3.2343704345212373E-2</v>
      </c>
      <c r="AM706">
        <v>0.66448231854674478</v>
      </c>
      <c r="AN706" s="8">
        <f>IF(L706="Male", 1, 0)</f>
        <v>0</v>
      </c>
    </row>
    <row r="707" spans="1:40" ht="15" x14ac:dyDescent="0.3">
      <c r="A707">
        <v>706</v>
      </c>
      <c r="B707">
        <v>35</v>
      </c>
      <c r="C707">
        <v>30825</v>
      </c>
      <c r="D707">
        <v>587</v>
      </c>
      <c r="E707">
        <v>128749</v>
      </c>
      <c r="F707" t="s">
        <v>28</v>
      </c>
      <c r="G707">
        <v>7494</v>
      </c>
      <c r="H707">
        <v>0</v>
      </c>
      <c r="I707">
        <v>1</v>
      </c>
      <c r="J707" t="s">
        <v>20</v>
      </c>
      <c r="K707" t="s">
        <v>29</v>
      </c>
      <c r="L707" t="s">
        <v>30</v>
      </c>
      <c r="M707" t="s">
        <v>23</v>
      </c>
      <c r="N707">
        <v>5</v>
      </c>
      <c r="O707">
        <v>1</v>
      </c>
      <c r="P707">
        <v>124369</v>
      </c>
      <c r="Q707" t="s">
        <v>38</v>
      </c>
      <c r="R707">
        <v>17</v>
      </c>
      <c r="S707" t="s">
        <v>34</v>
      </c>
      <c r="W707" t="str">
        <f>IF(B707&lt;30,"&lt;30",IF(B707&lt;=40,"30-40",IF(B707&lt;=50,"41-50",IF(B707&lt;=60,"51-60","&gt;60"))))</f>
        <v>30-40</v>
      </c>
      <c r="X707" t="str">
        <f t="shared" ref="X707:X770" si="44">IF(B707&lt;=30, "18-30 (Young Adult)", IF(B707&lt;=45, "31-45 (Middle-Aged)", "46-60 (Older Adult)"))</f>
        <v>31-45 (Middle-Aged)</v>
      </c>
      <c r="AA707" t="str" cm="1">
        <f t="array" ref="AA707">INDEX(F707:F2206, MATCH(MAX(IF(H707:H2206="0", COUNTIF(F707:F2206, F707:F2206), 0)), IF(H707:H2206="0", COUNTIF(F707:F2206, F707:F2206), 0), 0))</f>
        <v>Education</v>
      </c>
      <c r="AB707" t="str" cm="1">
        <f t="array" ref="AB707">INDEX(Q707:Q1705, MATCH(MAX(COUNTIFS(Q707:Q1705, Q707:Q1705, AC707:AC1705, "High")), COUNTIFS(Q707:Q1705, Q707:Q1705, AC707:AC1705, "High"), 0))</f>
        <v>North</v>
      </c>
      <c r="AC707" t="str">
        <v>Low Risk</v>
      </c>
      <c r="AH707">
        <f t="shared" ref="AH707:AH770" si="45">AVERAGEIF(M:M,M707,D:D)</f>
        <v>647.51989389920425</v>
      </c>
      <c r="AJ707">
        <f t="shared" ref="AJ707:AJ770" si="46">AVERAGEIFS(H:H,N:N,N707)</f>
        <v>0.11715481171548117</v>
      </c>
      <c r="AK707">
        <f t="shared" ref="AK707:AK770" si="47">CORREL(O707:O2206, H707:H2206)</f>
        <v>3.2155673251532152E-2</v>
      </c>
      <c r="AM707">
        <v>0.37828444195034533</v>
      </c>
      <c r="AN707" s="8">
        <f>IF(L707="Male", 1, 0)</f>
        <v>1</v>
      </c>
    </row>
    <row r="708" spans="1:40" ht="15" x14ac:dyDescent="0.3">
      <c r="A708">
        <v>707</v>
      </c>
      <c r="B708">
        <v>28</v>
      </c>
      <c r="C708">
        <v>19723</v>
      </c>
      <c r="D708">
        <v>669</v>
      </c>
      <c r="E708">
        <v>238054</v>
      </c>
      <c r="F708" t="s">
        <v>44</v>
      </c>
      <c r="G708">
        <v>5353</v>
      </c>
      <c r="H708">
        <v>0</v>
      </c>
      <c r="I708">
        <v>1</v>
      </c>
      <c r="J708" t="s">
        <v>20</v>
      </c>
      <c r="K708" t="s">
        <v>29</v>
      </c>
      <c r="L708" t="s">
        <v>30</v>
      </c>
      <c r="M708" t="s">
        <v>41</v>
      </c>
      <c r="N708">
        <v>0</v>
      </c>
      <c r="O708">
        <v>4</v>
      </c>
      <c r="P708">
        <v>87815</v>
      </c>
      <c r="Q708" t="s">
        <v>38</v>
      </c>
      <c r="R708">
        <v>5</v>
      </c>
      <c r="S708" t="s">
        <v>42</v>
      </c>
      <c r="W708" t="str">
        <f>IF(B708&lt;30,"&lt;30",IF(B708&lt;=40,"30-40",IF(B708&lt;=50,"41-50",IF(B708&lt;=60,"51-60","&gt;60"))))</f>
        <v>&lt;30</v>
      </c>
      <c r="X708" t="str">
        <f t="shared" si="44"/>
        <v>18-30 (Young Adult)</v>
      </c>
      <c r="AA708" t="str" cm="1">
        <f t="array" ref="AA708">INDEX(F708:F2207, MATCH(MAX(IF(H708:H2207="0", COUNTIF(F708:F2207, F708:F2207), 0)), IF(H708:H2207="0", COUNTIF(F708:F2207, F708:F2207), 0), 0))</f>
        <v>Personal</v>
      </c>
      <c r="AB708" t="str" cm="1">
        <f t="array" ref="AB708">INDEX(Q708:Q1706, MATCH(MAX(COUNTIFS(Q708:Q1706, Q708:Q1706, AC708:AC1706, "High")), COUNTIFS(Q708:Q1706, Q708:Q1706, AC708:AC1706, "High"), 0))</f>
        <v>North</v>
      </c>
      <c r="AC708" t="str">
        <v>High Risk</v>
      </c>
      <c r="AH708">
        <f t="shared" si="45"/>
        <v>648.68905472636811</v>
      </c>
      <c r="AJ708">
        <f t="shared" si="46"/>
        <v>0.15873015873015872</v>
      </c>
      <c r="AK708">
        <f t="shared" si="47"/>
        <v>3.1569643480986058E-2</v>
      </c>
      <c r="AM708">
        <v>0.27779839432310854</v>
      </c>
      <c r="AN708" s="8">
        <f>IF(L708="Male", 1, 0)</f>
        <v>1</v>
      </c>
    </row>
    <row r="709" spans="1:40" ht="15" x14ac:dyDescent="0.3">
      <c r="A709">
        <v>708</v>
      </c>
      <c r="B709">
        <v>52</v>
      </c>
      <c r="C709">
        <v>62985</v>
      </c>
      <c r="D709">
        <v>737</v>
      </c>
      <c r="E709">
        <v>191879</v>
      </c>
      <c r="F709" t="s">
        <v>19</v>
      </c>
      <c r="G709">
        <v>4568</v>
      </c>
      <c r="H709">
        <v>1</v>
      </c>
      <c r="I709">
        <v>1</v>
      </c>
      <c r="J709" t="s">
        <v>20</v>
      </c>
      <c r="K709" t="s">
        <v>21</v>
      </c>
      <c r="L709" t="s">
        <v>30</v>
      </c>
      <c r="M709" t="s">
        <v>37</v>
      </c>
      <c r="N709">
        <v>0</v>
      </c>
      <c r="O709">
        <v>4</v>
      </c>
      <c r="P709">
        <v>90504</v>
      </c>
      <c r="Q709" t="s">
        <v>24</v>
      </c>
      <c r="R709">
        <v>12</v>
      </c>
      <c r="S709" t="s">
        <v>45</v>
      </c>
      <c r="W709" t="str">
        <f>IF(B709&lt;30,"&lt;30",IF(B709&lt;=40,"30-40",IF(B709&lt;=50,"41-50",IF(B709&lt;=60,"51-60","&gt;60"))))</f>
        <v>51-60</v>
      </c>
      <c r="X709" t="str">
        <f t="shared" si="44"/>
        <v>46-60 (Older Adult)</v>
      </c>
      <c r="AA709" t="str" cm="1">
        <f t="array" ref="AA709">INDEX(F709:F2208, MATCH(MAX(IF(H709:H2208="0", COUNTIF(F709:F2208, F709:F2208), 0)), IF(H709:H2208="0", COUNTIF(F709:F2208, F709:F2208), 0), 0))</f>
        <v>Home</v>
      </c>
      <c r="AB709" t="str" cm="1">
        <f t="array" ref="AB709">INDEX(Q709:Q1707, MATCH(MAX(COUNTIFS(Q709:Q1707, Q709:Q1707, AC709:AC1707, "High")), COUNTIFS(Q709:Q1707, Q709:Q1707, AC709:AC1707, "High"), 0))</f>
        <v>East</v>
      </c>
      <c r="AC709" t="str">
        <v>High Risk</v>
      </c>
      <c r="AH709">
        <f t="shared" si="45"/>
        <v>652.44324324324327</v>
      </c>
      <c r="AJ709">
        <f t="shared" si="46"/>
        <v>0.15873015873015872</v>
      </c>
      <c r="AK709">
        <f t="shared" si="47"/>
        <v>3.227318599874994E-2</v>
      </c>
      <c r="AM709">
        <v>0.6693699483178408</v>
      </c>
      <c r="AN709" s="8">
        <f>IF(L709="Male", 1, 0)</f>
        <v>1</v>
      </c>
    </row>
    <row r="710" spans="1:40" ht="15" x14ac:dyDescent="0.3">
      <c r="A710">
        <v>709</v>
      </c>
      <c r="B710">
        <v>58</v>
      </c>
      <c r="C710">
        <v>29910</v>
      </c>
      <c r="D710">
        <v>735</v>
      </c>
      <c r="E710">
        <v>197712</v>
      </c>
      <c r="F710" t="s">
        <v>28</v>
      </c>
      <c r="G710">
        <v>3378</v>
      </c>
      <c r="H710">
        <v>0</v>
      </c>
      <c r="I710">
        <v>0</v>
      </c>
      <c r="J710" t="s">
        <v>20</v>
      </c>
      <c r="K710" t="s">
        <v>33</v>
      </c>
      <c r="L710" t="s">
        <v>30</v>
      </c>
      <c r="M710" t="s">
        <v>31</v>
      </c>
      <c r="N710">
        <v>2</v>
      </c>
      <c r="O710">
        <v>3</v>
      </c>
      <c r="P710">
        <v>81191</v>
      </c>
      <c r="Q710" t="s">
        <v>32</v>
      </c>
      <c r="R710">
        <v>19</v>
      </c>
      <c r="S710" t="s">
        <v>39</v>
      </c>
      <c r="W710" t="str">
        <f>IF(B710&lt;30,"&lt;30",IF(B710&lt;=40,"30-40",IF(B710&lt;=50,"41-50",IF(B710&lt;=60,"51-60","&gt;60"))))</f>
        <v>51-60</v>
      </c>
      <c r="X710" t="str">
        <f t="shared" si="44"/>
        <v>46-60 (Older Adult)</v>
      </c>
      <c r="AA710" t="str" cm="1">
        <f t="array" ref="AA710">INDEX(F710:F2209, MATCH(MAX(IF(H710:H2209="0", COUNTIF(F710:F2209, F710:F2209), 0)), IF(H710:H2209="0", COUNTIF(F710:F2209, F710:F2209), 0), 0))</f>
        <v>Education</v>
      </c>
      <c r="AB710" t="str" cm="1">
        <f t="array" ref="AB710">INDEX(Q710:Q1708, MATCH(MAX(COUNTIFS(Q710:Q1708, Q710:Q1708, AC710:AC1708, "High")), COUNTIFS(Q710:Q1708, Q710:Q1708, AC710:AC1708, "High"), 0))</f>
        <v>South</v>
      </c>
      <c r="AC710" t="str">
        <v>High Risk</v>
      </c>
      <c r="AH710">
        <f t="shared" si="45"/>
        <v>647.78062678062679</v>
      </c>
      <c r="AJ710">
        <f t="shared" si="46"/>
        <v>0.13100436681222707</v>
      </c>
      <c r="AK710">
        <f t="shared" si="47"/>
        <v>2.7825584676897542E-2</v>
      </c>
      <c r="AM710">
        <v>0.37000262483821039</v>
      </c>
      <c r="AN710" s="8">
        <f>IF(L710="Male", 1, 0)</f>
        <v>1</v>
      </c>
    </row>
    <row r="711" spans="1:40" ht="15" x14ac:dyDescent="0.3">
      <c r="A711">
        <v>710</v>
      </c>
      <c r="B711">
        <v>46</v>
      </c>
      <c r="C711">
        <v>62423</v>
      </c>
      <c r="D711">
        <v>692</v>
      </c>
      <c r="E711">
        <v>252229</v>
      </c>
      <c r="F711" t="s">
        <v>19</v>
      </c>
      <c r="G711">
        <v>3324</v>
      </c>
      <c r="H711">
        <v>0</v>
      </c>
      <c r="I711">
        <v>1</v>
      </c>
      <c r="J711" t="s">
        <v>20</v>
      </c>
      <c r="K711" t="s">
        <v>29</v>
      </c>
      <c r="L711" t="s">
        <v>30</v>
      </c>
      <c r="M711" t="s">
        <v>41</v>
      </c>
      <c r="N711">
        <v>0</v>
      </c>
      <c r="O711">
        <v>2</v>
      </c>
      <c r="P711">
        <v>85815</v>
      </c>
      <c r="Q711" t="s">
        <v>38</v>
      </c>
      <c r="R711">
        <v>2</v>
      </c>
      <c r="S711" t="s">
        <v>34</v>
      </c>
      <c r="W711" t="str">
        <f>IF(B711&lt;30,"&lt;30",IF(B711&lt;=40,"30-40",IF(B711&lt;=50,"41-50",IF(B711&lt;=60,"51-60","&gt;60"))))</f>
        <v>41-50</v>
      </c>
      <c r="X711" t="str">
        <f t="shared" si="44"/>
        <v>46-60 (Older Adult)</v>
      </c>
      <c r="AA711" t="str" cm="1">
        <f t="array" ref="AA711">INDEX(F711:F2210, MATCH(MAX(IF(H711:H2210="0", COUNTIF(F711:F2210, F711:F2210), 0)), IF(H711:H2210="0", COUNTIF(F711:F2210, F711:F2210), 0), 0))</f>
        <v>Home</v>
      </c>
      <c r="AB711" t="str" cm="1">
        <f t="array" ref="AB711">INDEX(Q711:Q1709, MATCH(MAX(COUNTIFS(Q711:Q1709, Q711:Q1709, AC711:AC1709, "High")), COUNTIFS(Q711:Q1709, Q711:Q1709, AC711:AC1709, "High"), 0))</f>
        <v>North</v>
      </c>
      <c r="AC711" t="str">
        <v>High Risk</v>
      </c>
      <c r="AH711">
        <f t="shared" si="45"/>
        <v>648.68905472636811</v>
      </c>
      <c r="AJ711">
        <f t="shared" si="46"/>
        <v>0.15873015873015872</v>
      </c>
      <c r="AK711">
        <f t="shared" si="47"/>
        <v>2.8066723987614652E-2</v>
      </c>
      <c r="AM711">
        <v>0.66428319288940385</v>
      </c>
      <c r="AN711" s="8">
        <f>IF(L711="Male", 1, 0)</f>
        <v>1</v>
      </c>
    </row>
    <row r="712" spans="1:40" ht="15" x14ac:dyDescent="0.3">
      <c r="A712">
        <v>711</v>
      </c>
      <c r="B712">
        <v>50</v>
      </c>
      <c r="C712">
        <v>40428</v>
      </c>
      <c r="D712">
        <v>693</v>
      </c>
      <c r="E712">
        <v>130285</v>
      </c>
      <c r="F712" t="s">
        <v>19</v>
      </c>
      <c r="G712">
        <v>3883</v>
      </c>
      <c r="H712">
        <v>0</v>
      </c>
      <c r="I712">
        <v>1</v>
      </c>
      <c r="J712" t="s">
        <v>20</v>
      </c>
      <c r="K712" t="s">
        <v>21</v>
      </c>
      <c r="L712" t="s">
        <v>22</v>
      </c>
      <c r="M712" t="s">
        <v>41</v>
      </c>
      <c r="N712">
        <v>1</v>
      </c>
      <c r="O712">
        <v>2</v>
      </c>
      <c r="P712">
        <v>142091</v>
      </c>
      <c r="Q712" t="s">
        <v>26</v>
      </c>
      <c r="R712">
        <v>1</v>
      </c>
      <c r="S712" t="s">
        <v>39</v>
      </c>
      <c r="W712" t="str">
        <f>IF(B712&lt;30,"&lt;30",IF(B712&lt;=40,"30-40",IF(B712&lt;=50,"41-50",IF(B712&lt;=60,"51-60","&gt;60"))))</f>
        <v>41-50</v>
      </c>
      <c r="X712" t="str">
        <f t="shared" si="44"/>
        <v>46-60 (Older Adult)</v>
      </c>
      <c r="AA712" t="str" cm="1">
        <f t="array" ref="AA712">INDEX(F712:F2211, MATCH(MAX(IF(H712:H2211="0", COUNTIF(F712:F2211, F712:F2211), 0)), IF(H712:H2211="0", COUNTIF(F712:F2211, F712:F2211), 0), 0))</f>
        <v>Home</v>
      </c>
      <c r="AB712" t="str" cm="1">
        <f t="array" ref="AB712">INDEX(Q712:Q1710, MATCH(MAX(COUNTIFS(Q712:Q1710, Q712:Q1710, AC712:AC1710, "High")), COUNTIFS(Q712:Q1710, Q712:Q1710, AC712:AC1710, "High"), 0))</f>
        <v>West</v>
      </c>
      <c r="AC712" t="str">
        <v>High Risk</v>
      </c>
      <c r="AH712">
        <f t="shared" si="45"/>
        <v>648.68905472636811</v>
      </c>
      <c r="AJ712">
        <f t="shared" si="46"/>
        <v>0.15436241610738255</v>
      </c>
      <c r="AK712">
        <f t="shared" si="47"/>
        <v>2.7877867959442974E-2</v>
      </c>
      <c r="AM712">
        <v>0.46520279137966924</v>
      </c>
      <c r="AN712" s="8">
        <f>IF(L712="Male", 1, 0)</f>
        <v>0</v>
      </c>
    </row>
    <row r="713" spans="1:40" ht="15" x14ac:dyDescent="0.3">
      <c r="A713">
        <v>712</v>
      </c>
      <c r="B713">
        <v>29</v>
      </c>
      <c r="C713">
        <v>60424</v>
      </c>
      <c r="D713">
        <v>673</v>
      </c>
      <c r="E713">
        <v>143768</v>
      </c>
      <c r="F713" t="s">
        <v>35</v>
      </c>
      <c r="G713">
        <v>5095</v>
      </c>
      <c r="H713">
        <v>0</v>
      </c>
      <c r="I713">
        <v>1</v>
      </c>
      <c r="J713" t="s">
        <v>20</v>
      </c>
      <c r="K713" t="s">
        <v>29</v>
      </c>
      <c r="L713" t="s">
        <v>30</v>
      </c>
      <c r="M713" t="s">
        <v>41</v>
      </c>
      <c r="N713">
        <v>5</v>
      </c>
      <c r="O713">
        <v>3</v>
      </c>
      <c r="P713">
        <v>149874</v>
      </c>
      <c r="Q713" t="s">
        <v>26</v>
      </c>
      <c r="R713">
        <v>4</v>
      </c>
      <c r="S713" t="s">
        <v>34</v>
      </c>
      <c r="W713" t="str">
        <f>IF(B713&lt;30,"&lt;30",IF(B713&lt;=40,"30-40",IF(B713&lt;=50,"41-50",IF(B713&lt;=60,"51-60","&gt;60"))))</f>
        <v>&lt;30</v>
      </c>
      <c r="X713" t="str">
        <f t="shared" si="44"/>
        <v>18-30 (Young Adult)</v>
      </c>
      <c r="AA713" t="str" cm="1">
        <f t="array" ref="AA713">INDEX(F713:F2212, MATCH(MAX(IF(H713:H2212="0", COUNTIF(F713:F2212, F713:F2212), 0)), IF(H713:H2212="0", COUNTIF(F713:F2212, F713:F2212), 0), 0))</f>
        <v>Medical</v>
      </c>
      <c r="AB713" t="str" cm="1">
        <f t="array" ref="AB713">INDEX(Q713:Q1711, MATCH(MAX(COUNTIFS(Q713:Q1711, Q713:Q1711, AC713:AC1711, "High")), COUNTIFS(Q713:Q1711, Q713:Q1711, AC713:AC1711, "High"), 0))</f>
        <v>West</v>
      </c>
      <c r="AC713" t="str">
        <v>High Risk</v>
      </c>
      <c r="AH713">
        <f t="shared" si="45"/>
        <v>648.68905472636811</v>
      </c>
      <c r="AJ713">
        <f t="shared" si="46"/>
        <v>0.11715481171548117</v>
      </c>
      <c r="AK713">
        <f t="shared" si="47"/>
        <v>2.7688459339612167E-2</v>
      </c>
      <c r="AM713">
        <v>0.64618991157010586</v>
      </c>
      <c r="AN713" s="8">
        <f>IF(L713="Male", 1, 0)</f>
        <v>1</v>
      </c>
    </row>
    <row r="714" spans="1:40" ht="15" x14ac:dyDescent="0.3">
      <c r="A714">
        <v>713</v>
      </c>
      <c r="B714">
        <v>52</v>
      </c>
      <c r="C714">
        <v>56661</v>
      </c>
      <c r="D714">
        <v>686</v>
      </c>
      <c r="E714">
        <v>216278</v>
      </c>
      <c r="F714" t="s">
        <v>44</v>
      </c>
      <c r="G714">
        <v>6109</v>
      </c>
      <c r="H714">
        <v>0</v>
      </c>
      <c r="I714">
        <v>0</v>
      </c>
      <c r="J714" t="s">
        <v>20</v>
      </c>
      <c r="K714" t="s">
        <v>33</v>
      </c>
      <c r="L714" t="s">
        <v>22</v>
      </c>
      <c r="M714" t="s">
        <v>41</v>
      </c>
      <c r="N714">
        <v>4</v>
      </c>
      <c r="O714">
        <v>1</v>
      </c>
      <c r="P714">
        <v>153849</v>
      </c>
      <c r="Q714" t="s">
        <v>38</v>
      </c>
      <c r="R714">
        <v>11</v>
      </c>
      <c r="S714" t="s">
        <v>45</v>
      </c>
      <c r="W714" t="str">
        <f>IF(B714&lt;30,"&lt;30",IF(B714&lt;=40,"30-40",IF(B714&lt;=50,"41-50",IF(B714&lt;=60,"51-60","&gt;60"))))</f>
        <v>51-60</v>
      </c>
      <c r="X714" t="str">
        <f t="shared" si="44"/>
        <v>46-60 (Older Adult)</v>
      </c>
      <c r="AA714" t="str" cm="1">
        <f t="array" ref="AA714">INDEX(F714:F2213, MATCH(MAX(IF(H714:H2213="0", COUNTIF(F714:F2213, F714:F2213), 0)), IF(H714:H2213="0", COUNTIF(F714:F2213, F714:F2213), 0), 0))</f>
        <v>Personal</v>
      </c>
      <c r="AB714" t="str" cm="1">
        <f t="array" ref="AB714">INDEX(Q714:Q1712, MATCH(MAX(COUNTIFS(Q714:Q1712, Q714:Q1712, AC714:AC1712, "High")), COUNTIFS(Q714:Q1712, Q714:Q1712, AC714:AC1712, "High"), 0))</f>
        <v>North</v>
      </c>
      <c r="AC714" t="str">
        <v>High Risk</v>
      </c>
      <c r="AH714">
        <f t="shared" si="45"/>
        <v>648.68905472636811</v>
      </c>
      <c r="AJ714">
        <f t="shared" si="46"/>
        <v>0.17796610169491525</v>
      </c>
      <c r="AK714">
        <f t="shared" si="47"/>
        <v>2.793042684158125E-2</v>
      </c>
      <c r="AM714">
        <v>0.61213037299856088</v>
      </c>
      <c r="AN714" s="8">
        <f>IF(L714="Male", 1, 0)</f>
        <v>0</v>
      </c>
    </row>
    <row r="715" spans="1:40" ht="15" x14ac:dyDescent="0.3">
      <c r="A715">
        <v>714</v>
      </c>
      <c r="B715">
        <v>31</v>
      </c>
      <c r="C715">
        <v>41953</v>
      </c>
      <c r="D715">
        <v>665</v>
      </c>
      <c r="E715">
        <v>115061</v>
      </c>
      <c r="F715" t="s">
        <v>44</v>
      </c>
      <c r="G715">
        <v>5616</v>
      </c>
      <c r="H715">
        <v>0</v>
      </c>
      <c r="I715">
        <v>1</v>
      </c>
      <c r="J715" t="s">
        <v>20</v>
      </c>
      <c r="K715" t="s">
        <v>29</v>
      </c>
      <c r="L715" t="s">
        <v>22</v>
      </c>
      <c r="M715" t="s">
        <v>37</v>
      </c>
      <c r="N715">
        <v>1</v>
      </c>
      <c r="O715">
        <v>1</v>
      </c>
      <c r="P715">
        <v>132703</v>
      </c>
      <c r="Q715" t="s">
        <v>32</v>
      </c>
      <c r="R715">
        <v>18</v>
      </c>
      <c r="S715" t="s">
        <v>34</v>
      </c>
      <c r="W715" t="str">
        <f>IF(B715&lt;30,"&lt;30",IF(B715&lt;=40,"30-40",IF(B715&lt;=50,"41-50",IF(B715&lt;=60,"51-60","&gt;60"))))</f>
        <v>30-40</v>
      </c>
      <c r="X715" t="str">
        <f t="shared" si="44"/>
        <v>31-45 (Middle-Aged)</v>
      </c>
      <c r="AA715" t="str" cm="1">
        <f t="array" ref="AA715">INDEX(F715:F2214, MATCH(MAX(IF(H715:H2214="0", COUNTIF(F715:F2214, F715:F2214), 0)), IF(H715:H2214="0", COUNTIF(F715:F2214, F715:F2214), 0), 0))</f>
        <v>Personal</v>
      </c>
      <c r="AB715" t="str" cm="1">
        <f t="array" ref="AB715">INDEX(Q715:Q1713, MATCH(MAX(COUNTIFS(Q715:Q1713, Q715:Q1713, AC715:AC1713, "High")), COUNTIFS(Q715:Q1713, Q715:Q1713, AC715:AC1713, "High"), 0))</f>
        <v>South</v>
      </c>
      <c r="AC715" t="str">
        <v>High Risk</v>
      </c>
      <c r="AH715">
        <f t="shared" si="45"/>
        <v>652.44324324324327</v>
      </c>
      <c r="AJ715">
        <f t="shared" si="46"/>
        <v>0.15436241610738255</v>
      </c>
      <c r="AK715">
        <f t="shared" si="47"/>
        <v>2.7335793082836551E-2</v>
      </c>
      <c r="AM715">
        <v>0.4790058198998941</v>
      </c>
      <c r="AN715" s="8">
        <f>IF(L715="Male", 1, 0)</f>
        <v>0</v>
      </c>
    </row>
    <row r="716" spans="1:40" ht="15" x14ac:dyDescent="0.3">
      <c r="A716">
        <v>715</v>
      </c>
      <c r="B716">
        <v>42</v>
      </c>
      <c r="C716">
        <v>36815</v>
      </c>
      <c r="D716">
        <v>610</v>
      </c>
      <c r="E716">
        <v>169642</v>
      </c>
      <c r="F716" t="s">
        <v>44</v>
      </c>
      <c r="G716">
        <v>6174</v>
      </c>
      <c r="H716">
        <v>0</v>
      </c>
      <c r="I716">
        <v>0</v>
      </c>
      <c r="J716" t="s">
        <v>20</v>
      </c>
      <c r="K716" t="s">
        <v>29</v>
      </c>
      <c r="L716" t="s">
        <v>30</v>
      </c>
      <c r="M716" t="s">
        <v>31</v>
      </c>
      <c r="N716">
        <v>3</v>
      </c>
      <c r="O716">
        <v>3</v>
      </c>
      <c r="P716">
        <v>113988</v>
      </c>
      <c r="Q716" t="s">
        <v>32</v>
      </c>
      <c r="R716">
        <v>16</v>
      </c>
      <c r="S716" t="s">
        <v>39</v>
      </c>
      <c r="W716" t="str">
        <f>IF(B716&lt;30,"&lt;30",IF(B716&lt;=40,"30-40",IF(B716&lt;=50,"41-50",IF(B716&lt;=60,"51-60","&gt;60"))))</f>
        <v>41-50</v>
      </c>
      <c r="X716" t="str">
        <f t="shared" si="44"/>
        <v>31-45 (Middle-Aged)</v>
      </c>
      <c r="AA716" t="str" cm="1">
        <f t="array" ref="AA716">INDEX(F716:F2215, MATCH(MAX(IF(H716:H2215="0", COUNTIF(F716:F2215, F716:F2215), 0)), IF(H716:H2215="0", COUNTIF(F716:F2215, F716:F2215), 0), 0))</f>
        <v>Personal</v>
      </c>
      <c r="AB716" t="str" cm="1">
        <f t="array" ref="AB716">INDEX(Q716:Q1714, MATCH(MAX(COUNTIFS(Q716:Q1714, Q716:Q1714, AC716:AC1714, "High")), COUNTIFS(Q716:Q1714, Q716:Q1714, AC716:AC1714, "High"), 0))</f>
        <v>South</v>
      </c>
      <c r="AC716" t="str">
        <v>High Risk</v>
      </c>
      <c r="AH716">
        <f t="shared" si="45"/>
        <v>647.78062678062679</v>
      </c>
      <c r="AJ716">
        <f t="shared" si="46"/>
        <v>0.13414634146341464</v>
      </c>
      <c r="AK716">
        <f t="shared" si="47"/>
        <v>2.6738276214134962E-2</v>
      </c>
      <c r="AM716">
        <v>0.43250092774453991</v>
      </c>
      <c r="AN716" s="8">
        <f>IF(L716="Male", 1, 0)</f>
        <v>1</v>
      </c>
    </row>
    <row r="717" spans="1:40" ht="15" x14ac:dyDescent="0.3">
      <c r="A717">
        <v>716</v>
      </c>
      <c r="B717">
        <v>54</v>
      </c>
      <c r="C717">
        <v>58636</v>
      </c>
      <c r="D717">
        <v>735</v>
      </c>
      <c r="E717">
        <v>248922</v>
      </c>
      <c r="F717" t="s">
        <v>44</v>
      </c>
      <c r="G717">
        <v>5565</v>
      </c>
      <c r="H717">
        <v>1</v>
      </c>
      <c r="I717">
        <v>1</v>
      </c>
      <c r="J717" t="s">
        <v>20</v>
      </c>
      <c r="K717" t="s">
        <v>29</v>
      </c>
      <c r="L717" t="s">
        <v>22</v>
      </c>
      <c r="M717" t="s">
        <v>41</v>
      </c>
      <c r="N717">
        <v>1</v>
      </c>
      <c r="O717">
        <v>3</v>
      </c>
      <c r="P717">
        <v>57031</v>
      </c>
      <c r="Q717" t="s">
        <v>26</v>
      </c>
      <c r="R717">
        <v>10</v>
      </c>
      <c r="S717" t="s">
        <v>43</v>
      </c>
      <c r="W717" t="str">
        <f>IF(B717&lt;30,"&lt;30",IF(B717&lt;=40,"30-40",IF(B717&lt;=50,"41-50",IF(B717&lt;=60,"51-60","&gt;60"))))</f>
        <v>51-60</v>
      </c>
      <c r="X717" t="str">
        <f t="shared" si="44"/>
        <v>46-60 (Older Adult)</v>
      </c>
      <c r="AA717" t="str" cm="1">
        <f t="array" ref="AA717">INDEX(F717:F2216, MATCH(MAX(IF(H717:H2216="0", COUNTIF(F717:F2216, F717:F2216), 0)), IF(H717:H2216="0", COUNTIF(F717:F2216, F717:F2216), 0), 0))</f>
        <v>Personal</v>
      </c>
      <c r="AB717" t="str" cm="1">
        <f t="array" ref="AB717">INDEX(Q717:Q1715, MATCH(MAX(COUNTIFS(Q717:Q1715, Q717:Q1715, AC717:AC1715, "High")), COUNTIFS(Q717:Q1715, Q717:Q1715, AC717:AC1715, "High"), 0))</f>
        <v>West</v>
      </c>
      <c r="AC717" t="str">
        <v>High Risk</v>
      </c>
      <c r="AH717">
        <f t="shared" si="45"/>
        <v>648.68905472636811</v>
      </c>
      <c r="AJ717">
        <f t="shared" si="46"/>
        <v>0.15436241610738255</v>
      </c>
      <c r="AK717">
        <f t="shared" si="47"/>
        <v>2.6980214629375911E-2</v>
      </c>
      <c r="AM717">
        <v>0.63000642632803239</v>
      </c>
      <c r="AN717" s="8">
        <f>IF(L717="Male", 1, 0)</f>
        <v>0</v>
      </c>
    </row>
    <row r="718" spans="1:40" ht="15" x14ac:dyDescent="0.3">
      <c r="A718">
        <v>717</v>
      </c>
      <c r="B718">
        <v>61</v>
      </c>
      <c r="C718">
        <v>39611</v>
      </c>
      <c r="D718">
        <v>716</v>
      </c>
      <c r="E718">
        <v>194563</v>
      </c>
      <c r="F718" t="s">
        <v>28</v>
      </c>
      <c r="G718">
        <v>3774</v>
      </c>
      <c r="H718">
        <v>1</v>
      </c>
      <c r="I718">
        <v>1</v>
      </c>
      <c r="J718" t="s">
        <v>20</v>
      </c>
      <c r="K718" t="s">
        <v>33</v>
      </c>
      <c r="L718" t="s">
        <v>22</v>
      </c>
      <c r="M718" t="s">
        <v>31</v>
      </c>
      <c r="N718">
        <v>1</v>
      </c>
      <c r="O718">
        <v>3</v>
      </c>
      <c r="P718">
        <v>94374</v>
      </c>
      <c r="Q718" t="s">
        <v>38</v>
      </c>
      <c r="R718">
        <v>12</v>
      </c>
      <c r="S718" t="s">
        <v>34</v>
      </c>
      <c r="W718" t="str">
        <f>IF(B718&lt;30,"&lt;30",IF(B718&lt;=40,"30-40",IF(B718&lt;=50,"41-50",IF(B718&lt;=60,"51-60","&gt;60"))))</f>
        <v>&gt;60</v>
      </c>
      <c r="X718" t="str">
        <f t="shared" si="44"/>
        <v>46-60 (Older Adult)</v>
      </c>
      <c r="AA718" t="str" cm="1">
        <f t="array" ref="AA718">INDEX(F718:F2217, MATCH(MAX(IF(H718:H2217="0", COUNTIF(F718:F2217, F718:F2217), 0)), IF(H718:H2217="0", COUNTIF(F718:F2217, F718:F2217), 0), 0))</f>
        <v>Education</v>
      </c>
      <c r="AB718" t="str" cm="1">
        <f t="array" ref="AB718">INDEX(Q718:Q1716, MATCH(MAX(COUNTIFS(Q718:Q1716, Q718:Q1716, AC718:AC1716, "High")), COUNTIFS(Q718:Q1716, Q718:Q1716, AC718:AC1716, "High"), 0))</f>
        <v>North</v>
      </c>
      <c r="AC718" t="str">
        <v>High Risk</v>
      </c>
      <c r="AH718">
        <f t="shared" si="45"/>
        <v>647.78062678062679</v>
      </c>
      <c r="AJ718">
        <f t="shared" si="46"/>
        <v>0.15436241610738255</v>
      </c>
      <c r="AK718">
        <f t="shared" si="47"/>
        <v>2.546117346050198E-2</v>
      </c>
      <c r="AM718">
        <v>0.45780798855932586</v>
      </c>
      <c r="AN718" s="8">
        <f>IF(L718="Male", 1, 0)</f>
        <v>0</v>
      </c>
    </row>
    <row r="719" spans="1:40" ht="15" x14ac:dyDescent="0.3">
      <c r="A719">
        <v>718</v>
      </c>
      <c r="B719">
        <v>38</v>
      </c>
      <c r="C719">
        <v>66634</v>
      </c>
      <c r="D719">
        <v>611</v>
      </c>
      <c r="E719">
        <v>131278</v>
      </c>
      <c r="F719" t="s">
        <v>40</v>
      </c>
      <c r="G719">
        <v>5424</v>
      </c>
      <c r="H719">
        <v>0</v>
      </c>
      <c r="I719">
        <v>1</v>
      </c>
      <c r="J719" t="s">
        <v>20</v>
      </c>
      <c r="K719" t="s">
        <v>33</v>
      </c>
      <c r="L719" t="s">
        <v>30</v>
      </c>
      <c r="M719" t="s">
        <v>37</v>
      </c>
      <c r="N719">
        <v>2</v>
      </c>
      <c r="O719">
        <v>3</v>
      </c>
      <c r="P719">
        <v>164702</v>
      </c>
      <c r="Q719" t="s">
        <v>26</v>
      </c>
      <c r="R719">
        <v>2</v>
      </c>
      <c r="S719" t="s">
        <v>39</v>
      </c>
      <c r="W719" t="str">
        <f>IF(B719&lt;30,"&lt;30",IF(B719&lt;=40,"30-40",IF(B719&lt;=50,"41-50",IF(B719&lt;=60,"51-60","&gt;60"))))</f>
        <v>30-40</v>
      </c>
      <c r="X719" t="str">
        <f t="shared" si="44"/>
        <v>31-45 (Middle-Aged)</v>
      </c>
      <c r="AA719" t="str" cm="1">
        <f t="array" ref="AA719">INDEX(F719:F2218, MATCH(MAX(IF(H719:H2218="0", COUNTIF(F719:F2218, F719:F2218), 0)), IF(H719:H2218="0", COUNTIF(F719:F2218, F719:F2218), 0), 0))</f>
        <v>Car</v>
      </c>
      <c r="AB719" t="str" cm="1">
        <f t="array" ref="AB719">INDEX(Q719:Q1717, MATCH(MAX(COUNTIFS(Q719:Q1717, Q719:Q1717, AC719:AC1717, "High")), COUNTIFS(Q719:Q1717, Q719:Q1717, AC719:AC1717, "High"), 0))</f>
        <v>West</v>
      </c>
      <c r="AC719" t="str">
        <v>High Risk</v>
      </c>
      <c r="AH719">
        <f t="shared" si="45"/>
        <v>652.44324324324327</v>
      </c>
      <c r="AJ719">
        <f t="shared" si="46"/>
        <v>0.13100436681222707</v>
      </c>
      <c r="AK719">
        <f t="shared" si="47"/>
        <v>2.3924603769620082E-2</v>
      </c>
      <c r="AM719">
        <v>0.70239765393770992</v>
      </c>
      <c r="AN719" s="8">
        <f>IF(L719="Male", 1, 0)</f>
        <v>1</v>
      </c>
    </row>
    <row r="720" spans="1:40" ht="15" x14ac:dyDescent="0.3">
      <c r="A720">
        <v>719</v>
      </c>
      <c r="B720">
        <v>39</v>
      </c>
      <c r="C720">
        <v>37514</v>
      </c>
      <c r="D720">
        <v>682</v>
      </c>
      <c r="E720">
        <v>209454</v>
      </c>
      <c r="F720" t="s">
        <v>19</v>
      </c>
      <c r="G720">
        <v>5467</v>
      </c>
      <c r="H720">
        <v>0</v>
      </c>
      <c r="I720">
        <v>1</v>
      </c>
      <c r="J720" t="s">
        <v>20</v>
      </c>
      <c r="K720" t="s">
        <v>21</v>
      </c>
      <c r="L720" t="s">
        <v>30</v>
      </c>
      <c r="M720" t="s">
        <v>41</v>
      </c>
      <c r="N720">
        <v>3</v>
      </c>
      <c r="O720">
        <v>2</v>
      </c>
      <c r="P720">
        <v>86931</v>
      </c>
      <c r="Q720" t="s">
        <v>32</v>
      </c>
      <c r="R720">
        <v>1</v>
      </c>
      <c r="S720" t="s">
        <v>42</v>
      </c>
      <c r="W720" t="str">
        <f>IF(B720&lt;30,"&lt;30",IF(B720&lt;=40,"30-40",IF(B720&lt;=50,"41-50",IF(B720&lt;=60,"51-60","&gt;60"))))</f>
        <v>30-40</v>
      </c>
      <c r="X720" t="str">
        <f t="shared" si="44"/>
        <v>31-45 (Middle-Aged)</v>
      </c>
      <c r="AA720" t="str" cm="1">
        <f t="array" ref="AA720">INDEX(F720:F2219, MATCH(MAX(IF(H720:H2219="0", COUNTIF(F720:F2219, F720:F2219), 0)), IF(H720:H2219="0", COUNTIF(F720:F2219, F720:F2219), 0), 0))</f>
        <v>Home</v>
      </c>
      <c r="AB720" t="str" cm="1">
        <f t="array" ref="AB720">INDEX(Q720:Q1718, MATCH(MAX(COUNTIFS(Q720:Q1718, Q720:Q1718, AC720:AC1718, "High")), COUNTIFS(Q720:Q1718, Q720:Q1718, AC720:AC1718, "High"), 0))</f>
        <v>South</v>
      </c>
      <c r="AC720" t="str">
        <v>High Risk</v>
      </c>
      <c r="AH720">
        <f t="shared" si="45"/>
        <v>648.68905472636811</v>
      </c>
      <c r="AJ720">
        <f t="shared" si="46"/>
        <v>0.13414634146341464</v>
      </c>
      <c r="AK720">
        <f t="shared" si="47"/>
        <v>2.4165085966256432E-2</v>
      </c>
      <c r="AM720">
        <v>0.43882769294823637</v>
      </c>
      <c r="AN720" s="8">
        <f>IF(L720="Male", 1, 0)</f>
        <v>1</v>
      </c>
    </row>
    <row r="721" spans="1:40" ht="15" x14ac:dyDescent="0.3">
      <c r="A721">
        <v>720</v>
      </c>
      <c r="B721">
        <v>38</v>
      </c>
      <c r="C721">
        <v>55255</v>
      </c>
      <c r="D721">
        <v>723</v>
      </c>
      <c r="E721">
        <v>179755</v>
      </c>
      <c r="F721" t="s">
        <v>40</v>
      </c>
      <c r="G721">
        <v>4879</v>
      </c>
      <c r="H721">
        <v>0</v>
      </c>
      <c r="I721">
        <v>1</v>
      </c>
      <c r="J721" t="s">
        <v>20</v>
      </c>
      <c r="K721" t="s">
        <v>29</v>
      </c>
      <c r="L721" t="s">
        <v>22</v>
      </c>
      <c r="M721" t="s">
        <v>31</v>
      </c>
      <c r="N721">
        <v>5</v>
      </c>
      <c r="O721">
        <v>2</v>
      </c>
      <c r="P721">
        <v>145424</v>
      </c>
      <c r="Q721" t="s">
        <v>38</v>
      </c>
      <c r="R721">
        <v>10</v>
      </c>
      <c r="S721" t="s">
        <v>45</v>
      </c>
      <c r="W721" t="str">
        <f>IF(B721&lt;30,"&lt;30",IF(B721&lt;=40,"30-40",IF(B721&lt;=50,"41-50",IF(B721&lt;=60,"51-60","&gt;60"))))</f>
        <v>30-40</v>
      </c>
      <c r="X721" t="str">
        <f t="shared" si="44"/>
        <v>31-45 (Middle-Aged)</v>
      </c>
      <c r="AA721" t="str" cm="1">
        <f t="array" ref="AA721">INDEX(F721:F2220, MATCH(MAX(IF(H721:H2220="0", COUNTIF(F721:F2220, F721:F2220), 0)), IF(H721:H2220="0", COUNTIF(F721:F2220, F721:F2220), 0), 0))</f>
        <v>Car</v>
      </c>
      <c r="AB721" t="str" cm="1">
        <f t="array" ref="AB721">INDEX(Q721:Q1719, MATCH(MAX(COUNTIFS(Q721:Q1719, Q721:Q1719, AC721:AC1719, "High")), COUNTIFS(Q721:Q1719, Q721:Q1719, AC721:AC1719, "High"), 0))</f>
        <v>North</v>
      </c>
      <c r="AC721" t="str">
        <v>High Risk</v>
      </c>
      <c r="AH721">
        <f t="shared" si="45"/>
        <v>647.78062678062679</v>
      </c>
      <c r="AJ721">
        <f t="shared" si="46"/>
        <v>0.11715481171548117</v>
      </c>
      <c r="AK721">
        <f t="shared" si="47"/>
        <v>2.3974183911407161E-2</v>
      </c>
      <c r="AM721">
        <v>0.59940443326122572</v>
      </c>
      <c r="AN721" s="8">
        <f>IF(L721="Male", 1, 0)</f>
        <v>0</v>
      </c>
    </row>
    <row r="722" spans="1:40" ht="15" x14ac:dyDescent="0.3">
      <c r="A722">
        <v>721</v>
      </c>
      <c r="B722">
        <v>57</v>
      </c>
      <c r="C722">
        <v>44146</v>
      </c>
      <c r="D722">
        <v>670</v>
      </c>
      <c r="E722">
        <v>164885</v>
      </c>
      <c r="F722" t="s">
        <v>40</v>
      </c>
      <c r="G722">
        <v>4694</v>
      </c>
      <c r="H722">
        <v>0</v>
      </c>
      <c r="I722">
        <v>1</v>
      </c>
      <c r="J722" t="s">
        <v>36</v>
      </c>
      <c r="K722" t="s">
        <v>29</v>
      </c>
      <c r="L722" t="s">
        <v>30</v>
      </c>
      <c r="M722" t="s">
        <v>41</v>
      </c>
      <c r="N722">
        <v>5</v>
      </c>
      <c r="O722">
        <v>1</v>
      </c>
      <c r="P722">
        <v>101651</v>
      </c>
      <c r="Q722" t="s">
        <v>26</v>
      </c>
      <c r="R722">
        <v>10</v>
      </c>
      <c r="S722" t="s">
        <v>39</v>
      </c>
      <c r="W722" t="str">
        <f>IF(B722&lt;30,"&lt;30",IF(B722&lt;=40,"30-40",IF(B722&lt;=50,"41-50",IF(B722&lt;=60,"51-60","&gt;60"))))</f>
        <v>51-60</v>
      </c>
      <c r="X722" t="str">
        <f t="shared" si="44"/>
        <v>46-60 (Older Adult)</v>
      </c>
      <c r="AA722" t="str" cm="1">
        <f t="array" ref="AA722">INDEX(F722:F2221, MATCH(MAX(IF(H722:H2221="0", COUNTIF(F722:F2221, F722:F2221), 0)), IF(H722:H2221="0", COUNTIF(F722:F2221, F722:F2221), 0), 0))</f>
        <v>Car</v>
      </c>
      <c r="AB722" t="str" cm="1">
        <f t="array" ref="AB722">INDEX(Q722:Q1720, MATCH(MAX(COUNTIFS(Q722:Q1720, Q722:Q1720, AC722:AC1720, "High")), COUNTIFS(Q722:Q1720, Q722:Q1720, AC722:AC1720, "High"), 0))</f>
        <v>West</v>
      </c>
      <c r="AC722" t="str">
        <v>High Risk</v>
      </c>
      <c r="AH722">
        <f t="shared" si="45"/>
        <v>648.68905472636811</v>
      </c>
      <c r="AJ722">
        <f t="shared" si="46"/>
        <v>0.11715481171548117</v>
      </c>
      <c r="AK722">
        <f t="shared" si="47"/>
        <v>2.3782717153623501E-2</v>
      </c>
      <c r="AM722">
        <v>0.49885502747028954</v>
      </c>
      <c r="AN722" s="8">
        <f>IF(L722="Male", 1, 0)</f>
        <v>1</v>
      </c>
    </row>
    <row r="723" spans="1:40" ht="15" x14ac:dyDescent="0.3">
      <c r="A723">
        <v>722</v>
      </c>
      <c r="B723">
        <v>38</v>
      </c>
      <c r="C723">
        <v>50085</v>
      </c>
      <c r="D723">
        <v>639</v>
      </c>
      <c r="E723">
        <v>377822</v>
      </c>
      <c r="F723" t="s">
        <v>40</v>
      </c>
      <c r="G723">
        <v>4851</v>
      </c>
      <c r="H723">
        <v>0</v>
      </c>
      <c r="I723">
        <v>1</v>
      </c>
      <c r="J723" t="s">
        <v>20</v>
      </c>
      <c r="K723" t="s">
        <v>29</v>
      </c>
      <c r="L723" t="s">
        <v>30</v>
      </c>
      <c r="M723" t="s">
        <v>41</v>
      </c>
      <c r="N723">
        <v>1</v>
      </c>
      <c r="O723">
        <v>2</v>
      </c>
      <c r="P723">
        <v>19655</v>
      </c>
      <c r="Q723" t="s">
        <v>38</v>
      </c>
      <c r="R723">
        <v>10</v>
      </c>
      <c r="S723" t="s">
        <v>25</v>
      </c>
      <c r="W723" t="str">
        <f>IF(B723&lt;30,"&lt;30",IF(B723&lt;=40,"30-40",IF(B723&lt;=50,"41-50",IF(B723&lt;=60,"51-60","&gt;60"))))</f>
        <v>30-40</v>
      </c>
      <c r="X723" t="str">
        <f t="shared" si="44"/>
        <v>31-45 (Middle-Aged)</v>
      </c>
      <c r="AA723" t="str" cm="1">
        <f t="array" ref="AA723">INDEX(F723:F2222, MATCH(MAX(IF(H723:H2222="0", COUNTIF(F723:F2222, F723:F2222), 0)), IF(H723:H2222="0", COUNTIF(F723:F2222, F723:F2222), 0), 0))</f>
        <v>Car</v>
      </c>
      <c r="AB723" t="str" cm="1">
        <f t="array" ref="AB723">INDEX(Q723:Q1721, MATCH(MAX(COUNTIFS(Q723:Q1721, Q723:Q1721, AC723:AC1721, "High")), COUNTIFS(Q723:Q1721, Q723:Q1721, AC723:AC1721, "High"), 0))</f>
        <v>North</v>
      </c>
      <c r="AC723" t="str">
        <v>High Risk</v>
      </c>
      <c r="AH723">
        <f t="shared" si="45"/>
        <v>648.68905472636811</v>
      </c>
      <c r="AJ723">
        <f t="shared" si="46"/>
        <v>0.15436241610738255</v>
      </c>
      <c r="AK723">
        <f t="shared" si="47"/>
        <v>2.3181137072890351E-2</v>
      </c>
      <c r="AM723">
        <v>0.55260990378610286</v>
      </c>
      <c r="AN723" s="8">
        <f>IF(L723="Male", 1, 0)</f>
        <v>1</v>
      </c>
    </row>
    <row r="724" spans="1:40" ht="15" x14ac:dyDescent="0.3">
      <c r="A724">
        <v>723</v>
      </c>
      <c r="B724">
        <v>32</v>
      </c>
      <c r="C724">
        <v>39492</v>
      </c>
      <c r="D724">
        <v>721</v>
      </c>
      <c r="E724">
        <v>228741</v>
      </c>
      <c r="F724" t="s">
        <v>28</v>
      </c>
      <c r="G724">
        <v>3453</v>
      </c>
      <c r="H724">
        <v>0</v>
      </c>
      <c r="I724">
        <v>1</v>
      </c>
      <c r="J724" t="s">
        <v>20</v>
      </c>
      <c r="K724" t="s">
        <v>29</v>
      </c>
      <c r="L724" t="s">
        <v>22</v>
      </c>
      <c r="M724" t="s">
        <v>37</v>
      </c>
      <c r="N724">
        <v>4</v>
      </c>
      <c r="O724">
        <v>2</v>
      </c>
      <c r="P724">
        <v>119214</v>
      </c>
      <c r="Q724" t="s">
        <v>24</v>
      </c>
      <c r="R724">
        <v>2</v>
      </c>
      <c r="S724" t="s">
        <v>25</v>
      </c>
      <c r="W724" t="str">
        <f>IF(B724&lt;30,"&lt;30",IF(B724&lt;=40,"30-40",IF(B724&lt;=50,"41-50",IF(B724&lt;=60,"51-60","&gt;60"))))</f>
        <v>30-40</v>
      </c>
      <c r="X724" t="str">
        <f t="shared" si="44"/>
        <v>31-45 (Middle-Aged)</v>
      </c>
      <c r="AA724" t="str" cm="1">
        <f t="array" ref="AA724">INDEX(F724:F2223, MATCH(MAX(IF(H724:H2223="0", COUNTIF(F724:F2223, F724:F2223), 0)), IF(H724:H2223="0", COUNTIF(F724:F2223, F724:F2223), 0), 0))</f>
        <v>Education</v>
      </c>
      <c r="AB724" t="str" cm="1">
        <f t="array" ref="AB724">INDEX(Q724:Q1722, MATCH(MAX(COUNTIFS(Q724:Q1722, Q724:Q1722, AC724:AC1722, "High")), COUNTIFS(Q724:Q1722, Q724:Q1722, AC724:AC1722, "High"), 0))</f>
        <v>East</v>
      </c>
      <c r="AC724" t="str">
        <v>High Risk</v>
      </c>
      <c r="AH724">
        <f t="shared" si="45"/>
        <v>652.44324324324327</v>
      </c>
      <c r="AJ724">
        <f t="shared" si="46"/>
        <v>0.17796610169491525</v>
      </c>
      <c r="AK724">
        <f t="shared" si="47"/>
        <v>2.2987721387708077E-2</v>
      </c>
      <c r="AM724">
        <v>0.45673089977643622</v>
      </c>
      <c r="AN724" s="8">
        <f>IF(L724="Male", 1, 0)</f>
        <v>0</v>
      </c>
    </row>
    <row r="725" spans="1:40" ht="15" x14ac:dyDescent="0.3">
      <c r="A725">
        <v>724</v>
      </c>
      <c r="B725">
        <v>24</v>
      </c>
      <c r="C725">
        <v>47320</v>
      </c>
      <c r="D725">
        <v>662</v>
      </c>
      <c r="E725">
        <v>185826</v>
      </c>
      <c r="F725" t="s">
        <v>40</v>
      </c>
      <c r="G725">
        <v>3667</v>
      </c>
      <c r="H725">
        <v>0</v>
      </c>
      <c r="I725">
        <v>1</v>
      </c>
      <c r="J725" t="s">
        <v>20</v>
      </c>
      <c r="K725" t="s">
        <v>33</v>
      </c>
      <c r="L725" t="s">
        <v>30</v>
      </c>
      <c r="M725" t="s">
        <v>41</v>
      </c>
      <c r="N725">
        <v>1</v>
      </c>
      <c r="O725">
        <v>2</v>
      </c>
      <c r="P725">
        <v>137987</v>
      </c>
      <c r="Q725" t="s">
        <v>26</v>
      </c>
      <c r="R725">
        <v>3</v>
      </c>
      <c r="S725" t="s">
        <v>27</v>
      </c>
      <c r="W725" t="str">
        <f>IF(B725&lt;30,"&lt;30",IF(B725&lt;=40,"30-40",IF(B725&lt;=50,"41-50",IF(B725&lt;=60,"51-60","&gt;60"))))</f>
        <v>&lt;30</v>
      </c>
      <c r="X725" t="str">
        <f t="shared" si="44"/>
        <v>18-30 (Young Adult)</v>
      </c>
      <c r="AA725" t="str" cm="1">
        <f t="array" ref="AA725">INDEX(F725:F2224, MATCH(MAX(IF(H725:H2224="0", COUNTIF(F725:F2224, F725:F2224), 0)), IF(H725:H2224="0", COUNTIF(F725:F2224, F725:F2224), 0), 0))</f>
        <v>Car</v>
      </c>
      <c r="AB725" t="str" cm="1">
        <f t="array" ref="AB725">INDEX(Q725:Q1723, MATCH(MAX(COUNTIFS(Q725:Q1723, Q725:Q1723, AC725:AC1723, "High")), COUNTIFS(Q725:Q1723, Q725:Q1723, AC725:AC1723, "High"), 0))</f>
        <v>West</v>
      </c>
      <c r="AC725" t="str">
        <v>High Risk</v>
      </c>
      <c r="AH725">
        <f t="shared" si="45"/>
        <v>648.68905472636811</v>
      </c>
      <c r="AJ725">
        <f t="shared" si="46"/>
        <v>0.15436241610738255</v>
      </c>
      <c r="AK725">
        <f t="shared" si="47"/>
        <v>2.2793730699357882E-2</v>
      </c>
      <c r="AM725">
        <v>0.52758342912484268</v>
      </c>
      <c r="AN725" s="8">
        <f>IF(L725="Male", 1, 0)</f>
        <v>1</v>
      </c>
    </row>
    <row r="726" spans="1:40" ht="15" x14ac:dyDescent="0.3">
      <c r="A726">
        <v>725</v>
      </c>
      <c r="B726">
        <v>63</v>
      </c>
      <c r="C726">
        <v>11573</v>
      </c>
      <c r="D726">
        <v>618</v>
      </c>
      <c r="E726">
        <v>244915</v>
      </c>
      <c r="F726" t="s">
        <v>28</v>
      </c>
      <c r="G726">
        <v>7541</v>
      </c>
      <c r="H726">
        <v>0</v>
      </c>
      <c r="I726">
        <v>0</v>
      </c>
      <c r="J726" t="s">
        <v>20</v>
      </c>
      <c r="K726" t="s">
        <v>33</v>
      </c>
      <c r="L726" t="s">
        <v>30</v>
      </c>
      <c r="M726" t="s">
        <v>31</v>
      </c>
      <c r="N726">
        <v>0</v>
      </c>
      <c r="O726">
        <v>3</v>
      </c>
      <c r="P726">
        <v>98530</v>
      </c>
      <c r="Q726" t="s">
        <v>26</v>
      </c>
      <c r="R726">
        <v>1</v>
      </c>
      <c r="S726" t="s">
        <v>27</v>
      </c>
      <c r="W726" t="str">
        <f>IF(B726&lt;30,"&lt;30",IF(B726&lt;=40,"30-40",IF(B726&lt;=50,"41-50",IF(B726&lt;=60,"51-60","&gt;60"))))</f>
        <v>&gt;60</v>
      </c>
      <c r="X726" t="str">
        <f t="shared" si="44"/>
        <v>46-60 (Older Adult)</v>
      </c>
      <c r="AA726" t="str" cm="1">
        <f t="array" ref="AA726">INDEX(F726:F2225, MATCH(MAX(IF(H726:H2225="0", COUNTIF(F726:F2225, F726:F2225), 0)), IF(H726:H2225="0", COUNTIF(F726:F2225, F726:F2225), 0), 0))</f>
        <v>Education</v>
      </c>
      <c r="AB726" t="str" cm="1">
        <f t="array" ref="AB726">INDEX(Q726:Q1724, MATCH(MAX(COUNTIFS(Q726:Q1724, Q726:Q1724, AC726:AC1724, "High")), COUNTIFS(Q726:Q1724, Q726:Q1724, AC726:AC1724, "High"), 0))</f>
        <v>West</v>
      </c>
      <c r="AC726" t="str">
        <v>High Risk</v>
      </c>
      <c r="AH726">
        <f t="shared" si="45"/>
        <v>647.78062678062679</v>
      </c>
      <c r="AJ726">
        <f t="shared" si="46"/>
        <v>0.15873015873015872</v>
      </c>
      <c r="AK726">
        <f t="shared" si="47"/>
        <v>2.2599162439745857E-2</v>
      </c>
      <c r="AM726">
        <v>0.20403138944452992</v>
      </c>
      <c r="AN726" s="8">
        <f>IF(L726="Male", 1, 0)</f>
        <v>1</v>
      </c>
    </row>
    <row r="727" spans="1:40" ht="15" x14ac:dyDescent="0.3">
      <c r="A727">
        <v>726</v>
      </c>
      <c r="B727">
        <v>47</v>
      </c>
      <c r="C727">
        <v>37806</v>
      </c>
      <c r="D727">
        <v>592</v>
      </c>
      <c r="E727">
        <v>185450</v>
      </c>
      <c r="F727" t="s">
        <v>35</v>
      </c>
      <c r="G727">
        <v>3748</v>
      </c>
      <c r="H727">
        <v>0</v>
      </c>
      <c r="I727">
        <v>0</v>
      </c>
      <c r="J727" t="s">
        <v>20</v>
      </c>
      <c r="K727" t="s">
        <v>29</v>
      </c>
      <c r="L727" t="s">
        <v>30</v>
      </c>
      <c r="M727" t="s">
        <v>31</v>
      </c>
      <c r="N727">
        <v>2</v>
      </c>
      <c r="O727">
        <v>2</v>
      </c>
      <c r="P727">
        <v>136991</v>
      </c>
      <c r="Q727" t="s">
        <v>24</v>
      </c>
      <c r="R727">
        <v>18</v>
      </c>
      <c r="S727" t="s">
        <v>34</v>
      </c>
      <c r="W727" t="str">
        <f>IF(B727&lt;30,"&lt;30",IF(B727&lt;=40,"30-40",IF(B727&lt;=50,"41-50",IF(B727&lt;=60,"51-60","&gt;60"))))</f>
        <v>41-50</v>
      </c>
      <c r="X727" t="str">
        <f t="shared" si="44"/>
        <v>46-60 (Older Adult)</v>
      </c>
      <c r="AA727" t="str" cm="1">
        <f t="array" ref="AA727">INDEX(F727:F2226, MATCH(MAX(IF(H727:H2226="0", COUNTIF(F727:F2226, F727:F2226), 0)), IF(H727:H2226="0", COUNTIF(F727:F2226, F727:F2226), 0), 0))</f>
        <v>Medical</v>
      </c>
      <c r="AB727" t="str" cm="1">
        <f t="array" ref="AB727">INDEX(Q727:Q1725, MATCH(MAX(COUNTIFS(Q727:Q1725, Q727:Q1725, AC727:AC1725, "High")), COUNTIFS(Q727:Q1725, Q727:Q1725, AC727:AC1725, "High"), 0))</f>
        <v>East</v>
      </c>
      <c r="AC727" t="str">
        <v>Low Risk</v>
      </c>
      <c r="AH727">
        <f t="shared" si="45"/>
        <v>647.78062678062679</v>
      </c>
      <c r="AJ727">
        <f t="shared" si="46"/>
        <v>0.13100436681222707</v>
      </c>
      <c r="AK727">
        <f t="shared" si="47"/>
        <v>2.2840229052540344E-2</v>
      </c>
      <c r="AM727">
        <v>0.44147063349112531</v>
      </c>
      <c r="AN727" s="8">
        <f>IF(L727="Male", 1, 0)</f>
        <v>1</v>
      </c>
    </row>
    <row r="728" spans="1:40" ht="15" x14ac:dyDescent="0.3">
      <c r="A728">
        <v>727</v>
      </c>
      <c r="B728">
        <v>25</v>
      </c>
      <c r="C728">
        <v>41185</v>
      </c>
      <c r="D728">
        <v>503</v>
      </c>
      <c r="E728">
        <v>174093</v>
      </c>
      <c r="F728" t="s">
        <v>35</v>
      </c>
      <c r="G728">
        <v>3233</v>
      </c>
      <c r="H728">
        <v>0</v>
      </c>
      <c r="I728">
        <v>1</v>
      </c>
      <c r="J728" t="s">
        <v>36</v>
      </c>
      <c r="K728" t="s">
        <v>29</v>
      </c>
      <c r="L728" t="s">
        <v>30</v>
      </c>
      <c r="M728" t="s">
        <v>37</v>
      </c>
      <c r="N728">
        <v>0</v>
      </c>
      <c r="O728">
        <v>1</v>
      </c>
      <c r="P728">
        <v>49965</v>
      </c>
      <c r="Q728" t="s">
        <v>32</v>
      </c>
      <c r="R728">
        <v>11</v>
      </c>
      <c r="S728" t="s">
        <v>42</v>
      </c>
      <c r="W728" t="str">
        <f>IF(B728&lt;30,"&lt;30",IF(B728&lt;=40,"30-40",IF(B728&lt;=50,"41-50",IF(B728&lt;=60,"51-60","&gt;60"))))</f>
        <v>&lt;30</v>
      </c>
      <c r="X728" t="str">
        <f t="shared" si="44"/>
        <v>18-30 (Young Adult)</v>
      </c>
      <c r="AA728" t="str" cm="1">
        <f t="array" ref="AA728">INDEX(F728:F2227, MATCH(MAX(IF(H728:H2227="0", COUNTIF(F728:F2227, F728:F2227), 0)), IF(H728:H2227="0", COUNTIF(F728:F2227, F728:F2227), 0), 0))</f>
        <v>Medical</v>
      </c>
      <c r="AB728" t="str" cm="1">
        <f t="array" ref="AB728">INDEX(Q728:Q1726, MATCH(MAX(COUNTIFS(Q728:Q1726, Q728:Q1726, AC728:AC1726, "High")), COUNTIFS(Q728:Q1726, Q728:Q1726, AC728:AC1726, "High"), 0))</f>
        <v>South</v>
      </c>
      <c r="AC728" t="str">
        <v>Low Risk</v>
      </c>
      <c r="AH728">
        <f t="shared" si="45"/>
        <v>652.44324324324327</v>
      </c>
      <c r="AJ728">
        <f t="shared" si="46"/>
        <v>0.15873015873015872</v>
      </c>
      <c r="AK728">
        <f t="shared" si="47"/>
        <v>2.2645125925489052E-2</v>
      </c>
      <c r="AM728">
        <v>0.47205452422544647</v>
      </c>
      <c r="AN728" s="8">
        <f>IF(L728="Male", 1, 0)</f>
        <v>1</v>
      </c>
    </row>
    <row r="729" spans="1:40" ht="15" x14ac:dyDescent="0.3">
      <c r="A729">
        <v>728</v>
      </c>
      <c r="B729">
        <v>26</v>
      </c>
      <c r="C729">
        <v>48921</v>
      </c>
      <c r="D729">
        <v>748</v>
      </c>
      <c r="E729">
        <v>214972</v>
      </c>
      <c r="F729" t="s">
        <v>35</v>
      </c>
      <c r="G729">
        <v>4279</v>
      </c>
      <c r="H729">
        <v>0</v>
      </c>
      <c r="I729">
        <v>0</v>
      </c>
      <c r="J729" t="s">
        <v>20</v>
      </c>
      <c r="K729" t="s">
        <v>29</v>
      </c>
      <c r="L729" t="s">
        <v>30</v>
      </c>
      <c r="M729" t="s">
        <v>23</v>
      </c>
      <c r="N729">
        <v>3</v>
      </c>
      <c r="O729">
        <v>2</v>
      </c>
      <c r="P729">
        <v>58433</v>
      </c>
      <c r="Q729" t="s">
        <v>26</v>
      </c>
      <c r="R729">
        <v>12</v>
      </c>
      <c r="S729" t="s">
        <v>42</v>
      </c>
      <c r="W729" t="str">
        <f>IF(B729&lt;30,"&lt;30",IF(B729&lt;=40,"30-40",IF(B729&lt;=50,"41-50",IF(B729&lt;=60,"51-60","&gt;60"))))</f>
        <v>&lt;30</v>
      </c>
      <c r="X729" t="str">
        <f t="shared" si="44"/>
        <v>18-30 (Young Adult)</v>
      </c>
      <c r="AA729" t="str" cm="1">
        <f t="array" ref="AA729">INDEX(F729:F2228, MATCH(MAX(IF(H729:H2228="0", COUNTIF(F729:F2228, F729:F2228), 0)), IF(H729:H2228="0", COUNTIF(F729:F2228, F729:F2228), 0), 0))</f>
        <v>Medical</v>
      </c>
      <c r="AB729" t="str" cm="1">
        <f t="array" ref="AB729">INDEX(Q729:Q1727, MATCH(MAX(COUNTIFS(Q729:Q1727, Q729:Q1727, AC729:AC1727, "High")), COUNTIFS(Q729:Q1727, Q729:Q1727, AC729:AC1727, "High"), 0))</f>
        <v>West</v>
      </c>
      <c r="AC729" t="str">
        <v>High Risk</v>
      </c>
      <c r="AH729">
        <f t="shared" si="45"/>
        <v>647.51989389920425</v>
      </c>
      <c r="AJ729">
        <f t="shared" si="46"/>
        <v>0.13414634146341464</v>
      </c>
      <c r="AK729">
        <f t="shared" si="47"/>
        <v>2.2034599656729964E-2</v>
      </c>
      <c r="AM729">
        <v>0.54207434627951812</v>
      </c>
      <c r="AN729" s="8">
        <f>IF(L729="Male", 1, 0)</f>
        <v>1</v>
      </c>
    </row>
    <row r="730" spans="1:40" ht="15" x14ac:dyDescent="0.3">
      <c r="A730">
        <v>729</v>
      </c>
      <c r="B730">
        <v>33</v>
      </c>
      <c r="C730">
        <v>69397</v>
      </c>
      <c r="D730">
        <v>608</v>
      </c>
      <c r="E730">
        <v>225434</v>
      </c>
      <c r="F730" t="s">
        <v>28</v>
      </c>
      <c r="G730">
        <v>5459</v>
      </c>
      <c r="H730">
        <v>0</v>
      </c>
      <c r="I730">
        <v>1</v>
      </c>
      <c r="J730" t="s">
        <v>20</v>
      </c>
      <c r="K730" t="s">
        <v>29</v>
      </c>
      <c r="L730" t="s">
        <v>30</v>
      </c>
      <c r="M730" t="s">
        <v>23</v>
      </c>
      <c r="N730">
        <v>3</v>
      </c>
      <c r="O730">
        <v>3</v>
      </c>
      <c r="P730">
        <v>106145</v>
      </c>
      <c r="Q730" t="s">
        <v>26</v>
      </c>
      <c r="R730">
        <v>1</v>
      </c>
      <c r="S730" t="s">
        <v>25</v>
      </c>
      <c r="W730" t="str">
        <f>IF(B730&lt;30,"&lt;30",IF(B730&lt;=40,"30-40",IF(B730&lt;=50,"41-50",IF(B730&lt;=60,"51-60","&gt;60"))))</f>
        <v>30-40</v>
      </c>
      <c r="X730" t="str">
        <f t="shared" si="44"/>
        <v>31-45 (Middle-Aged)</v>
      </c>
      <c r="AA730" t="str" cm="1">
        <f t="array" ref="AA730">INDEX(F730:F2229, MATCH(MAX(IF(H730:H2229="0", COUNTIF(F730:F2229, F730:F2229), 0)), IF(H730:H2229="0", COUNTIF(F730:F2229, F730:F2229), 0), 0))</f>
        <v>Education</v>
      </c>
      <c r="AB730" t="str" cm="1">
        <f t="array" ref="AB730">INDEX(Q730:Q1728, MATCH(MAX(COUNTIFS(Q730:Q1728, Q730:Q1728, AC730:AC1728, "High")), COUNTIFS(Q730:Q1728, Q730:Q1728, AC730:AC1728, "High"), 0))</f>
        <v>West</v>
      </c>
      <c r="AC730" t="str">
        <v>High Risk</v>
      </c>
      <c r="AH730">
        <f t="shared" si="45"/>
        <v>647.51989389920425</v>
      </c>
      <c r="AJ730">
        <f t="shared" si="46"/>
        <v>0.13414634146341464</v>
      </c>
      <c r="AK730">
        <f t="shared" si="47"/>
        <v>2.183749755949033E-2</v>
      </c>
      <c r="AM730">
        <v>0.72740602626648443</v>
      </c>
      <c r="AN730" s="8">
        <f>IF(L730="Male", 1, 0)</f>
        <v>1</v>
      </c>
    </row>
    <row r="731" spans="1:40" ht="15" x14ac:dyDescent="0.3">
      <c r="A731">
        <v>730</v>
      </c>
      <c r="B731">
        <v>43</v>
      </c>
      <c r="C731">
        <v>39534</v>
      </c>
      <c r="D731">
        <v>698</v>
      </c>
      <c r="E731">
        <v>246287</v>
      </c>
      <c r="F731" t="s">
        <v>28</v>
      </c>
      <c r="G731">
        <v>5561</v>
      </c>
      <c r="H731">
        <v>0</v>
      </c>
      <c r="I731">
        <v>0</v>
      </c>
      <c r="J731" t="s">
        <v>20</v>
      </c>
      <c r="K731" t="s">
        <v>21</v>
      </c>
      <c r="L731" t="s">
        <v>22</v>
      </c>
      <c r="M731" t="s">
        <v>37</v>
      </c>
      <c r="N731">
        <v>2</v>
      </c>
      <c r="O731">
        <v>2</v>
      </c>
      <c r="P731">
        <v>114313</v>
      </c>
      <c r="Q731" t="s">
        <v>32</v>
      </c>
      <c r="R731">
        <v>6</v>
      </c>
      <c r="S731" t="s">
        <v>34</v>
      </c>
      <c r="W731" t="str">
        <f>IF(B731&lt;30,"&lt;30",IF(B731&lt;=40,"30-40",IF(B731&lt;=50,"41-50",IF(B731&lt;=60,"51-60","&gt;60"))))</f>
        <v>41-50</v>
      </c>
      <c r="X731" t="str">
        <f t="shared" si="44"/>
        <v>31-45 (Middle-Aged)</v>
      </c>
      <c r="AA731" t="str" cm="1">
        <f t="array" ref="AA731">INDEX(F731:F2230, MATCH(MAX(IF(H731:H2230="0", COUNTIF(F731:F2230, F731:F2230), 0)), IF(H731:H2230="0", COUNTIF(F731:F2230, F731:F2230), 0), 0))</f>
        <v>Education</v>
      </c>
      <c r="AB731" t="str" cm="1">
        <f t="array" ref="AB731">INDEX(Q731:Q1729, MATCH(MAX(COUNTIFS(Q731:Q1729, Q731:Q1729, AC731:AC1729, "High")), COUNTIFS(Q731:Q1729, Q731:Q1729, AC731:AC1729, "High"), 0))</f>
        <v>South</v>
      </c>
      <c r="AC731" t="str">
        <v>High Risk</v>
      </c>
      <c r="AH731">
        <f t="shared" si="45"/>
        <v>652.44324324324327</v>
      </c>
      <c r="AJ731">
        <f t="shared" si="46"/>
        <v>0.13100436681222707</v>
      </c>
      <c r="AK731">
        <f t="shared" si="47"/>
        <v>2.2078997185231101E-2</v>
      </c>
      <c r="AM731">
        <v>0.45711104875863257</v>
      </c>
      <c r="AN731" s="8">
        <f>IF(L731="Male", 1, 0)</f>
        <v>0</v>
      </c>
    </row>
    <row r="732" spans="1:40" ht="15" x14ac:dyDescent="0.3">
      <c r="A732">
        <v>731</v>
      </c>
      <c r="B732">
        <v>62</v>
      </c>
      <c r="C732">
        <v>71209</v>
      </c>
      <c r="D732">
        <v>603</v>
      </c>
      <c r="E732">
        <v>271183</v>
      </c>
      <c r="F732" t="s">
        <v>19</v>
      </c>
      <c r="G732">
        <v>3976</v>
      </c>
      <c r="H732">
        <v>0</v>
      </c>
      <c r="I732">
        <v>1</v>
      </c>
      <c r="J732" t="s">
        <v>20</v>
      </c>
      <c r="K732" t="s">
        <v>21</v>
      </c>
      <c r="L732" t="s">
        <v>30</v>
      </c>
      <c r="M732" t="s">
        <v>37</v>
      </c>
      <c r="N732">
        <v>1</v>
      </c>
      <c r="O732">
        <v>4</v>
      </c>
      <c r="P732">
        <v>140697</v>
      </c>
      <c r="Q732" t="s">
        <v>38</v>
      </c>
      <c r="R732">
        <v>16</v>
      </c>
      <c r="S732" t="s">
        <v>42</v>
      </c>
      <c r="W732" t="str">
        <f>IF(B732&lt;30,"&lt;30",IF(B732&lt;=40,"30-40",IF(B732&lt;=50,"41-50",IF(B732&lt;=60,"51-60","&gt;60"))))</f>
        <v>&gt;60</v>
      </c>
      <c r="X732" t="str">
        <f t="shared" si="44"/>
        <v>46-60 (Older Adult)</v>
      </c>
      <c r="AA732" t="str" cm="1">
        <f t="array" ref="AA732">INDEX(F732:F2231, MATCH(MAX(IF(H732:H2231="0", COUNTIF(F732:F2231, F732:F2231), 0)), IF(H732:H2231="0", COUNTIF(F732:F2231, F732:F2231), 0), 0))</f>
        <v>Home</v>
      </c>
      <c r="AB732" t="str" cm="1">
        <f t="array" ref="AB732">INDEX(Q732:Q1730, MATCH(MAX(COUNTIFS(Q732:Q1730, Q732:Q1730, AC732:AC1730, "High")), COUNTIFS(Q732:Q1730, Q732:Q1730, AC732:AC1730, "High"), 0))</f>
        <v>North</v>
      </c>
      <c r="AC732" t="str">
        <v>High Risk</v>
      </c>
      <c r="AH732">
        <f t="shared" si="45"/>
        <v>652.44324324324327</v>
      </c>
      <c r="AJ732">
        <f t="shared" si="46"/>
        <v>0.15436241610738255</v>
      </c>
      <c r="AK732">
        <f t="shared" si="47"/>
        <v>2.1881347039176529E-2</v>
      </c>
      <c r="AM732">
        <v>0.74380673949838438</v>
      </c>
      <c r="AN732" s="8">
        <f>IF(L732="Male", 1, 0)</f>
        <v>1</v>
      </c>
    </row>
    <row r="733" spans="1:40" ht="15" x14ac:dyDescent="0.3">
      <c r="A733">
        <v>732</v>
      </c>
      <c r="B733">
        <v>45</v>
      </c>
      <c r="C733">
        <v>37078</v>
      </c>
      <c r="D733">
        <v>658</v>
      </c>
      <c r="E733">
        <v>259375</v>
      </c>
      <c r="F733" t="s">
        <v>40</v>
      </c>
      <c r="G733">
        <v>5096</v>
      </c>
      <c r="H733">
        <v>0</v>
      </c>
      <c r="I733">
        <v>0</v>
      </c>
      <c r="J733" t="s">
        <v>20</v>
      </c>
      <c r="K733" t="s">
        <v>29</v>
      </c>
      <c r="L733" t="s">
        <v>22</v>
      </c>
      <c r="M733" t="s">
        <v>23</v>
      </c>
      <c r="N733">
        <v>3</v>
      </c>
      <c r="O733">
        <v>1</v>
      </c>
      <c r="P733">
        <v>119167</v>
      </c>
      <c r="Q733" t="s">
        <v>24</v>
      </c>
      <c r="R733">
        <v>3</v>
      </c>
      <c r="S733" t="s">
        <v>42</v>
      </c>
      <c r="W733" t="str">
        <f>IF(B733&lt;30,"&lt;30",IF(B733&lt;=40,"30-40",IF(B733&lt;=50,"41-50",IF(B733&lt;=60,"51-60","&gt;60"))))</f>
        <v>41-50</v>
      </c>
      <c r="X733" t="str">
        <f t="shared" si="44"/>
        <v>31-45 (Middle-Aged)</v>
      </c>
      <c r="AA733" t="str" cm="1">
        <f t="array" ref="AA733">INDEX(F733:F2232, MATCH(MAX(IF(H733:H2232="0", COUNTIF(F733:F2232, F733:F2232), 0)), IF(H733:H2232="0", COUNTIF(F733:F2232, F733:F2232), 0), 0))</f>
        <v>Car</v>
      </c>
      <c r="AB733" t="str" cm="1">
        <f t="array" ref="AB733">INDEX(Q733:Q1731, MATCH(MAX(COUNTIFS(Q733:Q1731, Q733:Q1731, AC733:AC1731, "High")), COUNTIFS(Q733:Q1731, Q733:Q1731, AC733:AC1731, "High"), 0))</f>
        <v>East</v>
      </c>
      <c r="AC733" t="str">
        <v>High Risk</v>
      </c>
      <c r="AH733">
        <f t="shared" si="45"/>
        <v>647.51989389920425</v>
      </c>
      <c r="AJ733">
        <f t="shared" si="46"/>
        <v>0.13414634146341464</v>
      </c>
      <c r="AK733">
        <f t="shared" si="47"/>
        <v>2.2587510324442513E-2</v>
      </c>
      <c r="AM733">
        <v>0.43488138446638852</v>
      </c>
      <c r="AN733" s="8">
        <f>IF(L733="Male", 1, 0)</f>
        <v>0</v>
      </c>
    </row>
    <row r="734" spans="1:40" ht="15" x14ac:dyDescent="0.3">
      <c r="A734">
        <v>733</v>
      </c>
      <c r="B734">
        <v>24</v>
      </c>
      <c r="C734">
        <v>33378</v>
      </c>
      <c r="D734">
        <v>672</v>
      </c>
      <c r="E734">
        <v>242828</v>
      </c>
      <c r="F734" t="s">
        <v>44</v>
      </c>
      <c r="G734">
        <v>4455</v>
      </c>
      <c r="H734">
        <v>0</v>
      </c>
      <c r="I734">
        <v>1</v>
      </c>
      <c r="J734" t="s">
        <v>20</v>
      </c>
      <c r="K734" t="s">
        <v>29</v>
      </c>
      <c r="L734" t="s">
        <v>22</v>
      </c>
      <c r="M734" t="s">
        <v>23</v>
      </c>
      <c r="N734">
        <v>4</v>
      </c>
      <c r="O734">
        <v>2</v>
      </c>
      <c r="P734">
        <v>64191</v>
      </c>
      <c r="Q734" t="s">
        <v>32</v>
      </c>
      <c r="R734">
        <v>17</v>
      </c>
      <c r="S734" t="s">
        <v>43</v>
      </c>
      <c r="W734" t="str">
        <f>IF(B734&lt;30,"&lt;30",IF(B734&lt;=40,"30-40",IF(B734&lt;=50,"41-50",IF(B734&lt;=60,"51-60","&gt;60"))))</f>
        <v>&lt;30</v>
      </c>
      <c r="X734" t="str">
        <f t="shared" si="44"/>
        <v>18-30 (Young Adult)</v>
      </c>
      <c r="AA734" t="str" cm="1">
        <f t="array" ref="AA734">INDEX(F734:F2233, MATCH(MAX(IF(H734:H2233="0", COUNTIF(F734:F2233, F734:F2233), 0)), IF(H734:H2233="0", COUNTIF(F734:F2233, F734:F2233), 0), 0))</f>
        <v>Personal</v>
      </c>
      <c r="AB734" t="str" cm="1">
        <f t="array" ref="AB734">INDEX(Q734:Q1732, MATCH(MAX(COUNTIFS(Q734:Q1732, Q734:Q1732, AC734:AC1732, "High")), COUNTIFS(Q734:Q1732, Q734:Q1732, AC734:AC1732, "High"), 0))</f>
        <v>South</v>
      </c>
      <c r="AC734" t="str">
        <v>High Risk</v>
      </c>
      <c r="AH734">
        <f t="shared" si="45"/>
        <v>647.51989389920425</v>
      </c>
      <c r="AJ734">
        <f t="shared" si="46"/>
        <v>0.17796610169491525</v>
      </c>
      <c r="AK734">
        <f t="shared" si="47"/>
        <v>2.1970743594049501E-2</v>
      </c>
      <c r="AM734">
        <v>0.40139206936813809</v>
      </c>
      <c r="AN734" s="8">
        <f>IF(L734="Male", 1, 0)</f>
        <v>0</v>
      </c>
    </row>
    <row r="735" spans="1:40" ht="15" x14ac:dyDescent="0.3">
      <c r="A735">
        <v>734</v>
      </c>
      <c r="B735">
        <v>52</v>
      </c>
      <c r="C735">
        <v>21736</v>
      </c>
      <c r="D735">
        <v>588</v>
      </c>
      <c r="E735">
        <v>247963</v>
      </c>
      <c r="F735" t="s">
        <v>44</v>
      </c>
      <c r="G735">
        <v>5190</v>
      </c>
      <c r="H735">
        <v>0</v>
      </c>
      <c r="I735">
        <v>0</v>
      </c>
      <c r="J735" t="s">
        <v>20</v>
      </c>
      <c r="K735" t="s">
        <v>29</v>
      </c>
      <c r="L735" t="s">
        <v>22</v>
      </c>
      <c r="M735" t="s">
        <v>31</v>
      </c>
      <c r="N735">
        <v>2</v>
      </c>
      <c r="O735">
        <v>1</v>
      </c>
      <c r="P735">
        <v>106391</v>
      </c>
      <c r="Q735" t="s">
        <v>38</v>
      </c>
      <c r="R735">
        <v>16</v>
      </c>
      <c r="S735" t="s">
        <v>34</v>
      </c>
      <c r="W735" t="str">
        <f>IF(B735&lt;30,"&lt;30",IF(B735&lt;=40,"30-40",IF(B735&lt;=50,"41-50",IF(B735&lt;=60,"51-60","&gt;60"))))</f>
        <v>51-60</v>
      </c>
      <c r="X735" t="str">
        <f t="shared" si="44"/>
        <v>46-60 (Older Adult)</v>
      </c>
      <c r="AA735" t="str" cm="1">
        <f t="array" ref="AA735">INDEX(F735:F2234, MATCH(MAX(IF(H735:H2234="0", COUNTIF(F735:F2234, F735:F2234), 0)), IF(H735:H2234="0", COUNTIF(F735:F2234, F735:F2234), 0), 0))</f>
        <v>Personal</v>
      </c>
      <c r="AB735" t="str" cm="1">
        <f t="array" ref="AB735">INDEX(Q735:Q1733, MATCH(MAX(COUNTIFS(Q735:Q1733, Q735:Q1733, AC735:AC1733, "High")), COUNTIFS(Q735:Q1733, Q735:Q1733, AC735:AC1733, "High"), 0))</f>
        <v>North</v>
      </c>
      <c r="AC735" t="str">
        <v>Low Risk</v>
      </c>
      <c r="AH735">
        <f t="shared" si="45"/>
        <v>647.78062678062679</v>
      </c>
      <c r="AJ735">
        <f t="shared" si="46"/>
        <v>0.13100436681222707</v>
      </c>
      <c r="AK735">
        <f t="shared" si="47"/>
        <v>2.1771543949083733E-2</v>
      </c>
      <c r="AM735">
        <v>0.29601839196980528</v>
      </c>
      <c r="AN735" s="8">
        <f>IF(L735="Male", 1, 0)</f>
        <v>0</v>
      </c>
    </row>
    <row r="736" spans="1:40" ht="15" x14ac:dyDescent="0.3">
      <c r="A736">
        <v>735</v>
      </c>
      <c r="B736">
        <v>64</v>
      </c>
      <c r="C736">
        <v>59101</v>
      </c>
      <c r="D736">
        <v>697</v>
      </c>
      <c r="E736">
        <v>259235</v>
      </c>
      <c r="F736" t="s">
        <v>40</v>
      </c>
      <c r="G736">
        <v>4706</v>
      </c>
      <c r="H736">
        <v>0</v>
      </c>
      <c r="I736">
        <v>1</v>
      </c>
      <c r="J736" t="s">
        <v>20</v>
      </c>
      <c r="K736" t="s">
        <v>21</v>
      </c>
      <c r="L736" t="s">
        <v>22</v>
      </c>
      <c r="M736" t="s">
        <v>31</v>
      </c>
      <c r="N736">
        <v>0</v>
      </c>
      <c r="O736">
        <v>3</v>
      </c>
      <c r="P736">
        <v>118021</v>
      </c>
      <c r="Q736" t="s">
        <v>24</v>
      </c>
      <c r="R736">
        <v>11</v>
      </c>
      <c r="S736" t="s">
        <v>39</v>
      </c>
      <c r="W736" t="str">
        <f>IF(B736&lt;30,"&lt;30",IF(B736&lt;=40,"30-40",IF(B736&lt;=50,"41-50",IF(B736&lt;=60,"51-60","&gt;60"))))</f>
        <v>&gt;60</v>
      </c>
      <c r="X736" t="str">
        <f t="shared" si="44"/>
        <v>46-60 (Older Adult)</v>
      </c>
      <c r="AA736" t="str" cm="1">
        <f t="array" ref="AA736">INDEX(F736:F2235, MATCH(MAX(IF(H736:H2235="0", COUNTIF(F736:F2235, F736:F2235), 0)), IF(H736:H2235="0", COUNTIF(F736:F2235, F736:F2235), 0), 0))</f>
        <v>Car</v>
      </c>
      <c r="AB736" t="str" cm="1">
        <f t="array" ref="AB736">INDEX(Q736:Q1734, MATCH(MAX(COUNTIFS(Q736:Q1734, Q736:Q1734, AC736:AC1734, "High")), COUNTIFS(Q736:Q1734, Q736:Q1734, AC736:AC1734, "High"), 0))</f>
        <v>East</v>
      </c>
      <c r="AC736" t="str">
        <v>High Risk</v>
      </c>
      <c r="AH736">
        <f t="shared" si="45"/>
        <v>647.78062678062679</v>
      </c>
      <c r="AJ736">
        <f t="shared" si="46"/>
        <v>0.15873015873015872</v>
      </c>
      <c r="AK736">
        <f t="shared" si="47"/>
        <v>2.1150256795578609E-2</v>
      </c>
      <c r="AM736">
        <v>0.63421521863092056</v>
      </c>
      <c r="AN736" s="8">
        <f>IF(L736="Male", 1, 0)</f>
        <v>0</v>
      </c>
    </row>
    <row r="737" spans="1:40" ht="15" x14ac:dyDescent="0.3">
      <c r="A737">
        <v>736</v>
      </c>
      <c r="B737">
        <v>35</v>
      </c>
      <c r="C737">
        <v>51290</v>
      </c>
      <c r="D737">
        <v>640</v>
      </c>
      <c r="E737">
        <v>235491</v>
      </c>
      <c r="F737" t="s">
        <v>44</v>
      </c>
      <c r="G737">
        <v>4305</v>
      </c>
      <c r="H737">
        <v>0</v>
      </c>
      <c r="I737">
        <v>1</v>
      </c>
      <c r="J737" t="s">
        <v>20</v>
      </c>
      <c r="K737" t="s">
        <v>33</v>
      </c>
      <c r="L737" t="s">
        <v>30</v>
      </c>
      <c r="M737" t="s">
        <v>31</v>
      </c>
      <c r="N737">
        <v>4</v>
      </c>
      <c r="O737">
        <v>1</v>
      </c>
      <c r="P737">
        <v>43772</v>
      </c>
      <c r="Q737" t="s">
        <v>38</v>
      </c>
      <c r="R737">
        <v>16</v>
      </c>
      <c r="S737" t="s">
        <v>25</v>
      </c>
      <c r="W737" t="str">
        <f>IF(B737&lt;30,"&lt;30",IF(B737&lt;=40,"30-40",IF(B737&lt;=50,"41-50",IF(B737&lt;=60,"51-60","&gt;60"))))</f>
        <v>30-40</v>
      </c>
      <c r="X737" t="str">
        <f t="shared" si="44"/>
        <v>31-45 (Middle-Aged)</v>
      </c>
      <c r="AA737" t="str" cm="1">
        <f t="array" ref="AA737">INDEX(F737:F2236, MATCH(MAX(IF(H737:H2236="0", COUNTIF(F737:F2236, F737:F2236), 0)), IF(H737:H2236="0", COUNTIF(F737:F2236, F737:F2236), 0), 0))</f>
        <v>Personal</v>
      </c>
      <c r="AB737" t="str" cm="1">
        <f t="array" ref="AB737">INDEX(Q737:Q1735, MATCH(MAX(COUNTIFS(Q737:Q1735, Q737:Q1735, AC737:AC1735, "High")), COUNTIFS(Q737:Q1735, Q737:Q1735, AC737:AC1735, "High"), 0))</f>
        <v>North</v>
      </c>
      <c r="AC737" t="str">
        <v>High Risk</v>
      </c>
      <c r="AH737">
        <f t="shared" si="45"/>
        <v>647.78062678062679</v>
      </c>
      <c r="AJ737">
        <f t="shared" si="46"/>
        <v>0.17796610169491525</v>
      </c>
      <c r="AK737">
        <f t="shared" si="47"/>
        <v>2.1393490073720621E-2</v>
      </c>
      <c r="AM737">
        <v>0.56351655910864118</v>
      </c>
      <c r="AN737" s="8">
        <f>IF(L737="Male", 1, 0)</f>
        <v>1</v>
      </c>
    </row>
    <row r="738" spans="1:40" ht="15" x14ac:dyDescent="0.3">
      <c r="A738">
        <v>737</v>
      </c>
      <c r="B738">
        <v>46</v>
      </c>
      <c r="C738">
        <v>58213</v>
      </c>
      <c r="D738">
        <v>677</v>
      </c>
      <c r="E738">
        <v>120729</v>
      </c>
      <c r="F738" t="s">
        <v>44</v>
      </c>
      <c r="G738">
        <v>4350</v>
      </c>
      <c r="H738">
        <v>0</v>
      </c>
      <c r="I738">
        <v>1</v>
      </c>
      <c r="J738" t="s">
        <v>20</v>
      </c>
      <c r="K738" t="s">
        <v>21</v>
      </c>
      <c r="L738" t="s">
        <v>22</v>
      </c>
      <c r="M738" t="s">
        <v>23</v>
      </c>
      <c r="N738">
        <v>5</v>
      </c>
      <c r="O738">
        <v>4</v>
      </c>
      <c r="P738">
        <v>98690</v>
      </c>
      <c r="Q738" t="s">
        <v>26</v>
      </c>
      <c r="R738">
        <v>12</v>
      </c>
      <c r="S738" t="s">
        <v>27</v>
      </c>
      <c r="W738" t="str">
        <f>IF(B738&lt;30,"&lt;30",IF(B738&lt;=40,"30-40",IF(B738&lt;=50,"41-50",IF(B738&lt;=60,"51-60","&gt;60"))))</f>
        <v>41-50</v>
      </c>
      <c r="X738" t="str">
        <f t="shared" si="44"/>
        <v>46-60 (Older Adult)</v>
      </c>
      <c r="AA738" t="str" cm="1">
        <f t="array" ref="AA738">INDEX(F738:F2237, MATCH(MAX(IF(H738:H2237="0", COUNTIF(F738:F2237, F738:F2237), 0)), IF(H738:H2237="0", COUNTIF(F738:F2237, F738:F2237), 0), 0))</f>
        <v>Personal</v>
      </c>
      <c r="AB738" t="str" cm="1">
        <f t="array" ref="AB738">INDEX(Q738:Q1736, MATCH(MAX(COUNTIFS(Q738:Q1736, Q738:Q1736, AC738:AC1736, "High")), COUNTIFS(Q738:Q1736, Q738:Q1736, AC738:AC1736, "High"), 0))</f>
        <v>West</v>
      </c>
      <c r="AC738" t="str">
        <v>High Risk</v>
      </c>
      <c r="AH738">
        <f t="shared" si="45"/>
        <v>647.51989389920425</v>
      </c>
      <c r="AJ738">
        <f t="shared" si="46"/>
        <v>0.11715481171548117</v>
      </c>
      <c r="AK738">
        <f t="shared" si="47"/>
        <v>2.0768684107058899E-2</v>
      </c>
      <c r="AM738">
        <v>0.6261777830073405</v>
      </c>
      <c r="AN738" s="8">
        <f>IF(L738="Male", 1, 0)</f>
        <v>0</v>
      </c>
    </row>
    <row r="739" spans="1:40" ht="15" x14ac:dyDescent="0.3">
      <c r="A739">
        <v>738</v>
      </c>
      <c r="B739">
        <v>62</v>
      </c>
      <c r="C739">
        <v>51974</v>
      </c>
      <c r="D739">
        <v>722</v>
      </c>
      <c r="E739">
        <v>224882</v>
      </c>
      <c r="F739" t="s">
        <v>44</v>
      </c>
      <c r="G739">
        <v>2800</v>
      </c>
      <c r="H739">
        <v>0</v>
      </c>
      <c r="I739">
        <v>1</v>
      </c>
      <c r="J739" t="s">
        <v>20</v>
      </c>
      <c r="K739" t="s">
        <v>21</v>
      </c>
      <c r="L739" t="s">
        <v>30</v>
      </c>
      <c r="M739" t="s">
        <v>37</v>
      </c>
      <c r="N739">
        <v>2</v>
      </c>
      <c r="O739">
        <v>4</v>
      </c>
      <c r="P739">
        <v>89932</v>
      </c>
      <c r="Q739" t="s">
        <v>24</v>
      </c>
      <c r="R739">
        <v>1</v>
      </c>
      <c r="S739" t="s">
        <v>43</v>
      </c>
      <c r="W739" t="str">
        <f>IF(B739&lt;30,"&lt;30",IF(B739&lt;=40,"30-40",IF(B739&lt;=50,"41-50",IF(B739&lt;=60,"51-60","&gt;60"))))</f>
        <v>&gt;60</v>
      </c>
      <c r="X739" t="str">
        <f t="shared" si="44"/>
        <v>46-60 (Older Adult)</v>
      </c>
      <c r="AA739" t="str" cm="1">
        <f t="array" ref="AA739">INDEX(F739:F2238, MATCH(MAX(IF(H739:H2238="0", COUNTIF(F739:F2238, F739:F2238), 0)), IF(H739:H2238="0", COUNTIF(F739:F2238, F739:F2238), 0), 0))</f>
        <v>Personal</v>
      </c>
      <c r="AB739" t="str" cm="1">
        <f t="array" ref="AB739">INDEX(Q739:Q1737, MATCH(MAX(COUNTIFS(Q739:Q1737, Q739:Q1737, AC739:AC1737, "High")), COUNTIFS(Q739:Q1737, Q739:Q1737, AC739:AC1737, "High"), 0))</f>
        <v>East</v>
      </c>
      <c r="AC739" t="str">
        <v>High Risk</v>
      </c>
      <c r="AH739">
        <f t="shared" si="45"/>
        <v>652.44324324324327</v>
      </c>
      <c r="AJ739">
        <f t="shared" si="46"/>
        <v>0.13100436681222707</v>
      </c>
      <c r="AK739">
        <f t="shared" si="47"/>
        <v>2.1480932366042541E-2</v>
      </c>
      <c r="AM739">
        <v>0.56970755681869611</v>
      </c>
      <c r="AN739" s="8">
        <f>IF(L739="Male", 1, 0)</f>
        <v>1</v>
      </c>
    </row>
    <row r="740" spans="1:40" ht="15" x14ac:dyDescent="0.3">
      <c r="A740">
        <v>739</v>
      </c>
      <c r="B740">
        <v>31</v>
      </c>
      <c r="C740">
        <v>49862</v>
      </c>
      <c r="D740">
        <v>686</v>
      </c>
      <c r="E740">
        <v>268848</v>
      </c>
      <c r="F740" t="s">
        <v>28</v>
      </c>
      <c r="G740">
        <v>4778</v>
      </c>
      <c r="H740">
        <v>0</v>
      </c>
      <c r="I740">
        <v>1</v>
      </c>
      <c r="J740" t="s">
        <v>20</v>
      </c>
      <c r="K740" t="s">
        <v>29</v>
      </c>
      <c r="L740" t="s">
        <v>22</v>
      </c>
      <c r="M740" t="s">
        <v>41</v>
      </c>
      <c r="N740">
        <v>4</v>
      </c>
      <c r="O740">
        <v>1</v>
      </c>
      <c r="P740">
        <v>80359</v>
      </c>
      <c r="Q740" t="s">
        <v>38</v>
      </c>
      <c r="R740">
        <v>11</v>
      </c>
      <c r="S740" t="s">
        <v>42</v>
      </c>
      <c r="W740" t="str">
        <f>IF(B740&lt;30,"&lt;30",IF(B740&lt;=40,"30-40",IF(B740&lt;=50,"41-50",IF(B740&lt;=60,"51-60","&gt;60"))))</f>
        <v>30-40</v>
      </c>
      <c r="X740" t="str">
        <f t="shared" si="44"/>
        <v>31-45 (Middle-Aged)</v>
      </c>
      <c r="AA740" t="str" cm="1">
        <f t="array" ref="AA740">INDEX(F740:F2239, MATCH(MAX(IF(H740:H2239="0", COUNTIF(F740:F2239, F740:F2239), 0)), IF(H740:H2239="0", COUNTIF(F740:F2239, F740:F2239), 0), 0))</f>
        <v>Education</v>
      </c>
      <c r="AB740" t="str" cm="1">
        <f t="array" ref="AB740">INDEX(Q740:Q1738, MATCH(MAX(COUNTIFS(Q740:Q1738, Q740:Q1738, AC740:AC1738, "High")), COUNTIFS(Q740:Q1738, Q740:Q1738, AC740:AC1738, "High"), 0))</f>
        <v>North</v>
      </c>
      <c r="AC740" t="str">
        <v>High Risk</v>
      </c>
      <c r="AH740">
        <f t="shared" si="45"/>
        <v>648.68905472636811</v>
      </c>
      <c r="AJ740">
        <f t="shared" si="46"/>
        <v>0.17796610169491525</v>
      </c>
      <c r="AK740">
        <f t="shared" si="47"/>
        <v>2.2196975361816872E-2</v>
      </c>
      <c r="AM740">
        <v>0.5505914937139651</v>
      </c>
      <c r="AN740" s="8">
        <f>IF(L740="Male", 1, 0)</f>
        <v>0</v>
      </c>
    </row>
    <row r="741" spans="1:40" ht="15" x14ac:dyDescent="0.3">
      <c r="A741">
        <v>740</v>
      </c>
      <c r="B741">
        <v>29</v>
      </c>
      <c r="C741">
        <v>54266</v>
      </c>
      <c r="D741">
        <v>645</v>
      </c>
      <c r="E741">
        <v>159859</v>
      </c>
      <c r="F741" t="s">
        <v>28</v>
      </c>
      <c r="G741">
        <v>4923</v>
      </c>
      <c r="H741">
        <v>0</v>
      </c>
      <c r="I741">
        <v>1</v>
      </c>
      <c r="J741" t="s">
        <v>20</v>
      </c>
      <c r="K741" t="s">
        <v>29</v>
      </c>
      <c r="L741" t="s">
        <v>22</v>
      </c>
      <c r="M741" t="s">
        <v>31</v>
      </c>
      <c r="N741">
        <v>2</v>
      </c>
      <c r="O741">
        <v>3</v>
      </c>
      <c r="P741">
        <v>114963</v>
      </c>
      <c r="Q741" t="s">
        <v>24</v>
      </c>
      <c r="R741">
        <v>6</v>
      </c>
      <c r="S741" t="s">
        <v>43</v>
      </c>
      <c r="W741" t="str">
        <f>IF(B741&lt;30,"&lt;30",IF(B741&lt;=40,"30-40",IF(B741&lt;=50,"41-50",IF(B741&lt;=60,"51-60","&gt;60"))))</f>
        <v>&lt;30</v>
      </c>
      <c r="X741" t="str">
        <f t="shared" si="44"/>
        <v>18-30 (Young Adult)</v>
      </c>
      <c r="AA741" t="str" cm="1">
        <f t="array" ref="AA741">INDEX(F741:F2240, MATCH(MAX(IF(H741:H2240="0", COUNTIF(F741:F2240, F741:F2240), 0)), IF(H741:H2240="0", COUNTIF(F741:F2240, F741:F2240), 0), 0))</f>
        <v>Education</v>
      </c>
      <c r="AB741" t="str" cm="1">
        <f t="array" ref="AB741">INDEX(Q741:Q1739, MATCH(MAX(COUNTIFS(Q741:Q1739, Q741:Q1739, AC741:AC1739, "High")), COUNTIFS(Q741:Q1739, Q741:Q1739, AC741:AC1739, "High"), 0))</f>
        <v>East</v>
      </c>
      <c r="AC741" t="str">
        <v>High Risk</v>
      </c>
      <c r="AH741">
        <f t="shared" si="45"/>
        <v>647.78062678062679</v>
      </c>
      <c r="AJ741">
        <f t="shared" si="46"/>
        <v>0.13100436681222707</v>
      </c>
      <c r="AK741">
        <f t="shared" si="47"/>
        <v>2.1569116293839802E-2</v>
      </c>
      <c r="AM741">
        <v>0.59045282984712577</v>
      </c>
      <c r="AN741" s="8">
        <f>IF(L741="Male", 1, 0)</f>
        <v>0</v>
      </c>
    </row>
    <row r="742" spans="1:40" ht="15" x14ac:dyDescent="0.3">
      <c r="A742">
        <v>741</v>
      </c>
      <c r="B742">
        <v>31</v>
      </c>
      <c r="C742">
        <v>82287</v>
      </c>
      <c r="D742">
        <v>747</v>
      </c>
      <c r="E742">
        <v>180397</v>
      </c>
      <c r="F742" t="s">
        <v>28</v>
      </c>
      <c r="G742">
        <v>3591</v>
      </c>
      <c r="H742">
        <v>0</v>
      </c>
      <c r="I742">
        <v>0</v>
      </c>
      <c r="J742" t="s">
        <v>20</v>
      </c>
      <c r="K742" t="s">
        <v>33</v>
      </c>
      <c r="L742" t="s">
        <v>30</v>
      </c>
      <c r="M742" t="s">
        <v>41</v>
      </c>
      <c r="N742">
        <v>0</v>
      </c>
      <c r="O742">
        <v>1</v>
      </c>
      <c r="P742">
        <v>65509</v>
      </c>
      <c r="Q742" t="s">
        <v>38</v>
      </c>
      <c r="R742">
        <v>19</v>
      </c>
      <c r="S742" t="s">
        <v>43</v>
      </c>
      <c r="W742" t="str">
        <f>IF(B742&lt;30,"&lt;30",IF(B742&lt;=40,"30-40",IF(B742&lt;=50,"41-50",IF(B742&lt;=60,"51-60","&gt;60"))))</f>
        <v>30-40</v>
      </c>
      <c r="X742" t="str">
        <f t="shared" si="44"/>
        <v>31-45 (Middle-Aged)</v>
      </c>
      <c r="AA742" t="str" cm="1">
        <f t="array" ref="AA742">INDEX(F742:F2241, MATCH(MAX(IF(H742:H2241="0", COUNTIF(F742:F2241, F742:F2241), 0)), IF(H742:H2241="0", COUNTIF(F742:F2241, F742:F2241), 0), 0))</f>
        <v>Education</v>
      </c>
      <c r="AB742" t="str" cm="1">
        <f t="array" ref="AB742">INDEX(Q742:Q1740, MATCH(MAX(COUNTIFS(Q742:Q1740, Q742:Q1740, AC742:AC1740, "High")), COUNTIFS(Q742:Q1740, Q742:Q1740, AC742:AC1740, "High"), 0))</f>
        <v>North</v>
      </c>
      <c r="AC742" t="str">
        <v>High Risk</v>
      </c>
      <c r="AH742">
        <f t="shared" si="45"/>
        <v>648.68905472636811</v>
      </c>
      <c r="AJ742">
        <f t="shared" si="46"/>
        <v>0.15873015873015872</v>
      </c>
      <c r="AK742">
        <f t="shared" si="47"/>
        <v>2.1815770774979974E-2</v>
      </c>
      <c r="AM742">
        <v>0.84407555913579468</v>
      </c>
      <c r="AN742" s="8">
        <f>IF(L742="Male", 1, 0)</f>
        <v>1</v>
      </c>
    </row>
    <row r="743" spans="1:40" ht="15" x14ac:dyDescent="0.3">
      <c r="A743">
        <v>742</v>
      </c>
      <c r="B743">
        <v>22</v>
      </c>
      <c r="C743">
        <v>42890</v>
      </c>
      <c r="D743">
        <v>647</v>
      </c>
      <c r="E743">
        <v>196994</v>
      </c>
      <c r="F743" t="s">
        <v>40</v>
      </c>
      <c r="G743">
        <v>4663</v>
      </c>
      <c r="H743">
        <v>0</v>
      </c>
      <c r="I743">
        <v>0</v>
      </c>
      <c r="J743" t="s">
        <v>20</v>
      </c>
      <c r="K743" t="s">
        <v>29</v>
      </c>
      <c r="L743" t="s">
        <v>30</v>
      </c>
      <c r="M743" t="s">
        <v>37</v>
      </c>
      <c r="N743">
        <v>1</v>
      </c>
      <c r="O743">
        <v>2</v>
      </c>
      <c r="P743">
        <v>112506</v>
      </c>
      <c r="Q743" t="s">
        <v>38</v>
      </c>
      <c r="R743">
        <v>12</v>
      </c>
      <c r="S743" t="s">
        <v>39</v>
      </c>
      <c r="W743" t="str">
        <f>IF(B743&lt;30,"&lt;30",IF(B743&lt;=40,"30-40",IF(B743&lt;=50,"41-50",IF(B743&lt;=60,"51-60","&gt;60"))))</f>
        <v>&lt;30</v>
      </c>
      <c r="X743" t="str">
        <f t="shared" si="44"/>
        <v>18-30 (Young Adult)</v>
      </c>
      <c r="AA743" t="str" cm="1">
        <f t="array" ref="AA743">INDEX(F743:F2242, MATCH(MAX(IF(H743:H2242="0", COUNTIF(F743:F2242, F743:F2242), 0)), IF(H743:H2242="0", COUNTIF(F743:F2242, F743:F2242), 0), 0))</f>
        <v>Car</v>
      </c>
      <c r="AB743" t="str" cm="1">
        <f t="array" ref="AB743">INDEX(Q743:Q1741, MATCH(MAX(COUNTIFS(Q743:Q1741, Q743:Q1741, AC743:AC1741, "High")), COUNTIFS(Q743:Q1741, Q743:Q1741, AC743:AC1741, "High"), 0))</f>
        <v>North</v>
      </c>
      <c r="AC743" t="str">
        <v>High Risk</v>
      </c>
      <c r="AH743">
        <f t="shared" si="45"/>
        <v>652.44324324324327</v>
      </c>
      <c r="AJ743">
        <f t="shared" si="46"/>
        <v>0.15436241610738255</v>
      </c>
      <c r="AK743">
        <f t="shared" si="47"/>
        <v>2.1184329732122021E-2</v>
      </c>
      <c r="AM743">
        <v>0.48748676266936997</v>
      </c>
      <c r="AN743" s="8">
        <f>IF(L743="Male", 1, 0)</f>
        <v>1</v>
      </c>
    </row>
    <row r="744" spans="1:40" ht="15" x14ac:dyDescent="0.3">
      <c r="A744">
        <v>743</v>
      </c>
      <c r="B744">
        <v>47</v>
      </c>
      <c r="C744">
        <v>80814</v>
      </c>
      <c r="D744">
        <v>654</v>
      </c>
      <c r="E744">
        <v>209505</v>
      </c>
      <c r="F744" t="s">
        <v>35</v>
      </c>
      <c r="G744">
        <v>4744</v>
      </c>
      <c r="H744">
        <v>0</v>
      </c>
      <c r="I744">
        <v>0</v>
      </c>
      <c r="J744" t="s">
        <v>20</v>
      </c>
      <c r="K744" t="s">
        <v>29</v>
      </c>
      <c r="L744" t="s">
        <v>22</v>
      </c>
      <c r="M744" t="s">
        <v>23</v>
      </c>
      <c r="N744">
        <v>2</v>
      </c>
      <c r="O744">
        <v>2</v>
      </c>
      <c r="P744">
        <v>116784</v>
      </c>
      <c r="Q744" t="s">
        <v>26</v>
      </c>
      <c r="R744">
        <v>2</v>
      </c>
      <c r="S744" t="s">
        <v>39</v>
      </c>
      <c r="W744" t="str">
        <f>IF(B744&lt;30,"&lt;30",IF(B744&lt;=40,"30-40",IF(B744&lt;=50,"41-50",IF(B744&lt;=60,"51-60","&gt;60"))))</f>
        <v>41-50</v>
      </c>
      <c r="X744" t="str">
        <f t="shared" si="44"/>
        <v>46-60 (Older Adult)</v>
      </c>
      <c r="AA744" t="str" cm="1">
        <f t="array" ref="AA744">INDEX(F744:F2243, MATCH(MAX(IF(H744:H2243="0", COUNTIF(F744:F2243, F744:F2243), 0)), IF(H744:H2243="0", COUNTIF(F744:F2243, F744:F2243), 0), 0))</f>
        <v>Medical</v>
      </c>
      <c r="AB744" t="str" cm="1">
        <f t="array" ref="AB744">INDEX(Q744:Q1742, MATCH(MAX(COUNTIFS(Q744:Q1742, Q744:Q1742, AC744:AC1742, "High")), COUNTIFS(Q744:Q1742, Q744:Q1742, AC744:AC1742, "High"), 0))</f>
        <v>West</v>
      </c>
      <c r="AC744" t="str">
        <v>High Risk</v>
      </c>
      <c r="AH744">
        <f t="shared" si="45"/>
        <v>647.51989389920425</v>
      </c>
      <c r="AJ744">
        <f t="shared" si="46"/>
        <v>0.13100436681222707</v>
      </c>
      <c r="AK744">
        <f t="shared" si="47"/>
        <v>2.0979693590471877E-2</v>
      </c>
      <c r="AM744">
        <v>0.83074319126019391</v>
      </c>
      <c r="AN744" s="8">
        <f>IF(L744="Male", 1, 0)</f>
        <v>0</v>
      </c>
    </row>
    <row r="745" spans="1:40" ht="15" x14ac:dyDescent="0.3">
      <c r="A745">
        <v>744</v>
      </c>
      <c r="B745">
        <v>46</v>
      </c>
      <c r="C745">
        <v>62785</v>
      </c>
      <c r="D745">
        <v>641</v>
      </c>
      <c r="E745">
        <v>172244</v>
      </c>
      <c r="F745" t="s">
        <v>44</v>
      </c>
      <c r="G745">
        <v>3146</v>
      </c>
      <c r="H745">
        <v>0</v>
      </c>
      <c r="I745">
        <v>0</v>
      </c>
      <c r="J745" t="s">
        <v>20</v>
      </c>
      <c r="K745" t="s">
        <v>33</v>
      </c>
      <c r="L745" t="s">
        <v>30</v>
      </c>
      <c r="M745" t="s">
        <v>31</v>
      </c>
      <c r="N745">
        <v>3</v>
      </c>
      <c r="O745">
        <v>1</v>
      </c>
      <c r="P745">
        <v>132512</v>
      </c>
      <c r="Q745" t="s">
        <v>32</v>
      </c>
      <c r="R745">
        <v>10</v>
      </c>
      <c r="S745" t="s">
        <v>39</v>
      </c>
      <c r="W745" t="str">
        <f>IF(B745&lt;30,"&lt;30",IF(B745&lt;=40,"30-40",IF(B745&lt;=50,"41-50",IF(B745&lt;=60,"51-60","&gt;60"))))</f>
        <v>41-50</v>
      </c>
      <c r="X745" t="str">
        <f t="shared" si="44"/>
        <v>46-60 (Older Adult)</v>
      </c>
      <c r="AA745" t="str" cm="1">
        <f t="array" ref="AA745">INDEX(F745:F2244, MATCH(MAX(IF(H745:H2244="0", COUNTIF(F745:F2244, F745:F2244), 0)), IF(H745:H2244="0", COUNTIF(F745:F2244, F745:F2244), 0), 0))</f>
        <v>Personal</v>
      </c>
      <c r="AB745" t="str" cm="1">
        <f t="array" ref="AB745">INDEX(Q745:Q1743, MATCH(MAX(COUNTIFS(Q745:Q1743, Q745:Q1743, AC745:AC1743, "High")), COUNTIFS(Q745:Q1743, Q745:Q1743, AC745:AC1743, "High"), 0))</f>
        <v>South</v>
      </c>
      <c r="AC745" t="str">
        <v>High Risk</v>
      </c>
      <c r="AH745">
        <f t="shared" si="45"/>
        <v>647.78062678062679</v>
      </c>
      <c r="AJ745">
        <f t="shared" si="46"/>
        <v>0.13414634146341464</v>
      </c>
      <c r="AK745">
        <f t="shared" si="47"/>
        <v>2.0774430613305458E-2</v>
      </c>
      <c r="AM745">
        <v>0.66755971506928669</v>
      </c>
      <c r="AN745" s="8">
        <f>IF(L745="Male", 1, 0)</f>
        <v>1</v>
      </c>
    </row>
    <row r="746" spans="1:40" ht="15" x14ac:dyDescent="0.3">
      <c r="A746">
        <v>745</v>
      </c>
      <c r="B746">
        <v>28</v>
      </c>
      <c r="C746">
        <v>55477</v>
      </c>
      <c r="D746">
        <v>588</v>
      </c>
      <c r="E746">
        <v>202863</v>
      </c>
      <c r="F746" t="s">
        <v>19</v>
      </c>
      <c r="G746">
        <v>4228</v>
      </c>
      <c r="H746">
        <v>1</v>
      </c>
      <c r="I746">
        <v>1</v>
      </c>
      <c r="J746" t="s">
        <v>20</v>
      </c>
      <c r="K746" t="s">
        <v>29</v>
      </c>
      <c r="L746" t="s">
        <v>22</v>
      </c>
      <c r="M746" t="s">
        <v>23</v>
      </c>
      <c r="N746">
        <v>0</v>
      </c>
      <c r="O746">
        <v>2</v>
      </c>
      <c r="P746">
        <v>66297</v>
      </c>
      <c r="Q746" t="s">
        <v>24</v>
      </c>
      <c r="R746">
        <v>19</v>
      </c>
      <c r="S746" t="s">
        <v>39</v>
      </c>
      <c r="W746" t="str">
        <f>IF(B746&lt;30,"&lt;30",IF(B746&lt;=40,"30-40",IF(B746&lt;=50,"41-50",IF(B746&lt;=60,"51-60","&gt;60"))))</f>
        <v>&lt;30</v>
      </c>
      <c r="X746" t="str">
        <f t="shared" si="44"/>
        <v>18-30 (Young Adult)</v>
      </c>
      <c r="AA746" t="str" cm="1">
        <f t="array" ref="AA746">INDEX(F746:F2245, MATCH(MAX(IF(H746:H2245="0", COUNTIF(F746:F2245, F746:F2245), 0)), IF(H746:H2245="0", COUNTIF(F746:F2245, F746:F2245), 0), 0))</f>
        <v>Home</v>
      </c>
      <c r="AB746" t="str" cm="1">
        <f t="array" ref="AB746">INDEX(Q746:Q1744, MATCH(MAX(COUNTIFS(Q746:Q1744, Q746:Q1744, AC746:AC1744, "High")), COUNTIFS(Q746:Q1744, Q746:Q1744, AC746:AC1744, "High"), 0))</f>
        <v>East</v>
      </c>
      <c r="AC746" t="str">
        <v>Low Risk</v>
      </c>
      <c r="AH746">
        <f t="shared" si="45"/>
        <v>647.51989389920425</v>
      </c>
      <c r="AJ746">
        <f t="shared" si="46"/>
        <v>0.15873015873015872</v>
      </c>
      <c r="AK746">
        <f t="shared" si="47"/>
        <v>2.0136775167765256E-2</v>
      </c>
      <c r="AM746">
        <v>0.60141379216712076</v>
      </c>
      <c r="AN746" s="8">
        <f>IF(L746="Male", 1, 0)</f>
        <v>0</v>
      </c>
    </row>
    <row r="747" spans="1:40" ht="15" x14ac:dyDescent="0.3">
      <c r="A747">
        <v>746</v>
      </c>
      <c r="B747">
        <v>41</v>
      </c>
      <c r="C747">
        <v>58317</v>
      </c>
      <c r="D747">
        <v>583</v>
      </c>
      <c r="E747">
        <v>225662</v>
      </c>
      <c r="F747" t="s">
        <v>28</v>
      </c>
      <c r="G747">
        <v>4196</v>
      </c>
      <c r="H747">
        <v>0</v>
      </c>
      <c r="I747">
        <v>1</v>
      </c>
      <c r="J747" t="s">
        <v>20</v>
      </c>
      <c r="K747" t="s">
        <v>29</v>
      </c>
      <c r="L747" t="s">
        <v>30</v>
      </c>
      <c r="M747" t="s">
        <v>37</v>
      </c>
      <c r="N747">
        <v>0</v>
      </c>
      <c r="O747">
        <v>2</v>
      </c>
      <c r="P747">
        <v>54842</v>
      </c>
      <c r="Q747" t="s">
        <v>26</v>
      </c>
      <c r="R747">
        <v>15</v>
      </c>
      <c r="S747" t="s">
        <v>45</v>
      </c>
      <c r="W747" t="str">
        <f>IF(B747&lt;30,"&lt;30",IF(B747&lt;=40,"30-40",IF(B747&lt;=50,"41-50",IF(B747&lt;=60,"51-60","&gt;60"))))</f>
        <v>41-50</v>
      </c>
      <c r="X747" t="str">
        <f t="shared" si="44"/>
        <v>31-45 (Middle-Aged)</v>
      </c>
      <c r="AA747" t="str" cm="1">
        <f t="array" ref="AA747">INDEX(F747:F2246, MATCH(MAX(IF(H747:H2246="0", COUNTIF(F747:F2246, F747:F2246), 0)), IF(H747:H2246="0", COUNTIF(F747:F2246, F747:F2246), 0), 0))</f>
        <v>Education</v>
      </c>
      <c r="AB747" t="str" cm="1">
        <f t="array" ref="AB747">INDEX(Q747:Q1745, MATCH(MAX(COUNTIFS(Q747:Q1745, Q747:Q1745, AC747:AC1745, "High")), COUNTIFS(Q747:Q1745, Q747:Q1745, AC747:AC1745, "High"), 0))</f>
        <v>West</v>
      </c>
      <c r="AC747" t="str">
        <v>Low Risk</v>
      </c>
      <c r="AH747">
        <f t="shared" si="45"/>
        <v>652.44324324324327</v>
      </c>
      <c r="AJ747">
        <f t="shared" si="46"/>
        <v>0.15873015873015872</v>
      </c>
      <c r="AK747">
        <f t="shared" si="47"/>
        <v>2.1674873225799828E-2</v>
      </c>
      <c r="AM747">
        <v>0.62711910429658857</v>
      </c>
      <c r="AN747" s="8">
        <f>IF(L747="Male", 1, 0)</f>
        <v>1</v>
      </c>
    </row>
    <row r="748" spans="1:40" ht="15" x14ac:dyDescent="0.3">
      <c r="A748">
        <v>747</v>
      </c>
      <c r="B748">
        <v>41</v>
      </c>
      <c r="C748">
        <v>2065</v>
      </c>
      <c r="D748">
        <v>622</v>
      </c>
      <c r="E748">
        <v>99486</v>
      </c>
      <c r="F748" t="s">
        <v>19</v>
      </c>
      <c r="G748">
        <v>5179</v>
      </c>
      <c r="H748">
        <v>0</v>
      </c>
      <c r="I748">
        <v>1</v>
      </c>
      <c r="J748" t="s">
        <v>20</v>
      </c>
      <c r="K748" t="s">
        <v>29</v>
      </c>
      <c r="L748" t="s">
        <v>30</v>
      </c>
      <c r="M748" t="s">
        <v>31</v>
      </c>
      <c r="N748">
        <v>4</v>
      </c>
      <c r="O748">
        <v>3</v>
      </c>
      <c r="P748">
        <v>108367</v>
      </c>
      <c r="Q748" t="s">
        <v>24</v>
      </c>
      <c r="R748">
        <v>8</v>
      </c>
      <c r="S748" t="s">
        <v>45</v>
      </c>
      <c r="W748" t="str">
        <f>IF(B748&lt;30,"&lt;30",IF(B748&lt;=40,"30-40",IF(B748&lt;=50,"41-50",IF(B748&lt;=60,"51-60","&gt;60"))))</f>
        <v>41-50</v>
      </c>
      <c r="X748" t="str">
        <f t="shared" si="44"/>
        <v>31-45 (Middle-Aged)</v>
      </c>
      <c r="AA748" t="str" cm="1">
        <f t="array" ref="AA748">INDEX(F748:F2247, MATCH(MAX(IF(H748:H2247="0", COUNTIF(F748:F2247, F748:F2247), 0)), IF(H748:H2247="0", COUNTIF(F748:F2247, F748:F2247), 0), 0))</f>
        <v>Home</v>
      </c>
      <c r="AB748" t="str" cm="1">
        <f t="array" ref="AB748">INDEX(Q748:Q1746, MATCH(MAX(COUNTIFS(Q748:Q1746, Q748:Q1746, AC748:AC1746, "High")), COUNTIFS(Q748:Q1746, Q748:Q1746, AC748:AC1746, "High"), 0))</f>
        <v>East</v>
      </c>
      <c r="AC748" t="str">
        <v>High Risk</v>
      </c>
      <c r="AH748">
        <f t="shared" si="45"/>
        <v>647.78062678062679</v>
      </c>
      <c r="AJ748">
        <f t="shared" si="46"/>
        <v>0.17796610169491525</v>
      </c>
      <c r="AK748">
        <f t="shared" si="47"/>
        <v>2.1468425964492988E-2</v>
      </c>
      <c r="AM748">
        <v>0.11797290080826915</v>
      </c>
      <c r="AN748" s="8">
        <f>IF(L748="Male", 1, 0)</f>
        <v>1</v>
      </c>
    </row>
    <row r="749" spans="1:40" ht="15" x14ac:dyDescent="0.3">
      <c r="A749">
        <v>748</v>
      </c>
      <c r="B749">
        <v>28</v>
      </c>
      <c r="C749">
        <v>46075</v>
      </c>
      <c r="D749">
        <v>599</v>
      </c>
      <c r="E749">
        <v>203738</v>
      </c>
      <c r="F749" t="s">
        <v>44</v>
      </c>
      <c r="G749">
        <v>6245</v>
      </c>
      <c r="H749">
        <v>0</v>
      </c>
      <c r="I749">
        <v>1</v>
      </c>
      <c r="J749" t="s">
        <v>20</v>
      </c>
      <c r="K749" t="s">
        <v>21</v>
      </c>
      <c r="L749" t="s">
        <v>22</v>
      </c>
      <c r="M749" t="s">
        <v>37</v>
      </c>
      <c r="N749">
        <v>3</v>
      </c>
      <c r="O749">
        <v>1</v>
      </c>
      <c r="P749">
        <v>91411</v>
      </c>
      <c r="Q749" t="s">
        <v>32</v>
      </c>
      <c r="R749">
        <v>11</v>
      </c>
      <c r="S749" t="s">
        <v>27</v>
      </c>
      <c r="W749" t="str">
        <f>IF(B749&lt;30,"&lt;30",IF(B749&lt;=40,"30-40",IF(B749&lt;=50,"41-50",IF(B749&lt;=60,"51-60","&gt;60"))))</f>
        <v>&lt;30</v>
      </c>
      <c r="X749" t="str">
        <f t="shared" si="44"/>
        <v>18-30 (Young Adult)</v>
      </c>
      <c r="AA749" t="str" cm="1">
        <f t="array" ref="AA749">INDEX(F749:F2248, MATCH(MAX(IF(H749:H2248="0", COUNTIF(F749:F2248, F749:F2248), 0)), IF(H749:H2248="0", COUNTIF(F749:F2248, F749:F2248), 0), 0))</f>
        <v>Personal</v>
      </c>
      <c r="AB749" t="str" cm="1">
        <f t="array" ref="AB749">INDEX(Q749:Q1747, MATCH(MAX(COUNTIFS(Q749:Q1747, Q749:Q1747, AC749:AC1747, "High")), COUNTIFS(Q749:Q1747, Q749:Q1747, AC749:AC1747, "High"), 0))</f>
        <v>South</v>
      </c>
      <c r="AC749" t="str">
        <v>Low Risk</v>
      </c>
      <c r="AH749">
        <f t="shared" si="45"/>
        <v>652.44324324324327</v>
      </c>
      <c r="AJ749">
        <f t="shared" si="46"/>
        <v>0.13414634146341464</v>
      </c>
      <c r="AK749">
        <f t="shared" si="47"/>
        <v>2.1714139840524557E-2</v>
      </c>
      <c r="AM749">
        <v>0.51631472715259363</v>
      </c>
      <c r="AN749" s="8">
        <f>IF(L749="Male", 1, 0)</f>
        <v>0</v>
      </c>
    </row>
    <row r="750" spans="1:40" ht="15" x14ac:dyDescent="0.3">
      <c r="A750">
        <v>749</v>
      </c>
      <c r="B750">
        <v>21</v>
      </c>
      <c r="C750">
        <v>39946</v>
      </c>
      <c r="D750">
        <v>636</v>
      </c>
      <c r="E750">
        <v>180871</v>
      </c>
      <c r="F750" t="s">
        <v>35</v>
      </c>
      <c r="G750">
        <v>5047</v>
      </c>
      <c r="H750">
        <v>0</v>
      </c>
      <c r="I750">
        <v>0</v>
      </c>
      <c r="J750" t="s">
        <v>20</v>
      </c>
      <c r="K750" t="s">
        <v>29</v>
      </c>
      <c r="L750" t="s">
        <v>30</v>
      </c>
      <c r="M750" t="s">
        <v>37</v>
      </c>
      <c r="N750">
        <v>4</v>
      </c>
      <c r="O750">
        <v>2</v>
      </c>
      <c r="P750">
        <v>187079</v>
      </c>
      <c r="Q750" t="s">
        <v>26</v>
      </c>
      <c r="R750">
        <v>16</v>
      </c>
      <c r="S750" t="s">
        <v>34</v>
      </c>
      <c r="W750" t="str">
        <f>IF(B750&lt;30,"&lt;30",IF(B750&lt;=40,"30-40",IF(B750&lt;=50,"41-50",IF(B750&lt;=60,"51-60","&gt;60"))))</f>
        <v>&lt;30</v>
      </c>
      <c r="X750" t="str">
        <f t="shared" si="44"/>
        <v>18-30 (Young Adult)</v>
      </c>
      <c r="AA750" t="str" cm="1">
        <f t="array" ref="AA750">INDEX(F750:F2249, MATCH(MAX(IF(H750:H2249="0", COUNTIF(F750:F2249, F750:F2249), 0)), IF(H750:H2249="0", COUNTIF(F750:F2249, F750:F2249), 0), 0))</f>
        <v>Medical</v>
      </c>
      <c r="AB750" t="str" cm="1">
        <f t="array" ref="AB750">INDEX(Q750:Q1748, MATCH(MAX(COUNTIFS(Q750:Q1748, Q750:Q1748, AC750:AC1748, "High")), COUNTIFS(Q750:Q1748, Q750:Q1748, AC750:AC1748, "High"), 0))</f>
        <v>West</v>
      </c>
      <c r="AC750" t="str">
        <v>High Risk</v>
      </c>
      <c r="AH750">
        <f t="shared" si="45"/>
        <v>652.44324324324327</v>
      </c>
      <c r="AJ750">
        <f t="shared" si="46"/>
        <v>0.17796610169491525</v>
      </c>
      <c r="AK750">
        <f t="shared" si="47"/>
        <v>2.1075833225710248E-2</v>
      </c>
      <c r="AM750">
        <v>0.46084012925065393</v>
      </c>
      <c r="AN750" s="8">
        <f>IF(L750="Male", 1, 0)</f>
        <v>1</v>
      </c>
    </row>
    <row r="751" spans="1:40" ht="15" x14ac:dyDescent="0.3">
      <c r="A751">
        <v>750</v>
      </c>
      <c r="B751">
        <v>58</v>
      </c>
      <c r="C751">
        <v>81685</v>
      </c>
      <c r="D751">
        <v>691</v>
      </c>
      <c r="E751">
        <v>114656</v>
      </c>
      <c r="F751" t="s">
        <v>19</v>
      </c>
      <c r="G751">
        <v>6159</v>
      </c>
      <c r="H751">
        <v>0</v>
      </c>
      <c r="I751">
        <v>0</v>
      </c>
      <c r="J751" t="s">
        <v>36</v>
      </c>
      <c r="K751" t="s">
        <v>21</v>
      </c>
      <c r="L751" t="s">
        <v>22</v>
      </c>
      <c r="M751" t="s">
        <v>31</v>
      </c>
      <c r="N751">
        <v>5</v>
      </c>
      <c r="O751">
        <v>1</v>
      </c>
      <c r="P751">
        <v>113754</v>
      </c>
      <c r="Q751" t="s">
        <v>32</v>
      </c>
      <c r="R751">
        <v>13</v>
      </c>
      <c r="S751" t="s">
        <v>25</v>
      </c>
      <c r="W751" t="str">
        <f>IF(B751&lt;30,"&lt;30",IF(B751&lt;=40,"30-40",IF(B751&lt;=50,"41-50",IF(B751&lt;=60,"51-60","&gt;60"))))</f>
        <v>51-60</v>
      </c>
      <c r="X751" t="str">
        <f t="shared" si="44"/>
        <v>46-60 (Older Adult)</v>
      </c>
      <c r="AA751" t="str" cm="1">
        <f t="array" ref="AA751">INDEX(F751:F2250, MATCH(MAX(IF(H751:H2250="0", COUNTIF(F751:F2250, F751:F2250), 0)), IF(H751:H2250="0", COUNTIF(F751:F2250, F751:F2250), 0), 0))</f>
        <v>Home</v>
      </c>
      <c r="AB751" t="str" cm="1">
        <f t="array" ref="AB751">INDEX(Q751:Q1749, MATCH(MAX(COUNTIFS(Q751:Q1749, Q751:Q1749, AC751:AC1749, "High")), COUNTIFS(Q751:Q1749, Q751:Q1749, AC751:AC1749, "High"), 0))</f>
        <v>South</v>
      </c>
      <c r="AC751" t="str">
        <v>High Risk</v>
      </c>
      <c r="AH751">
        <f t="shared" si="45"/>
        <v>647.78062678062679</v>
      </c>
      <c r="AJ751">
        <f t="shared" si="46"/>
        <v>0.11715481171548117</v>
      </c>
      <c r="AK751">
        <f t="shared" si="47"/>
        <v>2.0867253886048986E-2</v>
      </c>
      <c r="AM751">
        <v>0.83862675705764689</v>
      </c>
      <c r="AN751" s="8">
        <f>IF(L751="Male", 1, 0)</f>
        <v>0</v>
      </c>
    </row>
    <row r="752" spans="1:40" ht="15" x14ac:dyDescent="0.3">
      <c r="A752">
        <v>751</v>
      </c>
      <c r="B752">
        <v>33</v>
      </c>
      <c r="C752">
        <v>44879</v>
      </c>
      <c r="D752">
        <v>629</v>
      </c>
      <c r="E752">
        <v>228209</v>
      </c>
      <c r="F752" t="s">
        <v>44</v>
      </c>
      <c r="G752">
        <v>4777</v>
      </c>
      <c r="H752">
        <v>0</v>
      </c>
      <c r="I752">
        <v>1</v>
      </c>
      <c r="J752" t="s">
        <v>20</v>
      </c>
      <c r="K752" t="s">
        <v>29</v>
      </c>
      <c r="L752" t="s">
        <v>30</v>
      </c>
      <c r="M752" t="s">
        <v>41</v>
      </c>
      <c r="N752">
        <v>0</v>
      </c>
      <c r="O752">
        <v>1</v>
      </c>
      <c r="P752">
        <v>101744</v>
      </c>
      <c r="Q752" t="s">
        <v>26</v>
      </c>
      <c r="R752">
        <v>13</v>
      </c>
      <c r="S752" t="s">
        <v>34</v>
      </c>
      <c r="W752" t="str">
        <f>IF(B752&lt;30,"&lt;30",IF(B752&lt;=40,"30-40",IF(B752&lt;=50,"41-50",IF(B752&lt;=60,"51-60","&gt;60"))))</f>
        <v>30-40</v>
      </c>
      <c r="X752" t="str">
        <f t="shared" si="44"/>
        <v>31-45 (Middle-Aged)</v>
      </c>
      <c r="AA752" t="str" cm="1">
        <f t="array" ref="AA752">INDEX(F752:F2251, MATCH(MAX(IF(H752:H2251="0", COUNTIF(F752:F2251, F752:F2251), 0)), IF(H752:H2251="0", COUNTIF(F752:F2251, F752:F2251), 0), 0))</f>
        <v>Personal</v>
      </c>
      <c r="AB752" t="str" cm="1">
        <f t="array" ref="AB752">INDEX(Q752:Q1750, MATCH(MAX(COUNTIFS(Q752:Q1750, Q752:Q1750, AC752:AC1750, "High")), COUNTIFS(Q752:Q1750, Q752:Q1750, AC752:AC1750, "High"), 0))</f>
        <v>West</v>
      </c>
      <c r="AC752" t="str">
        <v>High Risk</v>
      </c>
      <c r="AH752">
        <f t="shared" si="45"/>
        <v>648.68905472636811</v>
      </c>
      <c r="AJ752">
        <f t="shared" si="46"/>
        <v>0.15873015873015872</v>
      </c>
      <c r="AK752">
        <f t="shared" si="47"/>
        <v>2.0224139234407645E-2</v>
      </c>
      <c r="AM752">
        <v>0.50548953232624028</v>
      </c>
      <c r="AN752" s="8">
        <f>IF(L752="Male", 1, 0)</f>
        <v>1</v>
      </c>
    </row>
    <row r="753" spans="1:40" ht="15" x14ac:dyDescent="0.3">
      <c r="A753">
        <v>752</v>
      </c>
      <c r="B753">
        <v>29</v>
      </c>
      <c r="C753">
        <v>49553</v>
      </c>
      <c r="D753">
        <v>660</v>
      </c>
      <c r="E753">
        <v>215564</v>
      </c>
      <c r="F753" t="s">
        <v>44</v>
      </c>
      <c r="G753">
        <v>5371</v>
      </c>
      <c r="H753">
        <v>0</v>
      </c>
      <c r="I753">
        <v>0</v>
      </c>
      <c r="J753" t="s">
        <v>20</v>
      </c>
      <c r="K753" t="s">
        <v>29</v>
      </c>
      <c r="L753" t="s">
        <v>22</v>
      </c>
      <c r="M753" t="s">
        <v>31</v>
      </c>
      <c r="N753">
        <v>2</v>
      </c>
      <c r="O753">
        <v>2</v>
      </c>
      <c r="P753">
        <v>94815</v>
      </c>
      <c r="Q753" t="s">
        <v>26</v>
      </c>
      <c r="R753">
        <v>5</v>
      </c>
      <c r="S753" t="s">
        <v>43</v>
      </c>
      <c r="W753" t="str">
        <f>IF(B753&lt;30,"&lt;30",IF(B753&lt;=40,"30-40",IF(B753&lt;=50,"41-50",IF(B753&lt;=60,"51-60","&gt;60"))))</f>
        <v>&lt;30</v>
      </c>
      <c r="X753" t="str">
        <f t="shared" si="44"/>
        <v>18-30 (Young Adult)</v>
      </c>
      <c r="AA753" t="str" cm="1">
        <f t="array" ref="AA753">INDEX(F753:F2252, MATCH(MAX(IF(H753:H2252="0", COUNTIF(F753:F2252, F753:F2252), 0)), IF(H753:H2252="0", COUNTIF(F753:F2252, F753:F2252), 0), 0))</f>
        <v>Personal</v>
      </c>
      <c r="AB753" t="str" cm="1">
        <f t="array" ref="AB753">INDEX(Q753:Q1751, MATCH(MAX(COUNTIFS(Q753:Q1751, Q753:Q1751, AC753:AC1751, "High")), COUNTIFS(Q753:Q1751, Q753:Q1751, AC753:AC1751, "High"), 0))</f>
        <v>West</v>
      </c>
      <c r="AC753" t="str">
        <v>High Risk</v>
      </c>
      <c r="AH753">
        <f t="shared" si="45"/>
        <v>647.78062678062679</v>
      </c>
      <c r="AJ753">
        <f t="shared" si="46"/>
        <v>0.13100436681222707</v>
      </c>
      <c r="AK753">
        <f t="shared" si="47"/>
        <v>1.9577722737209934E-2</v>
      </c>
      <c r="AM753">
        <v>0.54779468334494896</v>
      </c>
      <c r="AN753" s="8">
        <f>IF(L753="Male", 1, 0)</f>
        <v>0</v>
      </c>
    </row>
    <row r="754" spans="1:40" ht="15" x14ac:dyDescent="0.3">
      <c r="A754">
        <v>753</v>
      </c>
      <c r="B754">
        <v>48</v>
      </c>
      <c r="C754">
        <v>49309</v>
      </c>
      <c r="D754">
        <v>624</v>
      </c>
      <c r="E754">
        <v>208246</v>
      </c>
      <c r="F754" t="s">
        <v>28</v>
      </c>
      <c r="G754">
        <v>5066</v>
      </c>
      <c r="H754">
        <v>1</v>
      </c>
      <c r="I754">
        <v>1</v>
      </c>
      <c r="J754" t="s">
        <v>20</v>
      </c>
      <c r="K754" t="s">
        <v>21</v>
      </c>
      <c r="L754" t="s">
        <v>22</v>
      </c>
      <c r="M754" t="s">
        <v>23</v>
      </c>
      <c r="N754">
        <v>5</v>
      </c>
      <c r="O754">
        <v>3</v>
      </c>
      <c r="P754">
        <v>63458</v>
      </c>
      <c r="Q754" t="s">
        <v>26</v>
      </c>
      <c r="R754">
        <v>12</v>
      </c>
      <c r="S754" t="s">
        <v>45</v>
      </c>
      <c r="W754" t="str">
        <f>IF(B754&lt;30,"&lt;30",IF(B754&lt;=40,"30-40",IF(B754&lt;=50,"41-50",IF(B754&lt;=60,"51-60","&gt;60"))))</f>
        <v>41-50</v>
      </c>
      <c r="X754" t="str">
        <f t="shared" si="44"/>
        <v>46-60 (Older Adult)</v>
      </c>
      <c r="AA754" t="str" cm="1">
        <f t="array" ref="AA754">INDEX(F754:F2253, MATCH(MAX(IF(H754:H2253="0", COUNTIF(F754:F2253, F754:F2253), 0)), IF(H754:H2253="0", COUNTIF(F754:F2253, F754:F2253), 0), 0))</f>
        <v>Education</v>
      </c>
      <c r="AB754" t="str" cm="1">
        <f t="array" ref="AB754">INDEX(Q754:Q1752, MATCH(MAX(COUNTIFS(Q754:Q1752, Q754:Q1752, AC754:AC1752, "High")), COUNTIFS(Q754:Q1752, Q754:Q1752, AC754:AC1752, "High"), 0))</f>
        <v>West</v>
      </c>
      <c r="AC754" t="str">
        <v>High Risk</v>
      </c>
      <c r="AH754">
        <f t="shared" si="45"/>
        <v>647.51989389920425</v>
      </c>
      <c r="AJ754">
        <f t="shared" si="46"/>
        <v>0.11715481171548117</v>
      </c>
      <c r="AK754">
        <f t="shared" si="47"/>
        <v>1.9365381066948469E-2</v>
      </c>
      <c r="AM754">
        <v>0.54558619878171299</v>
      </c>
      <c r="AN754" s="8">
        <f>IF(L754="Male", 1, 0)</f>
        <v>0</v>
      </c>
    </row>
    <row r="755" spans="1:40" ht="15" x14ac:dyDescent="0.3">
      <c r="A755">
        <v>754</v>
      </c>
      <c r="B755">
        <v>26</v>
      </c>
      <c r="C755">
        <v>30402</v>
      </c>
      <c r="D755">
        <v>777</v>
      </c>
      <c r="E755">
        <v>230524</v>
      </c>
      <c r="F755" t="s">
        <v>35</v>
      </c>
      <c r="G755">
        <v>7411</v>
      </c>
      <c r="H755">
        <v>0</v>
      </c>
      <c r="I755">
        <v>0</v>
      </c>
      <c r="J755" t="s">
        <v>36</v>
      </c>
      <c r="K755" t="s">
        <v>21</v>
      </c>
      <c r="L755" t="s">
        <v>22</v>
      </c>
      <c r="M755" t="s">
        <v>41</v>
      </c>
      <c r="N755">
        <v>3</v>
      </c>
      <c r="O755">
        <v>3</v>
      </c>
      <c r="P755">
        <v>116916</v>
      </c>
      <c r="Q755" t="s">
        <v>26</v>
      </c>
      <c r="R755">
        <v>10</v>
      </c>
      <c r="S755" t="s">
        <v>34</v>
      </c>
      <c r="W755" t="str">
        <f>IF(B755&lt;30,"&lt;30",IF(B755&lt;=40,"30-40",IF(B755&lt;=50,"41-50",IF(B755&lt;=60,"51-60","&gt;60"))))</f>
        <v>&lt;30</v>
      </c>
      <c r="X755" t="str">
        <f t="shared" si="44"/>
        <v>18-30 (Young Adult)</v>
      </c>
      <c r="AA755" t="str" cm="1">
        <f t="array" ref="AA755">INDEX(F755:F2254, MATCH(MAX(IF(H755:H2254="0", COUNTIF(F755:F2254, F755:F2254), 0)), IF(H755:H2254="0", COUNTIF(F755:F2254, F755:F2254), 0), 0))</f>
        <v>Medical</v>
      </c>
      <c r="AB755" t="str" cm="1">
        <f t="array" ref="AB755">INDEX(Q755:Q1753, MATCH(MAX(COUNTIFS(Q755:Q1753, Q755:Q1753, AC755:AC1753, "High")), COUNTIFS(Q755:Q1753, Q755:Q1753, AC755:AC1753, "High"), 0))</f>
        <v>West</v>
      </c>
      <c r="AC755" t="str">
        <v>High Risk</v>
      </c>
      <c r="AH755">
        <f t="shared" si="45"/>
        <v>648.68905472636811</v>
      </c>
      <c r="AJ755">
        <f t="shared" si="46"/>
        <v>0.13414634146341464</v>
      </c>
      <c r="AK755">
        <f t="shared" si="47"/>
        <v>1.7816239731859043E-2</v>
      </c>
      <c r="AM755">
        <v>0.37445579862965345</v>
      </c>
      <c r="AN755" s="8">
        <f>IF(L755="Male", 1, 0)</f>
        <v>0</v>
      </c>
    </row>
    <row r="756" spans="1:40" ht="15" x14ac:dyDescent="0.3">
      <c r="A756">
        <v>755</v>
      </c>
      <c r="B756">
        <v>43</v>
      </c>
      <c r="C756">
        <v>41596</v>
      </c>
      <c r="D756">
        <v>725</v>
      </c>
      <c r="E756">
        <v>216062</v>
      </c>
      <c r="F756" t="s">
        <v>44</v>
      </c>
      <c r="G756">
        <v>4847</v>
      </c>
      <c r="H756">
        <v>0</v>
      </c>
      <c r="I756">
        <v>1</v>
      </c>
      <c r="J756" t="s">
        <v>20</v>
      </c>
      <c r="K756" t="s">
        <v>29</v>
      </c>
      <c r="L756" t="s">
        <v>30</v>
      </c>
      <c r="M756" t="s">
        <v>31</v>
      </c>
      <c r="N756">
        <v>0</v>
      </c>
      <c r="O756">
        <v>4</v>
      </c>
      <c r="P756">
        <v>97625</v>
      </c>
      <c r="Q756" t="s">
        <v>38</v>
      </c>
      <c r="R756">
        <v>19</v>
      </c>
      <c r="S756" t="s">
        <v>34</v>
      </c>
      <c r="W756" t="str">
        <f>IF(B756&lt;30,"&lt;30",IF(B756&lt;=40,"30-40",IF(B756&lt;=50,"41-50",IF(B756&lt;=60,"51-60","&gt;60"))))</f>
        <v>41-50</v>
      </c>
      <c r="X756" t="str">
        <f t="shared" si="44"/>
        <v>31-45 (Middle-Aged)</v>
      </c>
      <c r="AA756" t="str" cm="1">
        <f t="array" ref="AA756">INDEX(F756:F2255, MATCH(MAX(IF(H756:H2255="0", COUNTIF(F756:F2255, F756:F2255), 0)), IF(H756:H2255="0", COUNTIF(F756:F2255, F756:F2255), 0), 0))</f>
        <v>Personal</v>
      </c>
      <c r="AB756" t="str" cm="1">
        <f t="array" ref="AB756">INDEX(Q756:Q1754, MATCH(MAX(COUNTIFS(Q756:Q1754, Q756:Q1754, AC756:AC1754, "High")), COUNTIFS(Q756:Q1754, Q756:Q1754, AC756:AC1754, "High"), 0))</f>
        <v>North</v>
      </c>
      <c r="AC756" t="str">
        <v>High Risk</v>
      </c>
      <c r="AH756">
        <f t="shared" si="45"/>
        <v>647.78062678062679</v>
      </c>
      <c r="AJ756">
        <f t="shared" si="46"/>
        <v>0.15873015873015872</v>
      </c>
      <c r="AK756">
        <f t="shared" si="47"/>
        <v>1.8060349970779897E-2</v>
      </c>
      <c r="AM756">
        <v>0.47577455355122505</v>
      </c>
      <c r="AN756" s="8">
        <f>IF(L756="Male", 1, 0)</f>
        <v>1</v>
      </c>
    </row>
    <row r="757" spans="1:40" ht="15" x14ac:dyDescent="0.3">
      <c r="A757">
        <v>756</v>
      </c>
      <c r="B757">
        <v>56</v>
      </c>
      <c r="C757">
        <v>62253</v>
      </c>
      <c r="D757">
        <v>637</v>
      </c>
      <c r="E757">
        <v>163105</v>
      </c>
      <c r="F757" t="s">
        <v>35</v>
      </c>
      <c r="G757">
        <v>5782</v>
      </c>
      <c r="H757">
        <v>0</v>
      </c>
      <c r="I757">
        <v>1</v>
      </c>
      <c r="J757" t="s">
        <v>20</v>
      </c>
      <c r="K757" t="s">
        <v>33</v>
      </c>
      <c r="L757" t="s">
        <v>22</v>
      </c>
      <c r="M757" t="s">
        <v>31</v>
      </c>
      <c r="N757">
        <v>3</v>
      </c>
      <c r="O757">
        <v>1</v>
      </c>
      <c r="P757">
        <v>97650</v>
      </c>
      <c r="Q757" t="s">
        <v>24</v>
      </c>
      <c r="R757">
        <v>17</v>
      </c>
      <c r="S757" t="s">
        <v>39</v>
      </c>
      <c r="W757" t="str">
        <f>IF(B757&lt;30,"&lt;30",IF(B757&lt;=40,"30-40",IF(B757&lt;=50,"41-50",IF(B757&lt;=60,"51-60","&gt;60"))))</f>
        <v>51-60</v>
      </c>
      <c r="X757" t="str">
        <f t="shared" si="44"/>
        <v>46-60 (Older Adult)</v>
      </c>
      <c r="AA757" t="str" cm="1">
        <f t="array" ref="AA757">INDEX(F757:F2256, MATCH(MAX(IF(H757:H2256="0", COUNTIF(F757:F2256, F757:F2256), 0)), IF(H757:H2256="0", COUNTIF(F757:F2256, F757:F2256), 0), 0))</f>
        <v>Medical</v>
      </c>
      <c r="AB757" t="str" cm="1">
        <f t="array" ref="AB757">INDEX(Q757:Q1755, MATCH(MAX(COUNTIFS(Q757:Q1755, Q757:Q1755, AC757:AC1755, "High")), COUNTIFS(Q757:Q1755, Q757:Q1755, AC757:AC1755, "High"), 0))</f>
        <v>East</v>
      </c>
      <c r="AC757" t="str">
        <v>High Risk</v>
      </c>
      <c r="AH757">
        <f t="shared" si="45"/>
        <v>647.78062678062679</v>
      </c>
      <c r="AJ757">
        <f t="shared" si="46"/>
        <v>0.13414634146341464</v>
      </c>
      <c r="AK757">
        <f t="shared" si="47"/>
        <v>1.8782184065485302E-2</v>
      </c>
      <c r="AM757">
        <v>0.66274449462813279</v>
      </c>
      <c r="AN757" s="8">
        <f>IF(L757="Male", 1, 0)</f>
        <v>0</v>
      </c>
    </row>
    <row r="758" spans="1:40" ht="15" x14ac:dyDescent="0.3">
      <c r="A758">
        <v>757</v>
      </c>
      <c r="B758">
        <v>37</v>
      </c>
      <c r="C758">
        <v>18022</v>
      </c>
      <c r="D758">
        <v>663</v>
      </c>
      <c r="E758">
        <v>236149</v>
      </c>
      <c r="F758" t="s">
        <v>28</v>
      </c>
      <c r="G758">
        <v>5202</v>
      </c>
      <c r="H758">
        <v>0</v>
      </c>
      <c r="I758">
        <v>1</v>
      </c>
      <c r="J758" t="s">
        <v>20</v>
      </c>
      <c r="K758" t="s">
        <v>29</v>
      </c>
      <c r="L758" t="s">
        <v>22</v>
      </c>
      <c r="M758" t="s">
        <v>31</v>
      </c>
      <c r="N758">
        <v>5</v>
      </c>
      <c r="O758">
        <v>4</v>
      </c>
      <c r="P758">
        <v>102833</v>
      </c>
      <c r="Q758" t="s">
        <v>38</v>
      </c>
      <c r="R758">
        <v>1</v>
      </c>
      <c r="S758" t="s">
        <v>42</v>
      </c>
      <c r="W758" t="str">
        <f>IF(B758&lt;30,"&lt;30",IF(B758&lt;=40,"30-40",IF(B758&lt;=50,"41-50",IF(B758&lt;=60,"51-60","&gt;60"))))</f>
        <v>30-40</v>
      </c>
      <c r="X758" t="str">
        <f t="shared" si="44"/>
        <v>31-45 (Middle-Aged)</v>
      </c>
      <c r="AA758" t="str" cm="1">
        <f t="array" ref="AA758">INDEX(F758:F2257, MATCH(MAX(IF(H758:H2257="0", COUNTIF(F758:F2257, F758:F2257), 0)), IF(H758:H2257="0", COUNTIF(F758:F2257, F758:F2257), 0), 0))</f>
        <v>Education</v>
      </c>
      <c r="AB758" t="str" cm="1">
        <f t="array" ref="AB758">INDEX(Q758:Q1756, MATCH(MAX(COUNTIFS(Q758:Q1756, Q758:Q1756, AC758:AC1756, "High")), COUNTIFS(Q758:Q1756, Q758:Q1756, AC758:AC1756, "High"), 0))</f>
        <v>North</v>
      </c>
      <c r="AC758" t="str">
        <v>High Risk</v>
      </c>
      <c r="AH758">
        <f t="shared" si="45"/>
        <v>647.78062678062679</v>
      </c>
      <c r="AJ758">
        <f t="shared" si="46"/>
        <v>0.11715481171548117</v>
      </c>
      <c r="AK758">
        <f t="shared" si="47"/>
        <v>1.8131774328425523E-2</v>
      </c>
      <c r="AM758">
        <v>0.26240236054415611</v>
      </c>
      <c r="AN758" s="8">
        <f>IF(L758="Male", 1, 0)</f>
        <v>0</v>
      </c>
    </row>
    <row r="759" spans="1:40" ht="15" x14ac:dyDescent="0.3">
      <c r="A759">
        <v>758</v>
      </c>
      <c r="B759">
        <v>29</v>
      </c>
      <c r="C759">
        <v>54670</v>
      </c>
      <c r="D759">
        <v>582</v>
      </c>
      <c r="E759">
        <v>244711</v>
      </c>
      <c r="F759" t="s">
        <v>19</v>
      </c>
      <c r="G759">
        <v>6125</v>
      </c>
      <c r="H759">
        <v>0</v>
      </c>
      <c r="I759">
        <v>1</v>
      </c>
      <c r="J759" t="s">
        <v>20</v>
      </c>
      <c r="K759" t="s">
        <v>21</v>
      </c>
      <c r="L759" t="s">
        <v>30</v>
      </c>
      <c r="M759" t="s">
        <v>31</v>
      </c>
      <c r="N759">
        <v>2</v>
      </c>
      <c r="O759">
        <v>3</v>
      </c>
      <c r="P759">
        <v>106636</v>
      </c>
      <c r="Q759" t="s">
        <v>38</v>
      </c>
      <c r="R759">
        <v>15</v>
      </c>
      <c r="S759" t="s">
        <v>45</v>
      </c>
      <c r="W759" t="str">
        <f>IF(B759&lt;30,"&lt;30",IF(B759&lt;=40,"30-40",IF(B759&lt;=50,"41-50",IF(B759&lt;=60,"51-60","&gt;60"))))</f>
        <v>&lt;30</v>
      </c>
      <c r="X759" t="str">
        <f t="shared" si="44"/>
        <v>18-30 (Young Adult)</v>
      </c>
      <c r="AA759" t="str" cm="1">
        <f t="array" ref="AA759">INDEX(F759:F2258, MATCH(MAX(IF(H759:H2258="0", COUNTIF(F759:F2258, F759:F2258), 0)), IF(H759:H2258="0", COUNTIF(F759:F2258, F759:F2258), 0), 0))</f>
        <v>Home</v>
      </c>
      <c r="AB759" t="str" cm="1">
        <f t="array" ref="AB759">INDEX(Q759:Q1757, MATCH(MAX(COUNTIFS(Q759:Q1757, Q759:Q1757, AC759:AC1757, "High")), COUNTIFS(Q759:Q1757, Q759:Q1757, AC759:AC1757, "High"), 0))</f>
        <v>North</v>
      </c>
      <c r="AC759" t="str">
        <v>Low Risk</v>
      </c>
      <c r="AH759">
        <f t="shared" si="45"/>
        <v>647.78062678062679</v>
      </c>
      <c r="AJ759">
        <f t="shared" si="46"/>
        <v>0.13100436681222707</v>
      </c>
      <c r="AK759">
        <f t="shared" si="47"/>
        <v>1.8857555586396485E-2</v>
      </c>
      <c r="AM759">
        <v>0.59410950100920501</v>
      </c>
      <c r="AN759" s="8">
        <f>IF(L759="Male", 1, 0)</f>
        <v>1</v>
      </c>
    </row>
    <row r="760" spans="1:40" ht="15" x14ac:dyDescent="0.3">
      <c r="A760">
        <v>759</v>
      </c>
      <c r="B760">
        <v>32</v>
      </c>
      <c r="C760">
        <v>36477</v>
      </c>
      <c r="D760">
        <v>639</v>
      </c>
      <c r="E760">
        <v>145709</v>
      </c>
      <c r="F760" t="s">
        <v>40</v>
      </c>
      <c r="G760">
        <v>5632</v>
      </c>
      <c r="H760">
        <v>0</v>
      </c>
      <c r="I760">
        <v>0</v>
      </c>
      <c r="J760" t="s">
        <v>20</v>
      </c>
      <c r="K760" t="s">
        <v>29</v>
      </c>
      <c r="L760" t="s">
        <v>22</v>
      </c>
      <c r="M760" t="s">
        <v>31</v>
      </c>
      <c r="N760">
        <v>1</v>
      </c>
      <c r="O760">
        <v>2</v>
      </c>
      <c r="P760">
        <v>47822</v>
      </c>
      <c r="Q760" t="s">
        <v>38</v>
      </c>
      <c r="R760">
        <v>16</v>
      </c>
      <c r="S760" t="s">
        <v>45</v>
      </c>
      <c r="W760" t="str">
        <f>IF(B760&lt;30,"&lt;30",IF(B760&lt;=40,"30-40",IF(B760&lt;=50,"41-50",IF(B760&lt;=60,"51-60","&gt;60"))))</f>
        <v>30-40</v>
      </c>
      <c r="X760" t="str">
        <f t="shared" si="44"/>
        <v>31-45 (Middle-Aged)</v>
      </c>
      <c r="AA760" t="str" cm="1">
        <f t="array" ref="AA760">INDEX(F760:F2259, MATCH(MAX(IF(H760:H2259="0", COUNTIF(F760:F2259, F760:F2259), 0)), IF(H760:H2259="0", COUNTIF(F760:F2259, F760:F2259), 0), 0))</f>
        <v>Car</v>
      </c>
      <c r="AB760" t="str" cm="1">
        <f t="array" ref="AB760">INDEX(Q760:Q1758, MATCH(MAX(COUNTIFS(Q760:Q1758, Q760:Q1758, AC760:AC1758, "High")), COUNTIFS(Q760:Q1758, Q760:Q1758, AC760:AC1758, "High"), 0))</f>
        <v>North</v>
      </c>
      <c r="AC760" t="str">
        <v>High Risk</v>
      </c>
      <c r="AH760">
        <f t="shared" si="45"/>
        <v>647.78062678062679</v>
      </c>
      <c r="AJ760">
        <f t="shared" si="46"/>
        <v>0.15436241610738255</v>
      </c>
      <c r="AK760">
        <f t="shared" si="47"/>
        <v>1.9105599864600004E-2</v>
      </c>
      <c r="AM760">
        <v>0.4294416335544835</v>
      </c>
      <c r="AN760" s="8">
        <f>IF(L760="Male", 1, 0)</f>
        <v>0</v>
      </c>
    </row>
    <row r="761" spans="1:40" ht="15" x14ac:dyDescent="0.3">
      <c r="A761">
        <v>760</v>
      </c>
      <c r="B761">
        <v>42</v>
      </c>
      <c r="C761">
        <v>69498</v>
      </c>
      <c r="D761">
        <v>619</v>
      </c>
      <c r="E761">
        <v>244025</v>
      </c>
      <c r="F761" t="s">
        <v>40</v>
      </c>
      <c r="G761">
        <v>5340</v>
      </c>
      <c r="H761">
        <v>0</v>
      </c>
      <c r="I761">
        <v>0</v>
      </c>
      <c r="J761" t="s">
        <v>20</v>
      </c>
      <c r="K761" t="s">
        <v>29</v>
      </c>
      <c r="L761" t="s">
        <v>22</v>
      </c>
      <c r="M761" t="s">
        <v>23</v>
      </c>
      <c r="N761">
        <v>4</v>
      </c>
      <c r="O761">
        <v>2</v>
      </c>
      <c r="P761">
        <v>125110</v>
      </c>
      <c r="Q761" t="s">
        <v>26</v>
      </c>
      <c r="R761">
        <v>10</v>
      </c>
      <c r="S761" t="s">
        <v>34</v>
      </c>
      <c r="W761" t="str">
        <f>IF(B761&lt;30,"&lt;30",IF(B761&lt;=40,"30-40",IF(B761&lt;=50,"41-50",IF(B761&lt;=60,"51-60","&gt;60"))))</f>
        <v>41-50</v>
      </c>
      <c r="X761" t="str">
        <f t="shared" si="44"/>
        <v>31-45 (Middle-Aged)</v>
      </c>
      <c r="AA761" t="str" cm="1">
        <f t="array" ref="AA761">INDEX(F761:F2260, MATCH(MAX(IF(H761:H2260="0", COUNTIF(F761:F2260, F761:F2260), 0)), IF(H761:H2260="0", COUNTIF(F761:F2260, F761:F2260), 0), 0))</f>
        <v>Car</v>
      </c>
      <c r="AB761" t="str" cm="1">
        <f t="array" ref="AB761">INDEX(Q761:Q1759, MATCH(MAX(COUNTIFS(Q761:Q1759, Q761:Q1759, AC761:AC1759, "High")), COUNTIFS(Q761:Q1759, Q761:Q1759, AC761:AC1759, "High"), 0))</f>
        <v>West</v>
      </c>
      <c r="AC761" t="str">
        <v>High Risk</v>
      </c>
      <c r="AH761">
        <f t="shared" si="45"/>
        <v>647.51989389920425</v>
      </c>
      <c r="AJ761">
        <f t="shared" si="46"/>
        <v>0.17796610169491525</v>
      </c>
      <c r="AK761">
        <f t="shared" si="47"/>
        <v>1.8893017428417001E-2</v>
      </c>
      <c r="AM761">
        <v>0.72832019405700421</v>
      </c>
      <c r="AN761" s="8">
        <f>IF(L761="Male", 1, 0)</f>
        <v>0</v>
      </c>
    </row>
    <row r="762" spans="1:40" ht="15" x14ac:dyDescent="0.3">
      <c r="A762">
        <v>761</v>
      </c>
      <c r="B762">
        <v>32</v>
      </c>
      <c r="C762">
        <v>55923</v>
      </c>
      <c r="D762">
        <v>687</v>
      </c>
      <c r="E762">
        <v>185823</v>
      </c>
      <c r="F762" t="s">
        <v>40</v>
      </c>
      <c r="G762">
        <v>3858</v>
      </c>
      <c r="H762">
        <v>0</v>
      </c>
      <c r="I762">
        <v>0</v>
      </c>
      <c r="J762" t="s">
        <v>20</v>
      </c>
      <c r="K762" t="s">
        <v>21</v>
      </c>
      <c r="L762" t="s">
        <v>22</v>
      </c>
      <c r="M762" t="s">
        <v>37</v>
      </c>
      <c r="N762">
        <v>4</v>
      </c>
      <c r="O762">
        <v>3</v>
      </c>
      <c r="P762">
        <v>74606</v>
      </c>
      <c r="Q762" t="s">
        <v>26</v>
      </c>
      <c r="R762">
        <v>10</v>
      </c>
      <c r="S762" t="s">
        <v>42</v>
      </c>
      <c r="W762" t="str">
        <f>IF(B762&lt;30,"&lt;30",IF(B762&lt;=40,"30-40",IF(B762&lt;=50,"41-50",IF(B762&lt;=60,"51-60","&gt;60"))))</f>
        <v>30-40</v>
      </c>
      <c r="X762" t="str">
        <f t="shared" si="44"/>
        <v>31-45 (Middle-Aged)</v>
      </c>
      <c r="AA762" t="str" cm="1">
        <f t="array" ref="AA762">INDEX(F762:F2261, MATCH(MAX(IF(H762:H2261="0", COUNTIF(F762:F2261, F762:F2261), 0)), IF(H762:H2261="0", COUNTIF(F762:F2261, F762:F2261), 0), 0))</f>
        <v>Car</v>
      </c>
      <c r="AB762" t="str" cm="1">
        <f t="array" ref="AB762">INDEX(Q762:Q1760, MATCH(MAX(COUNTIFS(Q762:Q1760, Q762:Q1760, AC762:AC1760, "High")), COUNTIFS(Q762:Q1760, Q762:Q1760, AC762:AC1760, "High"), 0))</f>
        <v>West</v>
      </c>
      <c r="AC762" t="str">
        <v>High Risk</v>
      </c>
      <c r="AH762">
        <f t="shared" si="45"/>
        <v>652.44324324324327</v>
      </c>
      <c r="AJ762">
        <f t="shared" si="46"/>
        <v>0.17796610169491525</v>
      </c>
      <c r="AK762">
        <f t="shared" si="47"/>
        <v>1.8679767537368417E-2</v>
      </c>
      <c r="AM762">
        <v>0.6054506123113963</v>
      </c>
      <c r="AN762" s="8">
        <f>IF(L762="Male", 1, 0)</f>
        <v>0</v>
      </c>
    </row>
    <row r="763" spans="1:40" ht="15" x14ac:dyDescent="0.3">
      <c r="A763">
        <v>762</v>
      </c>
      <c r="B763">
        <v>26</v>
      </c>
      <c r="C763">
        <v>27203</v>
      </c>
      <c r="D763">
        <v>603</v>
      </c>
      <c r="E763">
        <v>230641</v>
      </c>
      <c r="F763" t="s">
        <v>35</v>
      </c>
      <c r="G763">
        <v>3946</v>
      </c>
      <c r="H763">
        <v>0</v>
      </c>
      <c r="I763">
        <v>0</v>
      </c>
      <c r="J763" t="s">
        <v>20</v>
      </c>
      <c r="K763" t="s">
        <v>33</v>
      </c>
      <c r="L763" t="s">
        <v>30</v>
      </c>
      <c r="M763" t="s">
        <v>23</v>
      </c>
      <c r="N763">
        <v>5</v>
      </c>
      <c r="O763">
        <v>3</v>
      </c>
      <c r="P763">
        <v>95859</v>
      </c>
      <c r="Q763" t="s">
        <v>32</v>
      </c>
      <c r="R763">
        <v>17</v>
      </c>
      <c r="S763" t="s">
        <v>34</v>
      </c>
      <c r="W763" t="str">
        <f>IF(B763&lt;30,"&lt;30",IF(B763&lt;=40,"30-40",IF(B763&lt;=50,"41-50",IF(B763&lt;=60,"51-60","&gt;60"))))</f>
        <v>&lt;30</v>
      </c>
      <c r="X763" t="str">
        <f t="shared" si="44"/>
        <v>18-30 (Young Adult)</v>
      </c>
      <c r="AA763" t="str" cm="1">
        <f t="array" ref="AA763">INDEX(F763:F2262, MATCH(MAX(IF(H763:H2262="0", COUNTIF(F763:F2262, F763:F2262), 0)), IF(H763:H2262="0", COUNTIF(F763:F2262, F763:F2262), 0), 0))</f>
        <v>Medical</v>
      </c>
      <c r="AB763" t="str" cm="1">
        <f t="array" ref="AB763">INDEX(Q763:Q1761, MATCH(MAX(COUNTIFS(Q763:Q1761, Q763:Q1761, AC763:AC1761, "High")), COUNTIFS(Q763:Q1761, Q763:Q1761, AC763:AC1761, "High"), 0))</f>
        <v>South</v>
      </c>
      <c r="AC763" t="str">
        <v>High Risk</v>
      </c>
      <c r="AH763">
        <f t="shared" si="45"/>
        <v>647.51989389920425</v>
      </c>
      <c r="AJ763">
        <f t="shared" si="46"/>
        <v>0.11715481171548117</v>
      </c>
      <c r="AK763">
        <f t="shared" si="47"/>
        <v>1.8928677246883352E-2</v>
      </c>
      <c r="AM763">
        <v>0.34550111781903098</v>
      </c>
      <c r="AN763" s="8">
        <f>IF(L763="Male", 1, 0)</f>
        <v>1</v>
      </c>
    </row>
    <row r="764" spans="1:40" ht="15" x14ac:dyDescent="0.3">
      <c r="A764">
        <v>763</v>
      </c>
      <c r="B764">
        <v>64</v>
      </c>
      <c r="C764">
        <v>43757</v>
      </c>
      <c r="D764">
        <v>732</v>
      </c>
      <c r="E764">
        <v>207597</v>
      </c>
      <c r="F764" t="s">
        <v>40</v>
      </c>
      <c r="G764">
        <v>4383</v>
      </c>
      <c r="H764">
        <v>0</v>
      </c>
      <c r="I764">
        <v>1</v>
      </c>
      <c r="J764" t="s">
        <v>20</v>
      </c>
      <c r="K764" t="s">
        <v>33</v>
      </c>
      <c r="L764" t="s">
        <v>30</v>
      </c>
      <c r="M764" t="s">
        <v>37</v>
      </c>
      <c r="N764">
        <v>0</v>
      </c>
      <c r="O764">
        <v>1</v>
      </c>
      <c r="P764">
        <v>138577</v>
      </c>
      <c r="Q764" t="s">
        <v>24</v>
      </c>
      <c r="R764">
        <v>17</v>
      </c>
      <c r="S764" t="s">
        <v>25</v>
      </c>
      <c r="W764" t="str">
        <f>IF(B764&lt;30,"&lt;30",IF(B764&lt;=40,"30-40",IF(B764&lt;=50,"41-50",IF(B764&lt;=60,"51-60","&gt;60"))))</f>
        <v>&gt;60</v>
      </c>
      <c r="X764" t="str">
        <f t="shared" si="44"/>
        <v>46-60 (Older Adult)</v>
      </c>
      <c r="AA764" t="str" cm="1">
        <f t="array" ref="AA764">INDEX(F764:F2263, MATCH(MAX(IF(H764:H2263="0", COUNTIF(F764:F2263, F764:F2263), 0)), IF(H764:H2263="0", COUNTIF(F764:F2263, F764:F2263), 0), 0))</f>
        <v>Car</v>
      </c>
      <c r="AB764" t="str" cm="1">
        <f t="array" ref="AB764">INDEX(Q764:Q1762, MATCH(MAX(COUNTIFS(Q764:Q1762, Q764:Q1762, AC764:AC1762, "High")), COUNTIFS(Q764:Q1762, Q764:Q1762, AC764:AC1762, "High"), 0))</f>
        <v>East</v>
      </c>
      <c r="AC764" t="str">
        <v>High Risk</v>
      </c>
      <c r="AH764">
        <f t="shared" si="45"/>
        <v>652.44324324324327</v>
      </c>
      <c r="AJ764">
        <f t="shared" si="46"/>
        <v>0.15873015873015872</v>
      </c>
      <c r="AK764">
        <f t="shared" si="47"/>
        <v>1.9178386203861413E-2</v>
      </c>
      <c r="AM764">
        <v>0.49533412380185188</v>
      </c>
      <c r="AN764" s="8">
        <f>IF(L764="Male", 1, 0)</f>
        <v>1</v>
      </c>
    </row>
    <row r="765" spans="1:40" ht="15" x14ac:dyDescent="0.3">
      <c r="A765">
        <v>764</v>
      </c>
      <c r="B765">
        <v>29</v>
      </c>
      <c r="C765">
        <v>56803</v>
      </c>
      <c r="D765">
        <v>646</v>
      </c>
      <c r="E765">
        <v>191398</v>
      </c>
      <c r="F765" t="s">
        <v>19</v>
      </c>
      <c r="G765">
        <v>4707</v>
      </c>
      <c r="H765">
        <v>0</v>
      </c>
      <c r="I765">
        <v>1</v>
      </c>
      <c r="J765" t="s">
        <v>36</v>
      </c>
      <c r="K765" t="s">
        <v>21</v>
      </c>
      <c r="L765" t="s">
        <v>22</v>
      </c>
      <c r="M765" t="s">
        <v>31</v>
      </c>
      <c r="N765">
        <v>0</v>
      </c>
      <c r="O765">
        <v>4</v>
      </c>
      <c r="P765">
        <v>153383</v>
      </c>
      <c r="Q765" t="s">
        <v>32</v>
      </c>
      <c r="R765">
        <v>2</v>
      </c>
      <c r="S765" t="s">
        <v>45</v>
      </c>
      <c r="W765" t="str">
        <f>IF(B765&lt;30,"&lt;30",IF(B765&lt;=40,"30-40",IF(B765&lt;=50,"41-50",IF(B765&lt;=60,"51-60","&gt;60"))))</f>
        <v>&lt;30</v>
      </c>
      <c r="X765" t="str">
        <f t="shared" si="44"/>
        <v>18-30 (Young Adult)</v>
      </c>
      <c r="AA765" t="str" cm="1">
        <f t="array" ref="AA765">INDEX(F765:F2264, MATCH(MAX(IF(H765:H2264="0", COUNTIF(F765:F2264, F765:F2264), 0)), IF(H765:H2264="0", COUNTIF(F765:F2264, F765:F2264), 0), 0))</f>
        <v>Home</v>
      </c>
      <c r="AB765" t="str" cm="1">
        <f t="array" ref="AB765">INDEX(Q765:Q1763, MATCH(MAX(COUNTIFS(Q765:Q1763, Q765:Q1763, AC765:AC1763, "High")), COUNTIFS(Q765:Q1763, Q765:Q1763, AC765:AC1763, "High"), 0))</f>
        <v>South</v>
      </c>
      <c r="AC765" t="str">
        <v>High Risk</v>
      </c>
      <c r="AH765">
        <f t="shared" si="45"/>
        <v>647.78062678062679</v>
      </c>
      <c r="AJ765">
        <f t="shared" si="46"/>
        <v>0.15873015873015872</v>
      </c>
      <c r="AK765">
        <f t="shared" si="47"/>
        <v>1.8520078090934821E-2</v>
      </c>
      <c r="AM765">
        <v>0.61341563860503423</v>
      </c>
      <c r="AN765" s="8">
        <f>IF(L765="Male", 1, 0)</f>
        <v>0</v>
      </c>
    </row>
    <row r="766" spans="1:40" ht="15" x14ac:dyDescent="0.3">
      <c r="A766">
        <v>765</v>
      </c>
      <c r="B766">
        <v>57</v>
      </c>
      <c r="C766">
        <v>45440</v>
      </c>
      <c r="D766">
        <v>606</v>
      </c>
      <c r="E766">
        <v>226960</v>
      </c>
      <c r="F766" t="s">
        <v>44</v>
      </c>
      <c r="G766">
        <v>5111</v>
      </c>
      <c r="H766">
        <v>0</v>
      </c>
      <c r="I766">
        <v>0</v>
      </c>
      <c r="J766" t="s">
        <v>20</v>
      </c>
      <c r="K766" t="s">
        <v>21</v>
      </c>
      <c r="L766" t="s">
        <v>30</v>
      </c>
      <c r="M766" t="s">
        <v>23</v>
      </c>
      <c r="N766">
        <v>2</v>
      </c>
      <c r="O766">
        <v>4</v>
      </c>
      <c r="P766">
        <v>48985</v>
      </c>
      <c r="Q766" t="s">
        <v>32</v>
      </c>
      <c r="R766">
        <v>9</v>
      </c>
      <c r="S766" t="s">
        <v>39</v>
      </c>
      <c r="W766" t="str">
        <f>IF(B766&lt;30,"&lt;30",IF(B766&lt;=40,"30-40",IF(B766&lt;=50,"41-50",IF(B766&lt;=60,"51-60","&gt;60"))))</f>
        <v>51-60</v>
      </c>
      <c r="X766" t="str">
        <f t="shared" si="44"/>
        <v>46-60 (Older Adult)</v>
      </c>
      <c r="AA766" t="str" cm="1">
        <f t="array" ref="AA766">INDEX(F766:F2265, MATCH(MAX(IF(H766:H2265="0", COUNTIF(F766:F2265, F766:F2265), 0)), IF(H766:H2265="0", COUNTIF(F766:F2265, F766:F2265), 0), 0))</f>
        <v>Personal</v>
      </c>
      <c r="AB766" t="str" cm="1">
        <f t="array" ref="AB766">INDEX(Q766:Q1764, MATCH(MAX(COUNTIFS(Q766:Q1764, Q766:Q1764, AC766:AC1764, "High")), COUNTIFS(Q766:Q1764, Q766:Q1764, AC766:AC1764, "High"), 0))</f>
        <v>South</v>
      </c>
      <c r="AC766" t="str">
        <v>High Risk</v>
      </c>
      <c r="AH766">
        <f t="shared" si="45"/>
        <v>647.51989389920425</v>
      </c>
      <c r="AJ766">
        <f t="shared" si="46"/>
        <v>0.13100436681222707</v>
      </c>
      <c r="AK766">
        <f t="shared" si="47"/>
        <v>1.9256393496276721E-2</v>
      </c>
      <c r="AM766">
        <v>0.51056723658843439</v>
      </c>
      <c r="AN766" s="8">
        <f>IF(L766="Male", 1, 0)</f>
        <v>1</v>
      </c>
    </row>
    <row r="767" spans="1:40" ht="15" x14ac:dyDescent="0.3">
      <c r="A767">
        <v>766</v>
      </c>
      <c r="B767">
        <v>23</v>
      </c>
      <c r="C767">
        <v>52176</v>
      </c>
      <c r="D767">
        <v>651</v>
      </c>
      <c r="E767">
        <v>183343</v>
      </c>
      <c r="F767" t="s">
        <v>35</v>
      </c>
      <c r="G767">
        <v>4386</v>
      </c>
      <c r="H767">
        <v>0</v>
      </c>
      <c r="I767">
        <v>1</v>
      </c>
      <c r="J767" t="s">
        <v>20</v>
      </c>
      <c r="K767" t="s">
        <v>29</v>
      </c>
      <c r="L767" t="s">
        <v>22</v>
      </c>
      <c r="M767" t="s">
        <v>37</v>
      </c>
      <c r="N767">
        <v>0</v>
      </c>
      <c r="O767">
        <v>3</v>
      </c>
      <c r="P767">
        <v>100907</v>
      </c>
      <c r="Q767" t="s">
        <v>24</v>
      </c>
      <c r="R767">
        <v>4</v>
      </c>
      <c r="S767" t="s">
        <v>39</v>
      </c>
      <c r="W767" t="str">
        <f>IF(B767&lt;30,"&lt;30",IF(B767&lt;=40,"30-40",IF(B767&lt;=50,"41-50",IF(B767&lt;=60,"51-60","&gt;60"))))</f>
        <v>&lt;30</v>
      </c>
      <c r="X767" t="str">
        <f t="shared" si="44"/>
        <v>18-30 (Young Adult)</v>
      </c>
      <c r="AA767" t="str" cm="1">
        <f t="array" ref="AA767">INDEX(F767:F2266, MATCH(MAX(IF(H767:H2266="0", COUNTIF(F767:F2266, F767:F2266), 0)), IF(H767:H2266="0", COUNTIF(F767:F2266, F767:F2266), 0), 0))</f>
        <v>Medical</v>
      </c>
      <c r="AB767" t="str" cm="1">
        <f t="array" ref="AB767">INDEX(Q767:Q1765, MATCH(MAX(COUNTIFS(Q767:Q1765, Q767:Q1765, AC767:AC1765, "High")), COUNTIFS(Q767:Q1765, Q767:Q1765, AC767:AC1765, "High"), 0))</f>
        <v>East</v>
      </c>
      <c r="AC767" t="str">
        <v>High Risk</v>
      </c>
      <c r="AH767">
        <f t="shared" si="45"/>
        <v>652.44324324324327</v>
      </c>
      <c r="AJ767">
        <f t="shared" si="46"/>
        <v>0.15873015873015872</v>
      </c>
      <c r="AK767">
        <f t="shared" si="47"/>
        <v>1.9996749291035811E-2</v>
      </c>
      <c r="AM767">
        <v>0.57153589239973568</v>
      </c>
      <c r="AN767" s="8">
        <f>IF(L767="Male", 1, 0)</f>
        <v>0</v>
      </c>
    </row>
    <row r="768" spans="1:40" ht="15" x14ac:dyDescent="0.3">
      <c r="A768">
        <v>767</v>
      </c>
      <c r="B768">
        <v>54</v>
      </c>
      <c r="C768">
        <v>49711</v>
      </c>
      <c r="D768">
        <v>686</v>
      </c>
      <c r="E768">
        <v>254014</v>
      </c>
      <c r="F768" t="s">
        <v>19</v>
      </c>
      <c r="G768">
        <v>3022</v>
      </c>
      <c r="H768">
        <v>0</v>
      </c>
      <c r="I768">
        <v>1</v>
      </c>
      <c r="J768" t="s">
        <v>36</v>
      </c>
      <c r="K768" t="s">
        <v>21</v>
      </c>
      <c r="L768" t="s">
        <v>30</v>
      </c>
      <c r="M768" t="s">
        <v>37</v>
      </c>
      <c r="N768">
        <v>0</v>
      </c>
      <c r="O768">
        <v>1</v>
      </c>
      <c r="P768">
        <v>108187</v>
      </c>
      <c r="Q768" t="s">
        <v>24</v>
      </c>
      <c r="R768">
        <v>7</v>
      </c>
      <c r="S768" t="s">
        <v>39</v>
      </c>
      <c r="W768" t="str">
        <f>IF(B768&lt;30,"&lt;30",IF(B768&lt;=40,"30-40",IF(B768&lt;=50,"41-50",IF(B768&lt;=60,"51-60","&gt;60"))))</f>
        <v>51-60</v>
      </c>
      <c r="X768" t="str">
        <f t="shared" si="44"/>
        <v>46-60 (Older Adult)</v>
      </c>
      <c r="AA768" t="str" cm="1">
        <f t="array" ref="AA768">INDEX(F768:F2267, MATCH(MAX(IF(H768:H2267="0", COUNTIF(F768:F2267, F768:F2267), 0)), IF(H768:H2267="0", COUNTIF(F768:F2267, F768:F2267), 0), 0))</f>
        <v>Home</v>
      </c>
      <c r="AB768" t="str" cm="1">
        <f t="array" ref="AB768">INDEX(Q768:Q1766, MATCH(MAX(COUNTIFS(Q768:Q1766, Q768:Q1766, AC768:AC1766, "High")), COUNTIFS(Q768:Q1766, Q768:Q1766, AC768:AC1766, "High"), 0))</f>
        <v>East</v>
      </c>
      <c r="AC768" t="str">
        <v>High Risk</v>
      </c>
      <c r="AH768">
        <f t="shared" si="45"/>
        <v>652.44324324324327</v>
      </c>
      <c r="AJ768">
        <f t="shared" si="46"/>
        <v>0.15873015873015872</v>
      </c>
      <c r="AK768">
        <f t="shared" si="47"/>
        <v>2.0250531247830012E-2</v>
      </c>
      <c r="AM768">
        <v>0.54922476761130667</v>
      </c>
      <c r="AN768" s="8">
        <f>IF(L768="Male", 1, 0)</f>
        <v>1</v>
      </c>
    </row>
    <row r="769" spans="1:40" ht="15" x14ac:dyDescent="0.3">
      <c r="A769">
        <v>768</v>
      </c>
      <c r="B769">
        <v>28</v>
      </c>
      <c r="C769">
        <v>63002</v>
      </c>
      <c r="D769">
        <v>676</v>
      </c>
      <c r="E769">
        <v>262236</v>
      </c>
      <c r="F769" t="s">
        <v>35</v>
      </c>
      <c r="G769">
        <v>6027</v>
      </c>
      <c r="H769">
        <v>0</v>
      </c>
      <c r="I769">
        <v>1</v>
      </c>
      <c r="J769" t="s">
        <v>20</v>
      </c>
      <c r="K769" t="s">
        <v>21</v>
      </c>
      <c r="L769" t="s">
        <v>22</v>
      </c>
      <c r="M769" t="s">
        <v>31</v>
      </c>
      <c r="N769">
        <v>0</v>
      </c>
      <c r="O769">
        <v>2</v>
      </c>
      <c r="P769">
        <v>54774</v>
      </c>
      <c r="Q769" t="s">
        <v>32</v>
      </c>
      <c r="R769">
        <v>5</v>
      </c>
      <c r="S769" t="s">
        <v>27</v>
      </c>
      <c r="W769" t="str">
        <f>IF(B769&lt;30,"&lt;30",IF(B769&lt;=40,"30-40",IF(B769&lt;=50,"41-50",IF(B769&lt;=60,"51-60","&gt;60"))))</f>
        <v>&lt;30</v>
      </c>
      <c r="X769" t="str">
        <f t="shared" si="44"/>
        <v>18-30 (Young Adult)</v>
      </c>
      <c r="AA769" t="str" cm="1">
        <f t="array" ref="AA769">INDEX(F769:F2268, MATCH(MAX(IF(H769:H2268="0", COUNTIF(F769:F2268, F769:F2268), 0)), IF(H769:H2268="0", COUNTIF(F769:F2268, F769:F2268), 0), 0))</f>
        <v>Medical</v>
      </c>
      <c r="AB769" t="str" cm="1">
        <f t="array" ref="AB769">INDEX(Q769:Q1767, MATCH(MAX(COUNTIFS(Q769:Q1767, Q769:Q1767, AC769:AC1767, "High")), COUNTIFS(Q769:Q1767, Q769:Q1767, AC769:AC1767, "High"), 0))</f>
        <v>South</v>
      </c>
      <c r="AC769" t="str">
        <v>High Risk</v>
      </c>
      <c r="AH769">
        <f t="shared" si="45"/>
        <v>647.78062678062679</v>
      </c>
      <c r="AJ769">
        <f t="shared" si="46"/>
        <v>0.15873015873015872</v>
      </c>
      <c r="AK769">
        <f t="shared" si="47"/>
        <v>1.9588400778723924E-2</v>
      </c>
      <c r="AM769">
        <v>0.66952381814396789</v>
      </c>
      <c r="AN769" s="8">
        <f>IF(L769="Male", 1, 0)</f>
        <v>0</v>
      </c>
    </row>
    <row r="770" spans="1:40" ht="15" x14ac:dyDescent="0.3">
      <c r="A770">
        <v>769</v>
      </c>
      <c r="B770">
        <v>30</v>
      </c>
      <c r="C770">
        <v>56593</v>
      </c>
      <c r="D770">
        <v>657</v>
      </c>
      <c r="E770">
        <v>172646</v>
      </c>
      <c r="F770" t="s">
        <v>35</v>
      </c>
      <c r="G770">
        <v>5447</v>
      </c>
      <c r="H770">
        <v>0</v>
      </c>
      <c r="I770">
        <v>1</v>
      </c>
      <c r="J770" t="s">
        <v>20</v>
      </c>
      <c r="K770" t="s">
        <v>29</v>
      </c>
      <c r="L770" t="s">
        <v>22</v>
      </c>
      <c r="M770" t="s">
        <v>31</v>
      </c>
      <c r="N770">
        <v>3</v>
      </c>
      <c r="O770">
        <v>3</v>
      </c>
      <c r="P770">
        <v>124077</v>
      </c>
      <c r="Q770" t="s">
        <v>32</v>
      </c>
      <c r="R770">
        <v>19</v>
      </c>
      <c r="S770" t="s">
        <v>27</v>
      </c>
      <c r="W770" t="str">
        <f>IF(B770&lt;30,"&lt;30",IF(B770&lt;=40,"30-40",IF(B770&lt;=50,"41-50",IF(B770&lt;=60,"51-60","&gt;60"))))</f>
        <v>30-40</v>
      </c>
      <c r="X770" t="str">
        <f t="shared" si="44"/>
        <v>18-30 (Young Adult)</v>
      </c>
      <c r="AA770" t="str" cm="1">
        <f t="array" ref="AA770">INDEX(F770:F2269, MATCH(MAX(IF(H770:H2269="0", COUNTIF(F770:F2269, F770:F2269), 0)), IF(H770:H2269="0", COUNTIF(F770:F2269, F770:F2269), 0), 0))</f>
        <v>Medical</v>
      </c>
      <c r="AB770" t="str" cm="1">
        <f t="array" ref="AB770">INDEX(Q770:Q1768, MATCH(MAX(COUNTIFS(Q770:Q1768, Q770:Q1768, AC770:AC1768, "High")), COUNTIFS(Q770:Q1768, Q770:Q1768, AC770:AC1768, "High"), 0))</f>
        <v>South</v>
      </c>
      <c r="AC770" t="str">
        <v>High Risk</v>
      </c>
      <c r="AH770">
        <f t="shared" si="45"/>
        <v>647.78062678062679</v>
      </c>
      <c r="AJ770">
        <f t="shared" si="46"/>
        <v>0.13414634146341464</v>
      </c>
      <c r="AK770">
        <f t="shared" si="47"/>
        <v>1.9372399499115973E-2</v>
      </c>
      <c r="AM770">
        <v>0.61151489369405243</v>
      </c>
      <c r="AN770" s="8">
        <f>IF(L770="Male", 1, 0)</f>
        <v>0</v>
      </c>
    </row>
    <row r="771" spans="1:40" ht="15" x14ac:dyDescent="0.3">
      <c r="A771">
        <v>770</v>
      </c>
      <c r="B771">
        <v>61</v>
      </c>
      <c r="C771">
        <v>49276</v>
      </c>
      <c r="D771">
        <v>693</v>
      </c>
      <c r="E771">
        <v>191638</v>
      </c>
      <c r="F771" t="s">
        <v>35</v>
      </c>
      <c r="G771">
        <v>5060</v>
      </c>
      <c r="H771">
        <v>1</v>
      </c>
      <c r="I771">
        <v>1</v>
      </c>
      <c r="J771" t="s">
        <v>20</v>
      </c>
      <c r="K771" t="s">
        <v>29</v>
      </c>
      <c r="L771" t="s">
        <v>22</v>
      </c>
      <c r="M771" t="s">
        <v>41</v>
      </c>
      <c r="N771">
        <v>3</v>
      </c>
      <c r="O771">
        <v>4</v>
      </c>
      <c r="P771">
        <v>103487</v>
      </c>
      <c r="Q771" t="s">
        <v>32</v>
      </c>
      <c r="R771">
        <v>4</v>
      </c>
      <c r="S771" t="s">
        <v>45</v>
      </c>
      <c r="W771" t="str">
        <f>IF(B771&lt;30,"&lt;30",IF(B771&lt;=40,"30-40",IF(B771&lt;=50,"41-50",IF(B771&lt;=60,"51-60","&gt;60"))))</f>
        <v>&gt;60</v>
      </c>
      <c r="X771" t="str">
        <f t="shared" ref="X771:X834" si="48">IF(B771&lt;=30, "18-30 (Young Adult)", IF(B771&lt;=45, "31-45 (Middle-Aged)", "46-60 (Older Adult)"))</f>
        <v>46-60 (Older Adult)</v>
      </c>
      <c r="AA771" t="str" cm="1">
        <f t="array" ref="AA771">INDEX(F771:F2270, MATCH(MAX(IF(H771:H2270="0", COUNTIF(F771:F2270, F771:F2270), 0)), IF(H771:H2270="0", COUNTIF(F771:F2270, F771:F2270), 0), 0))</f>
        <v>Medical</v>
      </c>
      <c r="AB771" t="str" cm="1">
        <f t="array" ref="AB771">INDEX(Q771:Q1769, MATCH(MAX(COUNTIFS(Q771:Q1769, Q771:Q1769, AC771:AC1769, "High")), COUNTIFS(Q771:Q1769, Q771:Q1769, AC771:AC1769, "High"), 0))</f>
        <v>South</v>
      </c>
      <c r="AC771" t="str">
        <v>High Risk</v>
      </c>
      <c r="AH771">
        <f t="shared" ref="AH771:AH834" si="49">AVERAGEIF(M:M,M771,D:D)</f>
        <v>648.68905472636811</v>
      </c>
      <c r="AJ771">
        <f t="shared" ref="AJ771:AJ834" si="50">AVERAGEIFS(H:H,N:N,N771)</f>
        <v>0.13414634146341464</v>
      </c>
      <c r="AK771">
        <f t="shared" ref="AK771:AK834" si="51">CORREL(O771:O2270, H771:H2270)</f>
        <v>1.9626581181703993E-2</v>
      </c>
      <c r="AM771">
        <v>0.54528751029570155</v>
      </c>
      <c r="AN771" s="8">
        <f>IF(L771="Male", 1, 0)</f>
        <v>0</v>
      </c>
    </row>
    <row r="772" spans="1:40" ht="15" x14ac:dyDescent="0.3">
      <c r="A772">
        <v>771</v>
      </c>
      <c r="B772">
        <v>62</v>
      </c>
      <c r="C772">
        <v>50268</v>
      </c>
      <c r="D772">
        <v>690</v>
      </c>
      <c r="E772">
        <v>181292</v>
      </c>
      <c r="F772" t="s">
        <v>28</v>
      </c>
      <c r="G772">
        <v>6253</v>
      </c>
      <c r="H772">
        <v>0</v>
      </c>
      <c r="I772">
        <v>1</v>
      </c>
      <c r="J772" t="s">
        <v>20</v>
      </c>
      <c r="K772" t="s">
        <v>29</v>
      </c>
      <c r="L772" t="s">
        <v>30</v>
      </c>
      <c r="M772" t="s">
        <v>41</v>
      </c>
      <c r="N772">
        <v>1</v>
      </c>
      <c r="O772">
        <v>1</v>
      </c>
      <c r="P772">
        <v>105824</v>
      </c>
      <c r="Q772" t="s">
        <v>26</v>
      </c>
      <c r="R772">
        <v>18</v>
      </c>
      <c r="S772" t="s">
        <v>45</v>
      </c>
      <c r="W772" t="str">
        <f>IF(B772&lt;30,"&lt;30",IF(B772&lt;=40,"30-40",IF(B772&lt;=50,"41-50",IF(B772&lt;=60,"51-60","&gt;60"))))</f>
        <v>&gt;60</v>
      </c>
      <c r="X772" t="str">
        <f t="shared" si="48"/>
        <v>46-60 (Older Adult)</v>
      </c>
      <c r="AA772" t="str" cm="1">
        <f t="array" ref="AA772">INDEX(F772:F2271, MATCH(MAX(IF(H772:H2271="0", COUNTIF(F772:F2271, F772:F2271), 0)), IF(H772:H2271="0", COUNTIF(F772:F2271, F772:F2271), 0), 0))</f>
        <v>Education</v>
      </c>
      <c r="AB772" t="str" cm="1">
        <f t="array" ref="AB772">INDEX(Q772:Q1770, MATCH(MAX(COUNTIFS(Q772:Q1770, Q772:Q1770, AC772:AC1770, "High")), COUNTIFS(Q772:Q1770, Q772:Q1770, AC772:AC1770, "High"), 0))</f>
        <v>West</v>
      </c>
      <c r="AC772" t="str">
        <v>High Risk</v>
      </c>
      <c r="AH772">
        <f t="shared" si="49"/>
        <v>648.68905472636811</v>
      </c>
      <c r="AJ772">
        <f t="shared" si="50"/>
        <v>0.15436241610738255</v>
      </c>
      <c r="AK772">
        <f t="shared" si="51"/>
        <v>1.4888073806842166E-2</v>
      </c>
      <c r="AM772">
        <v>0.55426626720852978</v>
      </c>
      <c r="AN772" s="8">
        <f>IF(L772="Male", 1, 0)</f>
        <v>1</v>
      </c>
    </row>
    <row r="773" spans="1:40" ht="15" x14ac:dyDescent="0.3">
      <c r="A773">
        <v>772</v>
      </c>
      <c r="B773">
        <v>63</v>
      </c>
      <c r="C773">
        <v>33757</v>
      </c>
      <c r="D773">
        <v>691</v>
      </c>
      <c r="E773">
        <v>218762</v>
      </c>
      <c r="F773" t="s">
        <v>44</v>
      </c>
      <c r="G773">
        <v>4196</v>
      </c>
      <c r="H773">
        <v>0</v>
      </c>
      <c r="I773">
        <v>1</v>
      </c>
      <c r="J773" t="s">
        <v>20</v>
      </c>
      <c r="K773" t="s">
        <v>33</v>
      </c>
      <c r="L773" t="s">
        <v>22</v>
      </c>
      <c r="M773" t="s">
        <v>37</v>
      </c>
      <c r="N773">
        <v>3</v>
      </c>
      <c r="O773">
        <v>1</v>
      </c>
      <c r="P773">
        <v>72473</v>
      </c>
      <c r="Q773" t="s">
        <v>24</v>
      </c>
      <c r="R773">
        <v>3</v>
      </c>
      <c r="S773" t="s">
        <v>39</v>
      </c>
      <c r="W773" t="str">
        <f>IF(B773&lt;30,"&lt;30",IF(B773&lt;=40,"30-40",IF(B773&lt;=50,"41-50",IF(B773&lt;=60,"51-60","&gt;60"))))</f>
        <v>&gt;60</v>
      </c>
      <c r="X773" t="str">
        <f t="shared" si="48"/>
        <v>46-60 (Older Adult)</v>
      </c>
      <c r="AA773" t="str" cm="1">
        <f t="array" ref="AA773">INDEX(F773:F2272, MATCH(MAX(IF(H773:H2272="0", COUNTIF(F773:F2272, F773:F2272), 0)), IF(H773:H2272="0", COUNTIF(F773:F2272, F773:F2272), 0), 0))</f>
        <v>Personal</v>
      </c>
      <c r="AB773" t="str" cm="1">
        <f t="array" ref="AB773">INDEX(Q773:Q1771, MATCH(MAX(COUNTIFS(Q773:Q1771, Q773:Q1771, AC773:AC1771, "High")), COUNTIFS(Q773:Q1771, Q773:Q1771, AC773:AC1771, "High"), 0))</f>
        <v>East</v>
      </c>
      <c r="AC773" t="str">
        <v>High Risk</v>
      </c>
      <c r="AH773">
        <f t="shared" si="49"/>
        <v>652.44324324324327</v>
      </c>
      <c r="AJ773">
        <f t="shared" si="50"/>
        <v>0.13414634146341464</v>
      </c>
      <c r="AK773">
        <f t="shared" si="51"/>
        <v>1.4217592163197536E-2</v>
      </c>
      <c r="AM773">
        <v>0.40482246137414807</v>
      </c>
      <c r="AN773" s="8">
        <f>IF(L773="Male", 1, 0)</f>
        <v>0</v>
      </c>
    </row>
    <row r="774" spans="1:40" ht="15" x14ac:dyDescent="0.3">
      <c r="A774">
        <v>773</v>
      </c>
      <c r="B774">
        <v>29</v>
      </c>
      <c r="C774">
        <v>72010</v>
      </c>
      <c r="D774">
        <v>636</v>
      </c>
      <c r="E774">
        <v>265502</v>
      </c>
      <c r="F774" t="s">
        <v>40</v>
      </c>
      <c r="G774">
        <v>4869</v>
      </c>
      <c r="H774">
        <v>0</v>
      </c>
      <c r="I774">
        <v>1</v>
      </c>
      <c r="J774" t="s">
        <v>20</v>
      </c>
      <c r="K774" t="s">
        <v>33</v>
      </c>
      <c r="L774" t="s">
        <v>22</v>
      </c>
      <c r="M774" t="s">
        <v>41</v>
      </c>
      <c r="N774">
        <v>4</v>
      </c>
      <c r="O774">
        <v>1</v>
      </c>
      <c r="P774">
        <v>112386</v>
      </c>
      <c r="Q774" t="s">
        <v>24</v>
      </c>
      <c r="R774">
        <v>4</v>
      </c>
      <c r="S774" t="s">
        <v>43</v>
      </c>
      <c r="W774" t="str">
        <f>IF(B774&lt;30,"&lt;30",IF(B774&lt;=40,"30-40",IF(B774&lt;=50,"41-50",IF(B774&lt;=60,"51-60","&gt;60"))))</f>
        <v>&lt;30</v>
      </c>
      <c r="X774" t="str">
        <f t="shared" si="48"/>
        <v>18-30 (Young Adult)</v>
      </c>
      <c r="AA774" t="str" cm="1">
        <f t="array" ref="AA774">INDEX(F774:F2273, MATCH(MAX(IF(H774:H2273="0", COUNTIF(F774:F2273, F774:F2273), 0)), IF(H774:H2273="0", COUNTIF(F774:F2273, F774:F2273), 0), 0))</f>
        <v>Car</v>
      </c>
      <c r="AB774" t="str" cm="1">
        <f t="array" ref="AB774">INDEX(Q774:Q1772, MATCH(MAX(COUNTIFS(Q774:Q1772, Q774:Q1772, AC774:AC1772, "High")), COUNTIFS(Q774:Q1772, Q774:Q1772, AC774:AC1772, "High"), 0))</f>
        <v>East</v>
      </c>
      <c r="AC774" t="str">
        <v>High Risk</v>
      </c>
      <c r="AH774">
        <f t="shared" si="49"/>
        <v>648.68905472636811</v>
      </c>
      <c r="AJ774">
        <f t="shared" si="50"/>
        <v>0.17796610169491525</v>
      </c>
      <c r="AK774">
        <f t="shared" si="51"/>
        <v>1.3543568135933253E-2</v>
      </c>
      <c r="AM774">
        <v>0.75105672365884346</v>
      </c>
      <c r="AN774" s="8">
        <f>IF(L774="Male", 1, 0)</f>
        <v>0</v>
      </c>
    </row>
    <row r="775" spans="1:40" ht="15" x14ac:dyDescent="0.3">
      <c r="A775">
        <v>774</v>
      </c>
      <c r="B775">
        <v>34</v>
      </c>
      <c r="C775">
        <v>94433</v>
      </c>
      <c r="D775">
        <v>635</v>
      </c>
      <c r="E775">
        <v>116621</v>
      </c>
      <c r="F775" t="s">
        <v>28</v>
      </c>
      <c r="G775">
        <v>5159</v>
      </c>
      <c r="H775">
        <v>0</v>
      </c>
      <c r="I775">
        <v>0</v>
      </c>
      <c r="J775" t="s">
        <v>20</v>
      </c>
      <c r="K775" t="s">
        <v>21</v>
      </c>
      <c r="L775" t="s">
        <v>30</v>
      </c>
      <c r="M775" t="s">
        <v>23</v>
      </c>
      <c r="N775">
        <v>5</v>
      </c>
      <c r="O775">
        <v>4</v>
      </c>
      <c r="P775">
        <v>125146</v>
      </c>
      <c r="Q775" t="s">
        <v>38</v>
      </c>
      <c r="R775">
        <v>14</v>
      </c>
      <c r="S775" t="s">
        <v>45</v>
      </c>
      <c r="W775" t="str">
        <f>IF(B775&lt;30,"&lt;30",IF(B775&lt;=40,"30-40",IF(B775&lt;=50,"41-50",IF(B775&lt;=60,"51-60","&gt;60"))))</f>
        <v>30-40</v>
      </c>
      <c r="X775" t="str">
        <f t="shared" si="48"/>
        <v>31-45 (Middle-Aged)</v>
      </c>
      <c r="AA775" t="str" cm="1">
        <f t="array" ref="AA775">INDEX(F775:F2274, MATCH(MAX(IF(H775:H2274="0", COUNTIF(F775:F2274, F775:F2274), 0)), IF(H775:H2274="0", COUNTIF(F775:F2274, F775:F2274), 0), 0))</f>
        <v>Education</v>
      </c>
      <c r="AB775" t="str" cm="1">
        <f t="array" ref="AB775">INDEX(Q775:Q1773, MATCH(MAX(COUNTIFS(Q775:Q1773, Q775:Q1773, AC775:AC1773, "High")), COUNTIFS(Q775:Q1773, Q775:Q1773, AC775:AC1773, "High"), 0))</f>
        <v>North</v>
      </c>
      <c r="AC775" t="str">
        <v>High Risk</v>
      </c>
      <c r="AH775">
        <f t="shared" si="49"/>
        <v>647.51989389920425</v>
      </c>
      <c r="AJ775">
        <f t="shared" si="50"/>
        <v>0.11715481171548117</v>
      </c>
      <c r="AK775">
        <f t="shared" si="51"/>
        <v>1.2865971222857948E-2</v>
      </c>
      <c r="AM775">
        <v>0.95401102432048368</v>
      </c>
      <c r="AN775" s="8">
        <f>IF(L775="Male", 1, 0)</f>
        <v>1</v>
      </c>
    </row>
    <row r="776" spans="1:40" ht="15" x14ac:dyDescent="0.3">
      <c r="A776">
        <v>775</v>
      </c>
      <c r="B776">
        <v>57</v>
      </c>
      <c r="C776">
        <v>45044</v>
      </c>
      <c r="D776">
        <v>639</v>
      </c>
      <c r="E776">
        <v>129084</v>
      </c>
      <c r="F776" t="s">
        <v>44</v>
      </c>
      <c r="G776">
        <v>4584</v>
      </c>
      <c r="H776">
        <v>0</v>
      </c>
      <c r="I776">
        <v>0</v>
      </c>
      <c r="J776" t="s">
        <v>20</v>
      </c>
      <c r="K776" t="s">
        <v>29</v>
      </c>
      <c r="L776" t="s">
        <v>30</v>
      </c>
      <c r="M776" t="s">
        <v>37</v>
      </c>
      <c r="N776">
        <v>1</v>
      </c>
      <c r="O776">
        <v>1</v>
      </c>
      <c r="P776">
        <v>103818</v>
      </c>
      <c r="Q776" t="s">
        <v>26</v>
      </c>
      <c r="R776">
        <v>14</v>
      </c>
      <c r="S776" t="s">
        <v>39</v>
      </c>
      <c r="W776" t="str">
        <f>IF(B776&lt;30,"&lt;30",IF(B776&lt;=40,"30-40",IF(B776&lt;=50,"41-50",IF(B776&lt;=60,"51-60","&gt;60"))))</f>
        <v>51-60</v>
      </c>
      <c r="X776" t="str">
        <f t="shared" si="48"/>
        <v>46-60 (Older Adult)</v>
      </c>
      <c r="AA776" t="str" cm="1">
        <f t="array" ref="AA776">INDEX(F776:F2275, MATCH(MAX(IF(H776:H2275="0", COUNTIF(F776:F2275, F776:F2275), 0)), IF(H776:H2275="0", COUNTIF(F776:F2275, F776:F2275), 0), 0))</f>
        <v>Personal</v>
      </c>
      <c r="AB776" t="str" cm="1">
        <f t="array" ref="AB776">INDEX(Q776:Q1774, MATCH(MAX(COUNTIFS(Q776:Q1774, Q776:Q1774, AC776:AC1774, "High")), COUNTIFS(Q776:Q1774, Q776:Q1774, AC776:AC1774, "High"), 0))</f>
        <v>West</v>
      </c>
      <c r="AC776" t="str">
        <v>High Risk</v>
      </c>
      <c r="AH776">
        <f t="shared" si="49"/>
        <v>652.44324324324327</v>
      </c>
      <c r="AJ776">
        <f t="shared" si="50"/>
        <v>0.15436241610738255</v>
      </c>
      <c r="AK776">
        <f t="shared" si="51"/>
        <v>1.3607024087347442E-2</v>
      </c>
      <c r="AM776">
        <v>0.50698297475629739</v>
      </c>
      <c r="AN776" s="8">
        <f>IF(L776="Male", 1, 0)</f>
        <v>1</v>
      </c>
    </row>
    <row r="777" spans="1:40" ht="15" x14ac:dyDescent="0.3">
      <c r="A777">
        <v>776</v>
      </c>
      <c r="B777">
        <v>47</v>
      </c>
      <c r="C777">
        <v>50715</v>
      </c>
      <c r="D777">
        <v>625</v>
      </c>
      <c r="E777">
        <v>195823</v>
      </c>
      <c r="F777" t="s">
        <v>40</v>
      </c>
      <c r="G777">
        <v>4204</v>
      </c>
      <c r="H777">
        <v>0</v>
      </c>
      <c r="I777">
        <v>1</v>
      </c>
      <c r="J777" t="s">
        <v>20</v>
      </c>
      <c r="K777" t="s">
        <v>21</v>
      </c>
      <c r="L777" t="s">
        <v>22</v>
      </c>
      <c r="M777" t="s">
        <v>23</v>
      </c>
      <c r="N777">
        <v>0</v>
      </c>
      <c r="O777">
        <v>2</v>
      </c>
      <c r="P777">
        <v>84581</v>
      </c>
      <c r="Q777" t="s">
        <v>26</v>
      </c>
      <c r="R777">
        <v>17</v>
      </c>
      <c r="S777" t="s">
        <v>25</v>
      </c>
      <c r="W777" t="str">
        <f>IF(B777&lt;30,"&lt;30",IF(B777&lt;=40,"30-40",IF(B777&lt;=50,"41-50",IF(B777&lt;=60,"51-60","&gt;60"))))</f>
        <v>41-50</v>
      </c>
      <c r="X777" t="str">
        <f t="shared" si="48"/>
        <v>46-60 (Older Adult)</v>
      </c>
      <c r="AA777" t="str" cm="1">
        <f t="array" ref="AA777">INDEX(F777:F2276, MATCH(MAX(IF(H777:H2276="0", COUNTIF(F777:F2276, F777:F2276), 0)), IF(H777:H2276="0", COUNTIF(F777:F2276, F777:F2276), 0), 0))</f>
        <v>Car</v>
      </c>
      <c r="AB777" t="str" cm="1">
        <f t="array" ref="AB777">INDEX(Q777:Q1775, MATCH(MAX(COUNTIFS(Q777:Q1775, Q777:Q1775, AC777:AC1775, "High")), COUNTIFS(Q777:Q1775, Q777:Q1775, AC777:AC1775, "High"), 0))</f>
        <v>West</v>
      </c>
      <c r="AC777" t="str">
        <v>High Risk</v>
      </c>
      <c r="AH777">
        <f t="shared" si="49"/>
        <v>647.51989389920425</v>
      </c>
      <c r="AJ777">
        <f t="shared" si="50"/>
        <v>0.15873015873015872</v>
      </c>
      <c r="AK777">
        <f t="shared" si="51"/>
        <v>1.2925851968043835E-2</v>
      </c>
      <c r="AM777">
        <v>0.55831213851904815</v>
      </c>
      <c r="AN777" s="8">
        <f>IF(L777="Male", 1, 0)</f>
        <v>0</v>
      </c>
    </row>
    <row r="778" spans="1:40" ht="15" x14ac:dyDescent="0.3">
      <c r="A778">
        <v>777</v>
      </c>
      <c r="B778">
        <v>61</v>
      </c>
      <c r="C778">
        <v>65225</v>
      </c>
      <c r="D778">
        <v>655</v>
      </c>
      <c r="E778">
        <v>209296</v>
      </c>
      <c r="F778" t="s">
        <v>28</v>
      </c>
      <c r="G778">
        <v>5874</v>
      </c>
      <c r="H778">
        <v>0</v>
      </c>
      <c r="I778">
        <v>0</v>
      </c>
      <c r="J778" t="s">
        <v>20</v>
      </c>
      <c r="K778" t="s">
        <v>21</v>
      </c>
      <c r="L778" t="s">
        <v>30</v>
      </c>
      <c r="M778" t="s">
        <v>41</v>
      </c>
      <c r="N778">
        <v>4</v>
      </c>
      <c r="O778">
        <v>4</v>
      </c>
      <c r="P778">
        <v>86917</v>
      </c>
      <c r="Q778" t="s">
        <v>24</v>
      </c>
      <c r="R778">
        <v>9</v>
      </c>
      <c r="S778" t="s">
        <v>25</v>
      </c>
      <c r="W778" t="str">
        <f>IF(B778&lt;30,"&lt;30",IF(B778&lt;=40,"30-40",IF(B778&lt;=50,"41-50",IF(B778&lt;=60,"51-60","&gt;60"))))</f>
        <v>&gt;60</v>
      </c>
      <c r="X778" t="str">
        <f t="shared" si="48"/>
        <v>46-60 (Older Adult)</v>
      </c>
      <c r="AA778" t="str" cm="1">
        <f t="array" ref="AA778">INDEX(F778:F2277, MATCH(MAX(IF(H778:H2277="0", COUNTIF(F778:F2277, F778:F2277), 0)), IF(H778:H2277="0", COUNTIF(F778:F2277, F778:F2277), 0), 0))</f>
        <v>Education</v>
      </c>
      <c r="AB778" t="str" cm="1">
        <f t="array" ref="AB778">INDEX(Q778:Q1776, MATCH(MAX(COUNTIFS(Q778:Q1776, Q778:Q1776, AC778:AC1776, "High")), COUNTIFS(Q778:Q1776, Q778:Q1776, AC778:AC1776, "High"), 0))</f>
        <v>East</v>
      </c>
      <c r="AC778" t="str">
        <v>High Risk</v>
      </c>
      <c r="AH778">
        <f t="shared" si="49"/>
        <v>648.68905472636811</v>
      </c>
      <c r="AJ778">
        <f t="shared" si="50"/>
        <v>0.17796610169491525</v>
      </c>
      <c r="AK778">
        <f t="shared" si="51"/>
        <v>1.270369131568788E-2</v>
      </c>
      <c r="AM778">
        <v>0.68964456070164637</v>
      </c>
      <c r="AN778" s="8">
        <f>IF(L778="Male", 1, 0)</f>
        <v>1</v>
      </c>
    </row>
    <row r="779" spans="1:40" ht="15" x14ac:dyDescent="0.3">
      <c r="A779">
        <v>778</v>
      </c>
      <c r="B779">
        <v>52</v>
      </c>
      <c r="C779">
        <v>65142</v>
      </c>
      <c r="D779">
        <v>649</v>
      </c>
      <c r="E779">
        <v>152935</v>
      </c>
      <c r="F779" t="s">
        <v>28</v>
      </c>
      <c r="G779">
        <v>5284</v>
      </c>
      <c r="H779">
        <v>0</v>
      </c>
      <c r="I779">
        <v>1</v>
      </c>
      <c r="J779" t="s">
        <v>20</v>
      </c>
      <c r="K779" t="s">
        <v>33</v>
      </c>
      <c r="L779" t="s">
        <v>22</v>
      </c>
      <c r="M779" t="s">
        <v>23</v>
      </c>
      <c r="N779">
        <v>1</v>
      </c>
      <c r="O779">
        <v>3</v>
      </c>
      <c r="P779">
        <v>106611</v>
      </c>
      <c r="Q779" t="s">
        <v>26</v>
      </c>
      <c r="R779">
        <v>19</v>
      </c>
      <c r="S779" t="s">
        <v>25</v>
      </c>
      <c r="W779" t="str">
        <f>IF(B779&lt;30,"&lt;30",IF(B779&lt;=40,"30-40",IF(B779&lt;=50,"41-50",IF(B779&lt;=60,"51-60","&gt;60"))))</f>
        <v>51-60</v>
      </c>
      <c r="X779" t="str">
        <f t="shared" si="48"/>
        <v>46-60 (Older Adult)</v>
      </c>
      <c r="AA779" t="str" cm="1">
        <f t="array" ref="AA779">INDEX(F779:F2278, MATCH(MAX(IF(H779:H2278="0", COUNTIF(F779:F2278, F779:F2278), 0)), IF(H779:H2278="0", COUNTIF(F779:F2278, F779:F2278), 0), 0))</f>
        <v>Education</v>
      </c>
      <c r="AB779" t="str" cm="1">
        <f t="array" ref="AB779">INDEX(Q779:Q1777, MATCH(MAX(COUNTIFS(Q779:Q1777, Q779:Q1777, AC779:AC1777, "High")), COUNTIFS(Q779:Q1777, Q779:Q1777, AC779:AC1777, "High"), 0))</f>
        <v>West</v>
      </c>
      <c r="AC779" t="str">
        <v>High Risk</v>
      </c>
      <c r="AH779">
        <f t="shared" si="49"/>
        <v>647.51989389920425</v>
      </c>
      <c r="AJ779">
        <f t="shared" si="50"/>
        <v>0.15436241610738255</v>
      </c>
      <c r="AK779">
        <f t="shared" si="51"/>
        <v>1.3449439972941608E-2</v>
      </c>
      <c r="AM779">
        <v>0.68889331390349651</v>
      </c>
      <c r="AN779" s="8">
        <f>IF(L779="Male", 1, 0)</f>
        <v>0</v>
      </c>
    </row>
    <row r="780" spans="1:40" ht="15" x14ac:dyDescent="0.3">
      <c r="A780">
        <v>779</v>
      </c>
      <c r="B780">
        <v>24</v>
      </c>
      <c r="C780">
        <v>52674</v>
      </c>
      <c r="D780">
        <v>732</v>
      </c>
      <c r="E780">
        <v>209037</v>
      </c>
      <c r="F780" t="s">
        <v>19</v>
      </c>
      <c r="G780">
        <v>5624</v>
      </c>
      <c r="H780">
        <v>0</v>
      </c>
      <c r="I780">
        <v>1</v>
      </c>
      <c r="J780" t="s">
        <v>36</v>
      </c>
      <c r="K780" t="s">
        <v>33</v>
      </c>
      <c r="L780" t="s">
        <v>30</v>
      </c>
      <c r="M780" t="s">
        <v>37</v>
      </c>
      <c r="N780">
        <v>5</v>
      </c>
      <c r="O780">
        <v>1</v>
      </c>
      <c r="P780">
        <v>101463</v>
      </c>
      <c r="Q780" t="s">
        <v>32</v>
      </c>
      <c r="R780">
        <v>3</v>
      </c>
      <c r="S780" t="s">
        <v>34</v>
      </c>
      <c r="W780" t="str">
        <f>IF(B780&lt;30,"&lt;30",IF(B780&lt;=40,"30-40",IF(B780&lt;=50,"41-50",IF(B780&lt;=60,"51-60","&gt;60"))))</f>
        <v>&lt;30</v>
      </c>
      <c r="X780" t="str">
        <f t="shared" si="48"/>
        <v>18-30 (Young Adult)</v>
      </c>
      <c r="AA780" t="str" cm="1">
        <f t="array" ref="AA780">INDEX(F780:F2279, MATCH(MAX(IF(H780:H2279="0", COUNTIF(F780:F2279, F780:F2279), 0)), IF(H780:H2279="0", COUNTIF(F780:F2279, F780:F2279), 0), 0))</f>
        <v>Home</v>
      </c>
      <c r="AB780" t="str" cm="1">
        <f t="array" ref="AB780">INDEX(Q780:Q1778, MATCH(MAX(COUNTIFS(Q780:Q1778, Q780:Q1778, AC780:AC1778, "High")), COUNTIFS(Q780:Q1778, Q780:Q1778, AC780:AC1778, "High"), 0))</f>
        <v>South</v>
      </c>
      <c r="AC780" t="str">
        <v>High Risk</v>
      </c>
      <c r="AH780">
        <f t="shared" si="49"/>
        <v>652.44324324324327</v>
      </c>
      <c r="AJ780">
        <f t="shared" si="50"/>
        <v>0.11715481171548117</v>
      </c>
      <c r="AK780">
        <f t="shared" si="51"/>
        <v>1.3705381099039508E-2</v>
      </c>
      <c r="AM780">
        <v>0.57604337318863541</v>
      </c>
      <c r="AN780" s="8">
        <f>IF(L780="Male", 1, 0)</f>
        <v>1</v>
      </c>
    </row>
    <row r="781" spans="1:40" ht="15" x14ac:dyDescent="0.3">
      <c r="A781">
        <v>780</v>
      </c>
      <c r="B781">
        <v>22</v>
      </c>
      <c r="C781">
        <v>35357</v>
      </c>
      <c r="D781">
        <v>624</v>
      </c>
      <c r="E781">
        <v>162952</v>
      </c>
      <c r="F781" t="s">
        <v>28</v>
      </c>
      <c r="G781">
        <v>4176</v>
      </c>
      <c r="H781">
        <v>0</v>
      </c>
      <c r="I781">
        <v>0</v>
      </c>
      <c r="J781" t="s">
        <v>36</v>
      </c>
      <c r="K781" t="s">
        <v>21</v>
      </c>
      <c r="L781" t="s">
        <v>30</v>
      </c>
      <c r="M781" t="s">
        <v>23</v>
      </c>
      <c r="N781">
        <v>1</v>
      </c>
      <c r="O781">
        <v>4</v>
      </c>
      <c r="P781">
        <v>127144</v>
      </c>
      <c r="Q781" t="s">
        <v>24</v>
      </c>
      <c r="R781">
        <v>15</v>
      </c>
      <c r="S781" t="s">
        <v>34</v>
      </c>
      <c r="W781" t="str">
        <f>IF(B781&lt;30,"&lt;30",IF(B781&lt;=40,"30-40",IF(B781&lt;=50,"41-50",IF(B781&lt;=60,"51-60","&gt;60"))))</f>
        <v>&lt;30</v>
      </c>
      <c r="X781" t="str">
        <f t="shared" si="48"/>
        <v>18-30 (Young Adult)</v>
      </c>
      <c r="AA781" t="str" cm="1">
        <f t="array" ref="AA781">INDEX(F781:F2280, MATCH(MAX(IF(H781:H2280="0", COUNTIF(F781:F2280, F781:F2280), 0)), IF(H781:H2280="0", COUNTIF(F781:F2280, F781:F2280), 0), 0))</f>
        <v>Education</v>
      </c>
      <c r="AB781" t="str" cm="1">
        <f t="array" ref="AB781">INDEX(Q781:Q1779, MATCH(MAX(COUNTIFS(Q781:Q1779, Q781:Q1779, AC781:AC1779, "High")), COUNTIFS(Q781:Q1779, Q781:Q1779, AC781:AC1779, "High"), 0))</f>
        <v>East</v>
      </c>
      <c r="AC781" t="str">
        <v>High Risk</v>
      </c>
      <c r="AH781">
        <f t="shared" si="49"/>
        <v>647.51989389920425</v>
      </c>
      <c r="AJ781">
        <f t="shared" si="50"/>
        <v>0.15436241610738255</v>
      </c>
      <c r="AK781">
        <f t="shared" si="51"/>
        <v>1.3018410426564994E-2</v>
      </c>
      <c r="AM781">
        <v>0.41930432736258066</v>
      </c>
      <c r="AN781" s="8">
        <f>IF(L781="Male", 1, 0)</f>
        <v>1</v>
      </c>
    </row>
    <row r="782" spans="1:40" ht="15" x14ac:dyDescent="0.3">
      <c r="A782">
        <v>781</v>
      </c>
      <c r="B782">
        <v>53</v>
      </c>
      <c r="C782">
        <v>77272</v>
      </c>
      <c r="D782">
        <v>600</v>
      </c>
      <c r="E782">
        <v>177661</v>
      </c>
      <c r="F782" t="s">
        <v>35</v>
      </c>
      <c r="G782">
        <v>5829</v>
      </c>
      <c r="H782">
        <v>0</v>
      </c>
      <c r="I782">
        <v>0</v>
      </c>
      <c r="J782" t="s">
        <v>20</v>
      </c>
      <c r="K782" t="s">
        <v>29</v>
      </c>
      <c r="L782" t="s">
        <v>22</v>
      </c>
      <c r="M782" t="s">
        <v>37</v>
      </c>
      <c r="N782">
        <v>4</v>
      </c>
      <c r="O782">
        <v>3</v>
      </c>
      <c r="P782">
        <v>85592</v>
      </c>
      <c r="Q782" t="s">
        <v>24</v>
      </c>
      <c r="R782">
        <v>1</v>
      </c>
      <c r="S782" t="s">
        <v>42</v>
      </c>
      <c r="W782" t="str">
        <f>IF(B782&lt;30,"&lt;30",IF(B782&lt;=40,"30-40",IF(B782&lt;=50,"41-50",IF(B782&lt;=60,"51-60","&gt;60"))))</f>
        <v>51-60</v>
      </c>
      <c r="X782" t="str">
        <f t="shared" si="48"/>
        <v>46-60 (Older Adult)</v>
      </c>
      <c r="AA782" t="str" cm="1">
        <f t="array" ref="AA782">INDEX(F782:F2281, MATCH(MAX(IF(H782:H2281="0", COUNTIF(F782:F2281, F782:F2281), 0)), IF(H782:H2281="0", COUNTIF(F782:F2281, F782:F2281), 0), 0))</f>
        <v>Medical</v>
      </c>
      <c r="AB782" t="str" cm="1">
        <f t="array" ref="AB782">INDEX(Q782:Q1780, MATCH(MAX(COUNTIFS(Q782:Q1780, Q782:Q1780, AC782:AC1780, "High")), COUNTIFS(Q782:Q1780, Q782:Q1780, AC782:AC1780, "High"), 0))</f>
        <v>East</v>
      </c>
      <c r="AC782" t="str">
        <v>Low Risk</v>
      </c>
      <c r="AH782">
        <f t="shared" si="49"/>
        <v>652.44324324324327</v>
      </c>
      <c r="AJ782">
        <f t="shared" si="50"/>
        <v>0.17796610169491525</v>
      </c>
      <c r="AK782">
        <f t="shared" si="51"/>
        <v>1.3770293955018175E-2</v>
      </c>
      <c r="AM782">
        <v>0.79868396042830114</v>
      </c>
      <c r="AN782" s="8">
        <f>IF(L782="Male", 1, 0)</f>
        <v>0</v>
      </c>
    </row>
    <row r="783" spans="1:40" ht="15" x14ac:dyDescent="0.3">
      <c r="A783">
        <v>782</v>
      </c>
      <c r="B783">
        <v>41</v>
      </c>
      <c r="C783">
        <v>60218</v>
      </c>
      <c r="D783">
        <v>682</v>
      </c>
      <c r="E783">
        <v>263481</v>
      </c>
      <c r="F783" t="s">
        <v>28</v>
      </c>
      <c r="G783">
        <v>4376</v>
      </c>
      <c r="H783">
        <v>0</v>
      </c>
      <c r="I783">
        <v>1</v>
      </c>
      <c r="J783" t="s">
        <v>36</v>
      </c>
      <c r="K783" t="s">
        <v>33</v>
      </c>
      <c r="L783" t="s">
        <v>22</v>
      </c>
      <c r="M783" t="s">
        <v>41</v>
      </c>
      <c r="N783">
        <v>1</v>
      </c>
      <c r="O783">
        <v>3</v>
      </c>
      <c r="P783">
        <v>63448</v>
      </c>
      <c r="Q783" t="s">
        <v>26</v>
      </c>
      <c r="R783">
        <v>19</v>
      </c>
      <c r="S783" t="s">
        <v>42</v>
      </c>
      <c r="W783" t="str">
        <f>IF(B783&lt;30,"&lt;30",IF(B783&lt;=40,"30-40",IF(B783&lt;=50,"41-50",IF(B783&lt;=60,"51-60","&gt;60"))))</f>
        <v>41-50</v>
      </c>
      <c r="X783" t="str">
        <f t="shared" si="48"/>
        <v>31-45 (Middle-Aged)</v>
      </c>
      <c r="AA783" t="str" cm="1">
        <f t="array" ref="AA783">INDEX(F783:F2282, MATCH(MAX(IF(H783:H2282="0", COUNTIF(F783:F2282, F783:F2282), 0)), IF(H783:H2282="0", COUNTIF(F783:F2282, F783:F2282), 0), 0))</f>
        <v>Education</v>
      </c>
      <c r="AB783" t="str" cm="1">
        <f t="array" ref="AB783">INDEX(Q783:Q1781, MATCH(MAX(COUNTIFS(Q783:Q1781, Q783:Q1781, AC783:AC1781, "High")), COUNTIFS(Q783:Q1781, Q783:Q1781, AC783:AC1781, "High"), 0))</f>
        <v>West</v>
      </c>
      <c r="AC783" t="str">
        <v>High Risk</v>
      </c>
      <c r="AH783">
        <f t="shared" si="49"/>
        <v>648.68905472636811</v>
      </c>
      <c r="AJ783">
        <f t="shared" si="50"/>
        <v>0.15436241610738255</v>
      </c>
      <c r="AK783">
        <f t="shared" si="51"/>
        <v>1.4028542606212722E-2</v>
      </c>
      <c r="AM783">
        <v>0.64432537132409506</v>
      </c>
      <c r="AN783" s="8">
        <f>IF(L783="Male", 1, 0)</f>
        <v>0</v>
      </c>
    </row>
    <row r="784" spans="1:40" ht="15" x14ac:dyDescent="0.3">
      <c r="A784">
        <v>783</v>
      </c>
      <c r="B784">
        <v>21</v>
      </c>
      <c r="C784">
        <v>53308</v>
      </c>
      <c r="D784">
        <v>653</v>
      </c>
      <c r="E784">
        <v>182843</v>
      </c>
      <c r="F784" t="s">
        <v>35</v>
      </c>
      <c r="G784">
        <v>5247</v>
      </c>
      <c r="H784">
        <v>0</v>
      </c>
      <c r="I784">
        <v>0</v>
      </c>
      <c r="J784" t="s">
        <v>20</v>
      </c>
      <c r="K784" t="s">
        <v>33</v>
      </c>
      <c r="L784" t="s">
        <v>22</v>
      </c>
      <c r="M784" t="s">
        <v>37</v>
      </c>
      <c r="N784">
        <v>4</v>
      </c>
      <c r="O784">
        <v>2</v>
      </c>
      <c r="P784">
        <v>110781</v>
      </c>
      <c r="Q784" t="s">
        <v>24</v>
      </c>
      <c r="R784">
        <v>4</v>
      </c>
      <c r="S784" t="s">
        <v>42</v>
      </c>
      <c r="W784" t="str">
        <f>IF(B784&lt;30,"&lt;30",IF(B784&lt;=40,"30-40",IF(B784&lt;=50,"41-50",IF(B784&lt;=60,"51-60","&gt;60"))))</f>
        <v>&lt;30</v>
      </c>
      <c r="X784" t="str">
        <f t="shared" si="48"/>
        <v>18-30 (Young Adult)</v>
      </c>
      <c r="AA784" t="str" cm="1">
        <f t="array" ref="AA784">INDEX(F784:F2283, MATCH(MAX(IF(H784:H2283="0", COUNTIF(F784:F2283, F784:F2283), 0)), IF(H784:H2283="0", COUNTIF(F784:F2283, F784:F2283), 0), 0))</f>
        <v>Medical</v>
      </c>
      <c r="AB784" t="str" cm="1">
        <f t="array" ref="AB784">INDEX(Q784:Q1782, MATCH(MAX(COUNTIFS(Q784:Q1782, Q784:Q1782, AC784:AC1782, "High")), COUNTIFS(Q784:Q1782, Q784:Q1782, AC784:AC1782, "High"), 0))</f>
        <v>East</v>
      </c>
      <c r="AC784" t="str">
        <v>High Risk</v>
      </c>
      <c r="AH784">
        <f t="shared" si="49"/>
        <v>652.44324324324327</v>
      </c>
      <c r="AJ784">
        <f t="shared" si="50"/>
        <v>0.17796610169491525</v>
      </c>
      <c r="AK784">
        <f t="shared" si="51"/>
        <v>1.428764537459238E-2</v>
      </c>
      <c r="AM784">
        <v>0.58178181258655182</v>
      </c>
      <c r="AN784" s="8">
        <f>IF(L784="Male", 1, 0)</f>
        <v>0</v>
      </c>
    </row>
    <row r="785" spans="1:40" ht="15" x14ac:dyDescent="0.3">
      <c r="A785">
        <v>784</v>
      </c>
      <c r="B785">
        <v>64</v>
      </c>
      <c r="C785">
        <v>39157</v>
      </c>
      <c r="D785">
        <v>615</v>
      </c>
      <c r="E785">
        <v>181963</v>
      </c>
      <c r="F785" t="s">
        <v>44</v>
      </c>
      <c r="G785">
        <v>6979</v>
      </c>
      <c r="H785">
        <v>0</v>
      </c>
      <c r="I785">
        <v>0</v>
      </c>
      <c r="J785" t="s">
        <v>20</v>
      </c>
      <c r="K785" t="s">
        <v>33</v>
      </c>
      <c r="L785" t="s">
        <v>30</v>
      </c>
      <c r="M785" t="s">
        <v>41</v>
      </c>
      <c r="N785">
        <v>1</v>
      </c>
      <c r="O785">
        <v>3</v>
      </c>
      <c r="P785">
        <v>85674</v>
      </c>
      <c r="Q785" t="s">
        <v>26</v>
      </c>
      <c r="R785">
        <v>14</v>
      </c>
      <c r="S785" t="s">
        <v>25</v>
      </c>
      <c r="W785" t="str">
        <f>IF(B785&lt;30,"&lt;30",IF(B785&lt;=40,"30-40",IF(B785&lt;=50,"41-50",IF(B785&lt;=60,"51-60","&gt;60"))))</f>
        <v>&gt;60</v>
      </c>
      <c r="X785" t="str">
        <f t="shared" si="48"/>
        <v>46-60 (Older Adult)</v>
      </c>
      <c r="AA785" t="str" cm="1">
        <f t="array" ref="AA785">INDEX(F785:F2284, MATCH(MAX(IF(H785:H2284="0", COUNTIF(F785:F2284, F785:F2284), 0)), IF(H785:H2284="0", COUNTIF(F785:F2284, F785:F2284), 0), 0))</f>
        <v>Personal</v>
      </c>
      <c r="AB785" t="str" cm="1">
        <f t="array" ref="AB785">INDEX(Q785:Q1783, MATCH(MAX(COUNTIFS(Q785:Q1783, Q785:Q1783, AC785:AC1783, "High")), COUNTIFS(Q785:Q1783, Q785:Q1783, AC785:AC1783, "High"), 0))</f>
        <v>West</v>
      </c>
      <c r="AC785" t="str">
        <v>High Risk</v>
      </c>
      <c r="AH785">
        <f t="shared" si="49"/>
        <v>648.68905472636811</v>
      </c>
      <c r="AJ785">
        <f t="shared" si="50"/>
        <v>0.15436241610738255</v>
      </c>
      <c r="AK785">
        <f t="shared" si="51"/>
        <v>1.4064262907642193E-2</v>
      </c>
      <c r="AM785">
        <v>0.45369875908510809</v>
      </c>
      <c r="AN785" s="8">
        <f>IF(L785="Male", 1, 0)</f>
        <v>1</v>
      </c>
    </row>
    <row r="786" spans="1:40" ht="15" x14ac:dyDescent="0.3">
      <c r="A786">
        <v>785</v>
      </c>
      <c r="B786">
        <v>31</v>
      </c>
      <c r="C786">
        <v>50869</v>
      </c>
      <c r="D786">
        <v>689</v>
      </c>
      <c r="E786">
        <v>206588</v>
      </c>
      <c r="F786" t="s">
        <v>44</v>
      </c>
      <c r="G786">
        <v>5852</v>
      </c>
      <c r="H786">
        <v>0</v>
      </c>
      <c r="I786">
        <v>1</v>
      </c>
      <c r="J786" t="s">
        <v>20</v>
      </c>
      <c r="K786" t="s">
        <v>21</v>
      </c>
      <c r="L786" t="s">
        <v>22</v>
      </c>
      <c r="M786" t="s">
        <v>31</v>
      </c>
      <c r="N786">
        <v>1</v>
      </c>
      <c r="O786">
        <v>2</v>
      </c>
      <c r="P786">
        <v>123510</v>
      </c>
      <c r="Q786" t="s">
        <v>26</v>
      </c>
      <c r="R786">
        <v>18</v>
      </c>
      <c r="S786" t="s">
        <v>25</v>
      </c>
      <c r="W786" t="str">
        <f>IF(B786&lt;30,"&lt;30",IF(B786&lt;=40,"30-40",IF(B786&lt;=50,"41-50",IF(B786&lt;=60,"51-60","&gt;60"))))</f>
        <v>30-40</v>
      </c>
      <c r="X786" t="str">
        <f t="shared" si="48"/>
        <v>31-45 (Middle-Aged)</v>
      </c>
      <c r="AA786" t="str" cm="1">
        <f t="array" ref="AA786">INDEX(F786:F2285, MATCH(MAX(IF(H786:H2285="0", COUNTIF(F786:F2285, F786:F2285), 0)), IF(H786:H2285="0", COUNTIF(F786:F2285, F786:F2285), 0), 0))</f>
        <v>Personal</v>
      </c>
      <c r="AB786" t="str" cm="1">
        <f t="array" ref="AB786">INDEX(Q786:Q1784, MATCH(MAX(COUNTIFS(Q786:Q1784, Q786:Q1784, AC786:AC1784, "High")), COUNTIFS(Q786:Q1784, Q786:Q1784, AC786:AC1784, "High"), 0))</f>
        <v>West</v>
      </c>
      <c r="AC786" t="str">
        <v>High Risk</v>
      </c>
      <c r="AH786">
        <f t="shared" si="49"/>
        <v>647.78062678062679</v>
      </c>
      <c r="AJ786">
        <f t="shared" si="50"/>
        <v>0.15436241610738255</v>
      </c>
      <c r="AK786">
        <f t="shared" si="51"/>
        <v>1.4324264799681611E-2</v>
      </c>
      <c r="AM786">
        <v>0.55970601812043486</v>
      </c>
      <c r="AN786" s="8">
        <f>IF(L786="Male", 1, 0)</f>
        <v>0</v>
      </c>
    </row>
    <row r="787" spans="1:40" ht="15" x14ac:dyDescent="0.3">
      <c r="A787">
        <v>786</v>
      </c>
      <c r="B787">
        <v>21</v>
      </c>
      <c r="C787">
        <v>22783</v>
      </c>
      <c r="D787">
        <v>636</v>
      </c>
      <c r="E787">
        <v>254614</v>
      </c>
      <c r="F787" t="s">
        <v>35</v>
      </c>
      <c r="G787">
        <v>5339</v>
      </c>
      <c r="H787">
        <v>0</v>
      </c>
      <c r="I787">
        <v>0</v>
      </c>
      <c r="J787" t="s">
        <v>20</v>
      </c>
      <c r="K787" t="s">
        <v>33</v>
      </c>
      <c r="L787" t="s">
        <v>30</v>
      </c>
      <c r="M787" t="s">
        <v>41</v>
      </c>
      <c r="N787">
        <v>1</v>
      </c>
      <c r="O787">
        <v>4</v>
      </c>
      <c r="P787">
        <v>100226</v>
      </c>
      <c r="Q787" t="s">
        <v>26</v>
      </c>
      <c r="R787">
        <v>12</v>
      </c>
      <c r="S787" t="s">
        <v>25</v>
      </c>
      <c r="W787" t="str">
        <f>IF(B787&lt;30,"&lt;30",IF(B787&lt;=40,"30-40",IF(B787&lt;=50,"41-50",IF(B787&lt;=60,"51-60","&gt;60"))))</f>
        <v>&lt;30</v>
      </c>
      <c r="X787" t="str">
        <f t="shared" si="48"/>
        <v>18-30 (Young Adult)</v>
      </c>
      <c r="AA787" t="str" cm="1">
        <f t="array" ref="AA787">INDEX(F787:F2286, MATCH(MAX(IF(H787:H2286="0", COUNTIF(F787:F2286, F787:F2286), 0)), IF(H787:H2286="0", COUNTIF(F787:F2286, F787:F2286), 0), 0))</f>
        <v>Medical</v>
      </c>
      <c r="AB787" t="str" cm="1">
        <f t="array" ref="AB787">INDEX(Q787:Q1785, MATCH(MAX(COUNTIFS(Q787:Q1785, Q787:Q1785, AC787:AC1785, "High")), COUNTIFS(Q787:Q1785, Q787:Q1785, AC787:AC1785, "High"), 0))</f>
        <v>West</v>
      </c>
      <c r="AC787" t="str">
        <v>High Risk</v>
      </c>
      <c r="AH787">
        <f t="shared" si="49"/>
        <v>648.68905472636811</v>
      </c>
      <c r="AJ787">
        <f t="shared" si="50"/>
        <v>0.15436241610738255</v>
      </c>
      <c r="AK787">
        <f t="shared" si="51"/>
        <v>1.4100196408505001E-2</v>
      </c>
      <c r="AM787">
        <v>0.30549496302598589</v>
      </c>
      <c r="AN787" s="8">
        <f>IF(L787="Male", 1, 0)</f>
        <v>1</v>
      </c>
    </row>
    <row r="788" spans="1:40" ht="15" x14ac:dyDescent="0.3">
      <c r="A788">
        <v>787</v>
      </c>
      <c r="B788">
        <v>31</v>
      </c>
      <c r="C788">
        <v>61113</v>
      </c>
      <c r="D788">
        <v>726</v>
      </c>
      <c r="E788">
        <v>197848</v>
      </c>
      <c r="F788" t="s">
        <v>19</v>
      </c>
      <c r="G788">
        <v>6350</v>
      </c>
      <c r="H788">
        <v>0</v>
      </c>
      <c r="I788">
        <v>1</v>
      </c>
      <c r="J788" t="s">
        <v>20</v>
      </c>
      <c r="K788" t="s">
        <v>29</v>
      </c>
      <c r="L788" t="s">
        <v>22</v>
      </c>
      <c r="M788" t="s">
        <v>37</v>
      </c>
      <c r="N788">
        <v>4</v>
      </c>
      <c r="O788">
        <v>2</v>
      </c>
      <c r="P788">
        <v>119644</v>
      </c>
      <c r="Q788" t="s">
        <v>32</v>
      </c>
      <c r="R788">
        <v>6</v>
      </c>
      <c r="S788" t="s">
        <v>45</v>
      </c>
      <c r="W788" t="str">
        <f>IF(B788&lt;30,"&lt;30",IF(B788&lt;=40,"30-40",IF(B788&lt;=50,"41-50",IF(B788&lt;=60,"51-60","&gt;60"))))</f>
        <v>30-40</v>
      </c>
      <c r="X788" t="str">
        <f t="shared" si="48"/>
        <v>31-45 (Middle-Aged)</v>
      </c>
      <c r="AA788" t="str" cm="1">
        <f t="array" ref="AA788">INDEX(F788:F2287, MATCH(MAX(IF(H788:H2287="0", COUNTIF(F788:F2287, F788:F2287), 0)), IF(H788:H2287="0", COUNTIF(F788:F2287, F788:F2287), 0), 0))</f>
        <v>Home</v>
      </c>
      <c r="AB788" t="str" cm="1">
        <f t="array" ref="AB788">INDEX(Q788:Q1786, MATCH(MAX(COUNTIFS(Q788:Q1786, Q788:Q1786, AC788:AC1786, "High")), COUNTIFS(Q788:Q1786, Q788:Q1786, AC788:AC1786, "High"), 0))</f>
        <v>South</v>
      </c>
      <c r="AC788" t="str">
        <v>High Risk</v>
      </c>
      <c r="AH788">
        <f t="shared" si="49"/>
        <v>652.44324324324327</v>
      </c>
      <c r="AJ788">
        <f t="shared" si="50"/>
        <v>0.17796610169491525</v>
      </c>
      <c r="AK788">
        <f t="shared" si="51"/>
        <v>1.4863355986402258E-2</v>
      </c>
      <c r="AM788">
        <v>0.65242616511137463</v>
      </c>
      <c r="AN788" s="8">
        <f>IF(L788="Male", 1, 0)</f>
        <v>0</v>
      </c>
    </row>
    <row r="789" spans="1:40" ht="15" x14ac:dyDescent="0.3">
      <c r="A789">
        <v>788</v>
      </c>
      <c r="B789">
        <v>27</v>
      </c>
      <c r="C789">
        <v>64771</v>
      </c>
      <c r="D789">
        <v>602</v>
      </c>
      <c r="E789">
        <v>172087</v>
      </c>
      <c r="F789" t="s">
        <v>19</v>
      </c>
      <c r="G789">
        <v>4430</v>
      </c>
      <c r="H789">
        <v>0</v>
      </c>
      <c r="I789">
        <v>0</v>
      </c>
      <c r="J789" t="s">
        <v>20</v>
      </c>
      <c r="K789" t="s">
        <v>33</v>
      </c>
      <c r="L789" t="s">
        <v>22</v>
      </c>
      <c r="M789" t="s">
        <v>37</v>
      </c>
      <c r="N789">
        <v>1</v>
      </c>
      <c r="O789">
        <v>4</v>
      </c>
      <c r="P789">
        <v>69570</v>
      </c>
      <c r="Q789" t="s">
        <v>26</v>
      </c>
      <c r="R789">
        <v>10</v>
      </c>
      <c r="S789" t="s">
        <v>45</v>
      </c>
      <c r="W789" t="str">
        <f>IF(B789&lt;30,"&lt;30",IF(B789&lt;=40,"30-40",IF(B789&lt;=50,"41-50",IF(B789&lt;=60,"51-60","&gt;60"))))</f>
        <v>&lt;30</v>
      </c>
      <c r="X789" t="str">
        <f t="shared" si="48"/>
        <v>18-30 (Young Adult)</v>
      </c>
      <c r="AA789" t="str" cm="1">
        <f t="array" ref="AA789">INDEX(F789:F2288, MATCH(MAX(IF(H789:H2288="0", COUNTIF(F789:F2288, F789:F2288), 0)), IF(H789:H2288="0", COUNTIF(F789:F2288, F789:F2288), 0), 0))</f>
        <v>Home</v>
      </c>
      <c r="AB789" t="str" cm="1">
        <f t="array" ref="AB789">INDEX(Q789:Q1787, MATCH(MAX(COUNTIFS(Q789:Q1787, Q789:Q1787, AC789:AC1787, "High")), COUNTIFS(Q789:Q1787, Q789:Q1787, AC789:AC1787, "High"), 0))</f>
        <v>West</v>
      </c>
      <c r="AC789" t="str">
        <v>High Risk</v>
      </c>
      <c r="AH789">
        <f t="shared" si="49"/>
        <v>652.44324324324327</v>
      </c>
      <c r="AJ789">
        <f t="shared" si="50"/>
        <v>0.15436241610738255</v>
      </c>
      <c r="AK789">
        <f t="shared" si="51"/>
        <v>1.4639126231773726E-2</v>
      </c>
      <c r="AM789">
        <v>0.6855353312274286</v>
      </c>
      <c r="AN789" s="8">
        <f>IF(L789="Male", 1, 0)</f>
        <v>0</v>
      </c>
    </row>
    <row r="790" spans="1:40" ht="15" x14ac:dyDescent="0.3">
      <c r="A790">
        <v>789</v>
      </c>
      <c r="B790">
        <v>22</v>
      </c>
      <c r="C790">
        <v>53446</v>
      </c>
      <c r="D790">
        <v>620</v>
      </c>
      <c r="E790">
        <v>228956</v>
      </c>
      <c r="F790" t="s">
        <v>44</v>
      </c>
      <c r="G790">
        <v>5490</v>
      </c>
      <c r="H790">
        <v>0</v>
      </c>
      <c r="I790">
        <v>1</v>
      </c>
      <c r="J790" t="s">
        <v>20</v>
      </c>
      <c r="K790" t="s">
        <v>21</v>
      </c>
      <c r="L790" t="s">
        <v>22</v>
      </c>
      <c r="M790" t="s">
        <v>31</v>
      </c>
      <c r="N790">
        <v>5</v>
      </c>
      <c r="O790">
        <v>4</v>
      </c>
      <c r="P790">
        <v>104301</v>
      </c>
      <c r="Q790" t="s">
        <v>26</v>
      </c>
      <c r="R790">
        <v>4</v>
      </c>
      <c r="S790" t="s">
        <v>25</v>
      </c>
      <c r="W790" t="str">
        <f>IF(B790&lt;30,"&lt;30",IF(B790&lt;=40,"30-40",IF(B790&lt;=50,"41-50",IF(B790&lt;=60,"51-60","&gt;60"))))</f>
        <v>&lt;30</v>
      </c>
      <c r="X790" t="str">
        <f t="shared" si="48"/>
        <v>18-30 (Young Adult)</v>
      </c>
      <c r="AA790" t="str" cm="1">
        <f t="array" ref="AA790">INDEX(F790:F2289, MATCH(MAX(IF(H790:H2289="0", COUNTIF(F790:F2289, F790:F2289), 0)), IF(H790:H2289="0", COUNTIF(F790:F2289, F790:F2289), 0), 0))</f>
        <v>Personal</v>
      </c>
      <c r="AB790" t="str" cm="1">
        <f t="array" ref="AB790">INDEX(Q790:Q1788, MATCH(MAX(COUNTIFS(Q790:Q1788, Q790:Q1788, AC790:AC1788, "High")), COUNTIFS(Q790:Q1788, Q790:Q1788, AC790:AC1788, "High"), 0))</f>
        <v>West</v>
      </c>
      <c r="AC790" t="str">
        <v>High Risk</v>
      </c>
      <c r="AH790">
        <f t="shared" si="49"/>
        <v>647.78062678062679</v>
      </c>
      <c r="AJ790">
        <f t="shared" si="50"/>
        <v>0.11715481171548117</v>
      </c>
      <c r="AK790">
        <f t="shared" si="51"/>
        <v>1.5407184332675641E-2</v>
      </c>
      <c r="AM790">
        <v>0.58303087352805405</v>
      </c>
      <c r="AN790" s="8">
        <f>IF(L790="Male", 1, 0)</f>
        <v>0</v>
      </c>
    </row>
    <row r="791" spans="1:40" ht="15" x14ac:dyDescent="0.3">
      <c r="A791">
        <v>790</v>
      </c>
      <c r="B791">
        <v>35</v>
      </c>
      <c r="C791">
        <v>35596</v>
      </c>
      <c r="D791">
        <v>656</v>
      </c>
      <c r="E791">
        <v>240636</v>
      </c>
      <c r="F791" t="s">
        <v>28</v>
      </c>
      <c r="G791">
        <v>4168</v>
      </c>
      <c r="H791">
        <v>0</v>
      </c>
      <c r="I791">
        <v>1</v>
      </c>
      <c r="J791" t="s">
        <v>20</v>
      </c>
      <c r="K791" t="s">
        <v>21</v>
      </c>
      <c r="L791" t="s">
        <v>30</v>
      </c>
      <c r="M791" t="s">
        <v>31</v>
      </c>
      <c r="N791">
        <v>5</v>
      </c>
      <c r="O791">
        <v>1</v>
      </c>
      <c r="P791">
        <v>79022</v>
      </c>
      <c r="Q791" t="s">
        <v>38</v>
      </c>
      <c r="R791">
        <v>16</v>
      </c>
      <c r="S791" t="s">
        <v>39</v>
      </c>
      <c r="W791" t="str">
        <f>IF(B791&lt;30,"&lt;30",IF(B791&lt;=40,"30-40",IF(B791&lt;=50,"41-50",IF(B791&lt;=60,"51-60","&gt;60"))))</f>
        <v>30-40</v>
      </c>
      <c r="X791" t="str">
        <f t="shared" si="48"/>
        <v>31-45 (Middle-Aged)</v>
      </c>
      <c r="AA791" t="str" cm="1">
        <f t="array" ref="AA791">INDEX(F791:F2290, MATCH(MAX(IF(H791:H2290="0", COUNTIF(F791:F2290, F791:F2290), 0)), IF(H791:H2290="0", COUNTIF(F791:F2290, F791:F2290), 0), 0))</f>
        <v>Education</v>
      </c>
      <c r="AB791" t="str" cm="1">
        <f t="array" ref="AB791">INDEX(Q791:Q1789, MATCH(MAX(COUNTIFS(Q791:Q1789, Q791:Q1789, AC791:AC1789, "High")), COUNTIFS(Q791:Q1789, Q791:Q1789, AC791:AC1789, "High"), 0))</f>
        <v>North</v>
      </c>
      <c r="AC791" t="str">
        <v>High Risk</v>
      </c>
      <c r="AH791">
        <f t="shared" si="49"/>
        <v>647.78062678062679</v>
      </c>
      <c r="AJ791">
        <f t="shared" si="50"/>
        <v>0.11715481171548117</v>
      </c>
      <c r="AK791">
        <f t="shared" si="51"/>
        <v>1.6179612354959422E-2</v>
      </c>
      <c r="AM791">
        <v>0.42146755609460279</v>
      </c>
      <c r="AN791" s="8">
        <f>IF(L791="Male", 1, 0)</f>
        <v>1</v>
      </c>
    </row>
    <row r="792" spans="1:40" ht="15" x14ac:dyDescent="0.3">
      <c r="A792">
        <v>791</v>
      </c>
      <c r="B792">
        <v>28</v>
      </c>
      <c r="C792">
        <v>56778</v>
      </c>
      <c r="D792">
        <v>717</v>
      </c>
      <c r="E792">
        <v>257233</v>
      </c>
      <c r="F792" t="s">
        <v>44</v>
      </c>
      <c r="G792">
        <v>4638</v>
      </c>
      <c r="H792">
        <v>0</v>
      </c>
      <c r="I792">
        <v>1</v>
      </c>
      <c r="J792" t="s">
        <v>20</v>
      </c>
      <c r="K792" t="s">
        <v>21</v>
      </c>
      <c r="L792" t="s">
        <v>22</v>
      </c>
      <c r="M792" t="s">
        <v>41</v>
      </c>
      <c r="N792">
        <v>3</v>
      </c>
      <c r="O792">
        <v>2</v>
      </c>
      <c r="P792">
        <v>63388</v>
      </c>
      <c r="Q792" t="s">
        <v>38</v>
      </c>
      <c r="R792">
        <v>1</v>
      </c>
      <c r="S792" t="s">
        <v>42</v>
      </c>
      <c r="W792" t="str">
        <f>IF(B792&lt;30,"&lt;30",IF(B792&lt;=40,"30-40",IF(B792&lt;=50,"41-50",IF(B792&lt;=60,"51-60","&gt;60"))))</f>
        <v>&lt;30</v>
      </c>
      <c r="X792" t="str">
        <f t="shared" si="48"/>
        <v>18-30 (Young Adult)</v>
      </c>
      <c r="AA792" t="str" cm="1">
        <f t="array" ref="AA792">INDEX(F792:F2291, MATCH(MAX(IF(H792:H2291="0", COUNTIF(F792:F2291, F792:F2291), 0)), IF(H792:H2291="0", COUNTIF(F792:F2291, F792:F2291), 0), 0))</f>
        <v>Personal</v>
      </c>
      <c r="AB792" t="str" cm="1">
        <f t="array" ref="AB792">INDEX(Q792:Q1790, MATCH(MAX(COUNTIFS(Q792:Q1790, Q792:Q1790, AC792:AC1790, "High")), COUNTIFS(Q792:Q1790, Q792:Q1790, AC792:AC1790, "High"), 0))</f>
        <v>North</v>
      </c>
      <c r="AC792" t="str">
        <v>High Risk</v>
      </c>
      <c r="AH792">
        <f t="shared" si="49"/>
        <v>648.68905472636811</v>
      </c>
      <c r="AJ792">
        <f t="shared" si="50"/>
        <v>0.13414634146341464</v>
      </c>
      <c r="AK792">
        <f t="shared" si="51"/>
        <v>1.5482377872161404E-2</v>
      </c>
      <c r="AM792">
        <v>0.61318935944896502</v>
      </c>
      <c r="AN792" s="8">
        <f>IF(L792="Male", 1, 0)</f>
        <v>0</v>
      </c>
    </row>
    <row r="793" spans="1:40" ht="15" x14ac:dyDescent="0.3">
      <c r="A793">
        <v>792</v>
      </c>
      <c r="B793">
        <v>46</v>
      </c>
      <c r="C793">
        <v>61810</v>
      </c>
      <c r="D793">
        <v>614</v>
      </c>
      <c r="E793">
        <v>198216</v>
      </c>
      <c r="F793" t="s">
        <v>44</v>
      </c>
      <c r="G793">
        <v>6590</v>
      </c>
      <c r="H793">
        <v>0</v>
      </c>
      <c r="I793">
        <v>1</v>
      </c>
      <c r="J793" t="s">
        <v>20</v>
      </c>
      <c r="K793" t="s">
        <v>21</v>
      </c>
      <c r="L793" t="s">
        <v>30</v>
      </c>
      <c r="M793" t="s">
        <v>23</v>
      </c>
      <c r="N793">
        <v>3</v>
      </c>
      <c r="O793">
        <v>4</v>
      </c>
      <c r="P793">
        <v>74166</v>
      </c>
      <c r="Q793" t="s">
        <v>32</v>
      </c>
      <c r="R793">
        <v>3</v>
      </c>
      <c r="S793" t="s">
        <v>34</v>
      </c>
      <c r="W793" t="str">
        <f>IF(B793&lt;30,"&lt;30",IF(B793&lt;=40,"30-40",IF(B793&lt;=50,"41-50",IF(B793&lt;=60,"51-60","&gt;60"))))</f>
        <v>41-50</v>
      </c>
      <c r="X793" t="str">
        <f t="shared" si="48"/>
        <v>46-60 (Older Adult)</v>
      </c>
      <c r="AA793" t="str" cm="1">
        <f t="array" ref="AA793">INDEX(F793:F2292, MATCH(MAX(IF(H793:H2292="0", COUNTIF(F793:F2292, F793:F2292), 0)), IF(H793:H2292="0", COUNTIF(F793:F2292, F793:F2292), 0), 0))</f>
        <v>Personal</v>
      </c>
      <c r="AB793" t="str" cm="1">
        <f t="array" ref="AB793">INDEX(Q793:Q1791, MATCH(MAX(COUNTIFS(Q793:Q1791, Q793:Q1791, AC793:AC1791, "High")), COUNTIFS(Q793:Q1791, Q793:Q1791, AC793:AC1791, "High"), 0))</f>
        <v>South</v>
      </c>
      <c r="AC793" t="str">
        <v>High Risk</v>
      </c>
      <c r="AH793">
        <f t="shared" si="49"/>
        <v>647.51989389920425</v>
      </c>
      <c r="AJ793">
        <f t="shared" si="50"/>
        <v>0.13414634146341464</v>
      </c>
      <c r="AK793">
        <f t="shared" si="51"/>
        <v>1.525680543426945E-2</v>
      </c>
      <c r="AM793">
        <v>0.65873482798258554</v>
      </c>
      <c r="AN793" s="8">
        <f>IF(L793="Male", 1, 0)</f>
        <v>1</v>
      </c>
    </row>
    <row r="794" spans="1:40" ht="15" x14ac:dyDescent="0.3">
      <c r="A794">
        <v>793</v>
      </c>
      <c r="B794">
        <v>60</v>
      </c>
      <c r="C794">
        <v>38851</v>
      </c>
      <c r="D794">
        <v>668</v>
      </c>
      <c r="E794">
        <v>223758</v>
      </c>
      <c r="F794" t="s">
        <v>35</v>
      </c>
      <c r="G794">
        <v>5273</v>
      </c>
      <c r="H794">
        <v>0</v>
      </c>
      <c r="I794">
        <v>1</v>
      </c>
      <c r="J794" t="s">
        <v>20</v>
      </c>
      <c r="K794" t="s">
        <v>29</v>
      </c>
      <c r="L794" t="s">
        <v>22</v>
      </c>
      <c r="M794" t="s">
        <v>23</v>
      </c>
      <c r="N794">
        <v>3</v>
      </c>
      <c r="O794">
        <v>1</v>
      </c>
      <c r="P794">
        <v>83665</v>
      </c>
      <c r="Q794" t="s">
        <v>32</v>
      </c>
      <c r="R794">
        <v>7</v>
      </c>
      <c r="S794" t="s">
        <v>42</v>
      </c>
      <c r="W794" t="str">
        <f>IF(B794&lt;30,"&lt;30",IF(B794&lt;=40,"30-40",IF(B794&lt;=50,"41-50",IF(B794&lt;=60,"51-60","&gt;60"))))</f>
        <v>51-60</v>
      </c>
      <c r="X794" t="str">
        <f t="shared" si="48"/>
        <v>46-60 (Older Adult)</v>
      </c>
      <c r="AA794" t="str" cm="1">
        <f t="array" ref="AA794">INDEX(F794:F2293, MATCH(MAX(IF(H794:H2293="0", COUNTIF(F794:F2293, F794:F2293), 0)), IF(H794:H2293="0", COUNTIF(F794:F2293, F794:F2293), 0), 0))</f>
        <v>Medical</v>
      </c>
      <c r="AB794" t="str" cm="1">
        <f t="array" ref="AB794">INDEX(Q794:Q1792, MATCH(MAX(COUNTIFS(Q794:Q1792, Q794:Q1792, AC794:AC1792, "High")), COUNTIFS(Q794:Q1792, Q794:Q1792, AC794:AC1792, "High"), 0))</f>
        <v>South</v>
      </c>
      <c r="AC794" t="str">
        <v>High Risk</v>
      </c>
      <c r="AH794">
        <f t="shared" si="49"/>
        <v>647.51989389920425</v>
      </c>
      <c r="AJ794">
        <f t="shared" si="50"/>
        <v>0.13414634146341464</v>
      </c>
      <c r="AK794">
        <f t="shared" si="51"/>
        <v>1.6034267903089032E-2</v>
      </c>
      <c r="AM794">
        <v>0.45092910221482035</v>
      </c>
      <c r="AN794" s="8">
        <f>IF(L794="Male", 1, 0)</f>
        <v>0</v>
      </c>
    </row>
    <row r="795" spans="1:40" ht="15" x14ac:dyDescent="0.3">
      <c r="A795">
        <v>794</v>
      </c>
      <c r="B795">
        <v>62</v>
      </c>
      <c r="C795">
        <v>64009</v>
      </c>
      <c r="D795">
        <v>591</v>
      </c>
      <c r="E795">
        <v>239519</v>
      </c>
      <c r="F795" t="s">
        <v>19</v>
      </c>
      <c r="G795">
        <v>6407</v>
      </c>
      <c r="H795">
        <v>0</v>
      </c>
      <c r="I795">
        <v>0</v>
      </c>
      <c r="J795" t="s">
        <v>20</v>
      </c>
      <c r="K795" t="s">
        <v>21</v>
      </c>
      <c r="L795" t="s">
        <v>22</v>
      </c>
      <c r="M795" t="s">
        <v>31</v>
      </c>
      <c r="N795">
        <v>3</v>
      </c>
      <c r="O795">
        <v>2</v>
      </c>
      <c r="P795">
        <v>137340</v>
      </c>
      <c r="Q795" t="s">
        <v>26</v>
      </c>
      <c r="R795">
        <v>3</v>
      </c>
      <c r="S795" t="s">
        <v>39</v>
      </c>
      <c r="W795" t="str">
        <f>IF(B795&lt;30,"&lt;30",IF(B795&lt;=40,"30-40",IF(B795&lt;=50,"41-50",IF(B795&lt;=60,"51-60","&gt;60"))))</f>
        <v>&gt;60</v>
      </c>
      <c r="X795" t="str">
        <f t="shared" si="48"/>
        <v>46-60 (Older Adult)</v>
      </c>
      <c r="AA795" t="str" cm="1">
        <f t="array" ref="AA795">INDEX(F795:F2294, MATCH(MAX(IF(H795:H2294="0", COUNTIF(F795:F2294, F795:F2294), 0)), IF(H795:H2294="0", COUNTIF(F795:F2294, F795:F2294), 0), 0))</f>
        <v>Home</v>
      </c>
      <c r="AB795" t="str" cm="1">
        <f t="array" ref="AB795">INDEX(Q795:Q1793, MATCH(MAX(COUNTIFS(Q795:Q1793, Q795:Q1793, AC795:AC1793, "High")), COUNTIFS(Q795:Q1793, Q795:Q1793, AC795:AC1793, "High"), 0))</f>
        <v>West</v>
      </c>
      <c r="AC795" t="str">
        <v>Low Risk</v>
      </c>
      <c r="AH795">
        <f t="shared" si="49"/>
        <v>647.78062678062679</v>
      </c>
      <c r="AJ795">
        <f t="shared" si="50"/>
        <v>0.13414634146341464</v>
      </c>
      <c r="AK795">
        <f t="shared" si="51"/>
        <v>1.5331504514701418E-2</v>
      </c>
      <c r="AM795">
        <v>0.67863834255043765</v>
      </c>
      <c r="AN795" s="8">
        <f>IF(L795="Male", 1, 0)</f>
        <v>0</v>
      </c>
    </row>
    <row r="796" spans="1:40" ht="15" x14ac:dyDescent="0.3">
      <c r="A796">
        <v>795</v>
      </c>
      <c r="B796">
        <v>55</v>
      </c>
      <c r="C796">
        <v>57867</v>
      </c>
      <c r="D796">
        <v>695</v>
      </c>
      <c r="E796">
        <v>209093</v>
      </c>
      <c r="F796" t="s">
        <v>35</v>
      </c>
      <c r="G796">
        <v>4897</v>
      </c>
      <c r="H796">
        <v>0</v>
      </c>
      <c r="I796">
        <v>1</v>
      </c>
      <c r="J796" t="s">
        <v>20</v>
      </c>
      <c r="K796" t="s">
        <v>33</v>
      </c>
      <c r="L796" t="s">
        <v>30</v>
      </c>
      <c r="M796" t="s">
        <v>41</v>
      </c>
      <c r="N796">
        <v>3</v>
      </c>
      <c r="O796">
        <v>2</v>
      </c>
      <c r="P796">
        <v>82871</v>
      </c>
      <c r="Q796" t="s">
        <v>38</v>
      </c>
      <c r="R796">
        <v>15</v>
      </c>
      <c r="S796" t="s">
        <v>27</v>
      </c>
      <c r="W796" t="str">
        <f>IF(B796&lt;30,"&lt;30",IF(B796&lt;=40,"30-40",IF(B796&lt;=50,"41-50",IF(B796&lt;=60,"51-60","&gt;60"))))</f>
        <v>51-60</v>
      </c>
      <c r="X796" t="str">
        <f t="shared" si="48"/>
        <v>46-60 (Older Adult)</v>
      </c>
      <c r="AA796" t="str" cm="1">
        <f t="array" ref="AA796">INDEX(F796:F2295, MATCH(MAX(IF(H796:H2295="0", COUNTIF(F796:F2295, F796:F2295), 0)), IF(H796:H2295="0", COUNTIF(F796:F2295, F796:F2295), 0), 0))</f>
        <v>Medical</v>
      </c>
      <c r="AB796" t="str" cm="1">
        <f t="array" ref="AB796">INDEX(Q796:Q1794, MATCH(MAX(COUNTIFS(Q796:Q1794, Q796:Q1794, AC796:AC1794, "High")), COUNTIFS(Q796:Q1794, Q796:Q1794, AC796:AC1794, "High"), 0))</f>
        <v>North</v>
      </c>
      <c r="AC796" t="str">
        <v>High Risk</v>
      </c>
      <c r="AH796">
        <f t="shared" si="49"/>
        <v>648.68905472636811</v>
      </c>
      <c r="AJ796">
        <f t="shared" si="50"/>
        <v>0.13414634146341464</v>
      </c>
      <c r="AK796">
        <f t="shared" si="51"/>
        <v>1.5103988450989262E-2</v>
      </c>
      <c r="AM796">
        <v>0.62304607948734192</v>
      </c>
      <c r="AN796" s="8">
        <f>IF(L796="Male", 1, 0)</f>
        <v>1</v>
      </c>
    </row>
    <row r="797" spans="1:40" ht="15" x14ac:dyDescent="0.3">
      <c r="A797">
        <v>796</v>
      </c>
      <c r="B797">
        <v>61</v>
      </c>
      <c r="C797">
        <v>45889</v>
      </c>
      <c r="D797">
        <v>617</v>
      </c>
      <c r="E797">
        <v>265972</v>
      </c>
      <c r="F797" t="s">
        <v>44</v>
      </c>
      <c r="G797">
        <v>6220</v>
      </c>
      <c r="H797">
        <v>0</v>
      </c>
      <c r="I797">
        <v>0</v>
      </c>
      <c r="J797" t="s">
        <v>20</v>
      </c>
      <c r="K797" t="s">
        <v>29</v>
      </c>
      <c r="L797" t="s">
        <v>30</v>
      </c>
      <c r="M797" t="s">
        <v>31</v>
      </c>
      <c r="N797">
        <v>5</v>
      </c>
      <c r="O797">
        <v>3</v>
      </c>
      <c r="P797">
        <v>61853</v>
      </c>
      <c r="Q797" t="s">
        <v>32</v>
      </c>
      <c r="R797">
        <v>6</v>
      </c>
      <c r="S797" t="s">
        <v>45</v>
      </c>
      <c r="W797" t="str">
        <f>IF(B797&lt;30,"&lt;30",IF(B797&lt;=40,"30-40",IF(B797&lt;=50,"41-50",IF(B797&lt;=60,"51-60","&gt;60"))))</f>
        <v>&gt;60</v>
      </c>
      <c r="X797" t="str">
        <f t="shared" si="48"/>
        <v>46-60 (Older Adult)</v>
      </c>
      <c r="AA797" t="str" cm="1">
        <f t="array" ref="AA797">INDEX(F797:F2296, MATCH(MAX(IF(H797:H2296="0", COUNTIF(F797:F2296, F797:F2296), 0)), IF(H797:H2296="0", COUNTIF(F797:F2296, F797:F2296), 0), 0))</f>
        <v>Personal</v>
      </c>
      <c r="AB797" t="str" cm="1">
        <f t="array" ref="AB797">INDEX(Q797:Q1795, MATCH(MAX(COUNTIFS(Q797:Q1795, Q797:Q1795, AC797:AC1795, "High")), COUNTIFS(Q797:Q1795, Q797:Q1795, AC797:AC1795, "High"), 0))</f>
        <v>South</v>
      </c>
      <c r="AC797" t="str">
        <v>High Risk</v>
      </c>
      <c r="AH797">
        <f t="shared" si="49"/>
        <v>647.78062678062679</v>
      </c>
      <c r="AJ797">
        <f t="shared" si="50"/>
        <v>0.11715481171548117</v>
      </c>
      <c r="AK797">
        <f t="shared" si="51"/>
        <v>1.4875721139368027E-2</v>
      </c>
      <c r="AM797">
        <v>0.51463121023143832</v>
      </c>
      <c r="AN797" s="8">
        <f>IF(L797="Male", 1, 0)</f>
        <v>1</v>
      </c>
    </row>
    <row r="798" spans="1:40" ht="15" x14ac:dyDescent="0.3">
      <c r="A798">
        <v>797</v>
      </c>
      <c r="B798">
        <v>61</v>
      </c>
      <c r="C798">
        <v>41635</v>
      </c>
      <c r="D798">
        <v>680</v>
      </c>
      <c r="E798">
        <v>232569</v>
      </c>
      <c r="F798" t="s">
        <v>40</v>
      </c>
      <c r="G798">
        <v>5051</v>
      </c>
      <c r="H798">
        <v>0</v>
      </c>
      <c r="I798">
        <v>1</v>
      </c>
      <c r="J798" t="s">
        <v>20</v>
      </c>
      <c r="K798" t="s">
        <v>21</v>
      </c>
      <c r="L798" t="s">
        <v>30</v>
      </c>
      <c r="M798" t="s">
        <v>31</v>
      </c>
      <c r="N798">
        <v>0</v>
      </c>
      <c r="O798">
        <v>1</v>
      </c>
      <c r="P798">
        <v>103944</v>
      </c>
      <c r="Q798" t="s">
        <v>24</v>
      </c>
      <c r="R798">
        <v>16</v>
      </c>
      <c r="S798" t="s">
        <v>43</v>
      </c>
      <c r="W798" t="str">
        <f>IF(B798&lt;30,"&lt;30",IF(B798&lt;=40,"30-40",IF(B798&lt;=50,"41-50",IF(B798&lt;=60,"51-60","&gt;60"))))</f>
        <v>&gt;60</v>
      </c>
      <c r="X798" t="str">
        <f t="shared" si="48"/>
        <v>46-60 (Older Adult)</v>
      </c>
      <c r="AA798" t="str" cm="1">
        <f t="array" ref="AA798">INDEX(F798:F2297, MATCH(MAX(IF(H798:H2297="0", COUNTIF(F798:F2297, F798:F2297), 0)), IF(H798:H2297="0", COUNTIF(F798:F2297, F798:F2297), 0), 0))</f>
        <v>Car</v>
      </c>
      <c r="AB798" t="str" cm="1">
        <f t="array" ref="AB798">INDEX(Q798:Q1796, MATCH(MAX(COUNTIFS(Q798:Q1796, Q798:Q1796, AC798:AC1796, "High")), COUNTIFS(Q798:Q1796, Q798:Q1796, AC798:AC1796, "High"), 0))</f>
        <v>East</v>
      </c>
      <c r="AC798" t="str">
        <v>High Risk</v>
      </c>
      <c r="AH798">
        <f t="shared" si="49"/>
        <v>647.78062678062679</v>
      </c>
      <c r="AJ798">
        <f t="shared" si="50"/>
        <v>0.15873015873015872</v>
      </c>
      <c r="AK798">
        <f t="shared" si="51"/>
        <v>1.5143921711544122E-2</v>
      </c>
      <c r="AM798">
        <v>0.47612754903469312</v>
      </c>
      <c r="AN798" s="8">
        <f>IF(L798="Male", 1, 0)</f>
        <v>1</v>
      </c>
    </row>
    <row r="799" spans="1:40" ht="15" x14ac:dyDescent="0.3">
      <c r="A799">
        <v>798</v>
      </c>
      <c r="B799">
        <v>41</v>
      </c>
      <c r="C799">
        <v>47316</v>
      </c>
      <c r="D799">
        <v>683</v>
      </c>
      <c r="E799">
        <v>294143</v>
      </c>
      <c r="F799" t="s">
        <v>28</v>
      </c>
      <c r="G799">
        <v>5133</v>
      </c>
      <c r="H799">
        <v>0</v>
      </c>
      <c r="I799">
        <v>1</v>
      </c>
      <c r="J799" t="s">
        <v>20</v>
      </c>
      <c r="K799" t="s">
        <v>21</v>
      </c>
      <c r="L799" t="s">
        <v>22</v>
      </c>
      <c r="M799" t="s">
        <v>37</v>
      </c>
      <c r="N799">
        <v>1</v>
      </c>
      <c r="O799">
        <v>3</v>
      </c>
      <c r="P799">
        <v>100875</v>
      </c>
      <c r="Q799" t="s">
        <v>24</v>
      </c>
      <c r="R799">
        <v>17</v>
      </c>
      <c r="S799" t="s">
        <v>25</v>
      </c>
      <c r="W799" t="str">
        <f>IF(B799&lt;30,"&lt;30",IF(B799&lt;=40,"30-40",IF(B799&lt;=50,"41-50",IF(B799&lt;=60,"51-60","&gt;60"))))</f>
        <v>41-50</v>
      </c>
      <c r="X799" t="str">
        <f t="shared" si="48"/>
        <v>31-45 (Middle-Aged)</v>
      </c>
      <c r="AA799" t="str" cm="1">
        <f t="array" ref="AA799">INDEX(F799:F2298, MATCH(MAX(IF(H799:H2298="0", COUNTIF(F799:F2298, F799:F2298), 0)), IF(H799:H2298="0", COUNTIF(F799:F2298, F799:F2298), 0), 0))</f>
        <v>Education</v>
      </c>
      <c r="AB799" t="str" cm="1">
        <f t="array" ref="AB799">INDEX(Q799:Q1797, MATCH(MAX(COUNTIFS(Q799:Q1797, Q799:Q1797, AC799:AC1797, "High")), COUNTIFS(Q799:Q1797, Q799:Q1797, AC799:AC1797, "High"), 0))</f>
        <v>East</v>
      </c>
      <c r="AC799" t="str">
        <v>High Risk</v>
      </c>
      <c r="AH799">
        <f t="shared" si="49"/>
        <v>652.44324324324327</v>
      </c>
      <c r="AJ799">
        <f t="shared" si="50"/>
        <v>0.15436241610738255</v>
      </c>
      <c r="AK799">
        <f t="shared" si="51"/>
        <v>1.4433197248629813E-2</v>
      </c>
      <c r="AM799">
        <v>0.52754722445987168</v>
      </c>
      <c r="AN799" s="8">
        <f>IF(L799="Male", 1, 0)</f>
        <v>0</v>
      </c>
    </row>
    <row r="800" spans="1:40" ht="15" x14ac:dyDescent="0.3">
      <c r="A800">
        <v>799</v>
      </c>
      <c r="B800">
        <v>58</v>
      </c>
      <c r="C800">
        <v>35439</v>
      </c>
      <c r="D800">
        <v>559</v>
      </c>
      <c r="E800">
        <v>245885</v>
      </c>
      <c r="F800" t="s">
        <v>44</v>
      </c>
      <c r="G800">
        <v>5024</v>
      </c>
      <c r="H800">
        <v>1</v>
      </c>
      <c r="I800">
        <v>1</v>
      </c>
      <c r="J800" t="s">
        <v>20</v>
      </c>
      <c r="K800" t="s">
        <v>29</v>
      </c>
      <c r="L800" t="s">
        <v>22</v>
      </c>
      <c r="M800" t="s">
        <v>37</v>
      </c>
      <c r="N800">
        <v>5</v>
      </c>
      <c r="O800">
        <v>4</v>
      </c>
      <c r="P800">
        <v>85238</v>
      </c>
      <c r="Q800" t="s">
        <v>26</v>
      </c>
      <c r="R800">
        <v>2</v>
      </c>
      <c r="S800" t="s">
        <v>45</v>
      </c>
      <c r="W800" t="str">
        <f>IF(B800&lt;30,"&lt;30",IF(B800&lt;=40,"30-40",IF(B800&lt;=50,"41-50",IF(B800&lt;=60,"51-60","&gt;60"))))</f>
        <v>51-60</v>
      </c>
      <c r="X800" t="str">
        <f t="shared" si="48"/>
        <v>46-60 (Older Adult)</v>
      </c>
      <c r="AA800" t="str" cm="1">
        <f t="array" ref="AA800">INDEX(F800:F2299, MATCH(MAX(IF(H800:H2299="0", COUNTIF(F800:F2299, F800:F2299), 0)), IF(H800:H2299="0", COUNTIF(F800:F2299, F800:F2299), 0), 0))</f>
        <v>Personal</v>
      </c>
      <c r="AB800" t="str" cm="1">
        <f t="array" ref="AB800">INDEX(Q800:Q1798, MATCH(MAX(COUNTIFS(Q800:Q1798, Q800:Q1798, AC800:AC1798, "High")), COUNTIFS(Q800:Q1798, Q800:Q1798, AC800:AC1798, "High"), 0))</f>
        <v>West</v>
      </c>
      <c r="AC800" t="str">
        <v>Low Risk</v>
      </c>
      <c r="AH800">
        <f t="shared" si="49"/>
        <v>652.44324324324327</v>
      </c>
      <c r="AJ800">
        <f t="shared" si="50"/>
        <v>0.11715481171548117</v>
      </c>
      <c r="AK800">
        <f t="shared" si="51"/>
        <v>1.470179465629497E-2</v>
      </c>
      <c r="AM800">
        <v>0.42004652299448786</v>
      </c>
      <c r="AN800" s="8">
        <f>IF(L800="Male", 1, 0)</f>
        <v>0</v>
      </c>
    </row>
    <row r="801" spans="1:40" ht="15" x14ac:dyDescent="0.3">
      <c r="A801">
        <v>800</v>
      </c>
      <c r="B801">
        <v>28</v>
      </c>
      <c r="C801">
        <v>53903</v>
      </c>
      <c r="D801">
        <v>660</v>
      </c>
      <c r="E801">
        <v>103664</v>
      </c>
      <c r="F801" t="s">
        <v>35</v>
      </c>
      <c r="G801">
        <v>5360</v>
      </c>
      <c r="H801">
        <v>0</v>
      </c>
      <c r="I801">
        <v>0</v>
      </c>
      <c r="J801" t="s">
        <v>36</v>
      </c>
      <c r="K801" t="s">
        <v>33</v>
      </c>
      <c r="L801" t="s">
        <v>30</v>
      </c>
      <c r="M801" t="s">
        <v>37</v>
      </c>
      <c r="N801">
        <v>5</v>
      </c>
      <c r="O801">
        <v>2</v>
      </c>
      <c r="P801">
        <v>95163</v>
      </c>
      <c r="Q801" t="s">
        <v>38</v>
      </c>
      <c r="R801">
        <v>10</v>
      </c>
      <c r="S801" t="s">
        <v>45</v>
      </c>
      <c r="W801" t="str">
        <f>IF(B801&lt;30,"&lt;30",IF(B801&lt;=40,"30-40",IF(B801&lt;=50,"41-50",IF(B801&lt;=60,"51-60","&gt;60"))))</f>
        <v>&lt;30</v>
      </c>
      <c r="X801" t="str">
        <f t="shared" si="48"/>
        <v>18-30 (Young Adult)</v>
      </c>
      <c r="AA801" t="str" cm="1">
        <f t="array" ref="AA801">INDEX(F801:F2300, MATCH(MAX(IF(H801:H2300="0", COUNTIF(F801:F2300, F801:F2300), 0)), IF(H801:H2300="0", COUNTIF(F801:F2300, F801:F2300), 0), 0))</f>
        <v>Medical</v>
      </c>
      <c r="AB801" t="str" cm="1">
        <f t="array" ref="AB801">INDEX(Q801:Q1799, MATCH(MAX(COUNTIFS(Q801:Q1799, Q801:Q1799, AC801:AC1799, "High")), COUNTIFS(Q801:Q1799, Q801:Q1799, AC801:AC1799, "High"), 0))</f>
        <v>North</v>
      </c>
      <c r="AC801" t="str">
        <v>High Risk</v>
      </c>
      <c r="AH801">
        <f t="shared" si="49"/>
        <v>652.44324324324327</v>
      </c>
      <c r="AJ801">
        <f t="shared" si="50"/>
        <v>0.11715481171548117</v>
      </c>
      <c r="AK801">
        <f t="shared" si="51"/>
        <v>9.8115075113958203E-3</v>
      </c>
      <c r="AM801">
        <v>0.5871672565010001</v>
      </c>
      <c r="AN801" s="8">
        <f>IF(L801="Male", 1, 0)</f>
        <v>1</v>
      </c>
    </row>
    <row r="802" spans="1:40" ht="15" x14ac:dyDescent="0.3">
      <c r="A802">
        <v>801</v>
      </c>
      <c r="B802">
        <v>63</v>
      </c>
      <c r="C802">
        <v>58377</v>
      </c>
      <c r="D802">
        <v>624</v>
      </c>
      <c r="E802">
        <v>180081</v>
      </c>
      <c r="F802" t="s">
        <v>40</v>
      </c>
      <c r="G802">
        <v>4741</v>
      </c>
      <c r="H802">
        <v>0</v>
      </c>
      <c r="I802">
        <v>0</v>
      </c>
      <c r="J802" t="s">
        <v>20</v>
      </c>
      <c r="K802" t="s">
        <v>29</v>
      </c>
      <c r="L802" t="s">
        <v>22</v>
      </c>
      <c r="M802" t="s">
        <v>31</v>
      </c>
      <c r="N802">
        <v>2</v>
      </c>
      <c r="O802">
        <v>4</v>
      </c>
      <c r="P802">
        <v>129286</v>
      </c>
      <c r="Q802" t="s">
        <v>24</v>
      </c>
      <c r="R802">
        <v>11</v>
      </c>
      <c r="S802" t="s">
        <v>39</v>
      </c>
      <c r="W802" t="str">
        <f>IF(B802&lt;30,"&lt;30",IF(B802&lt;=40,"30-40",IF(B802&lt;=50,"41-50",IF(B802&lt;=60,"51-60","&gt;60"))))</f>
        <v>&gt;60</v>
      </c>
      <c r="X802" t="str">
        <f t="shared" si="48"/>
        <v>46-60 (Older Adult)</v>
      </c>
      <c r="AA802" t="str" cm="1">
        <f t="array" ref="AA802">INDEX(F802:F2301, MATCH(MAX(IF(H802:H2301="0", COUNTIF(F802:F2301, F802:F2301), 0)), IF(H802:H2301="0", COUNTIF(F802:F2301, F802:F2301), 0), 0))</f>
        <v>Car</v>
      </c>
      <c r="AB802" t="str" cm="1">
        <f t="array" ref="AB802">INDEX(Q802:Q1800, MATCH(MAX(COUNTIFS(Q802:Q1800, Q802:Q1800, AC802:AC1800, "High")), COUNTIFS(Q802:Q1800, Q802:Q1800, AC802:AC1800, "High"), 0))</f>
        <v>East</v>
      </c>
      <c r="AC802" t="str">
        <v>High Risk</v>
      </c>
      <c r="AH802">
        <f t="shared" si="49"/>
        <v>647.78062678062679</v>
      </c>
      <c r="AJ802">
        <f t="shared" si="50"/>
        <v>0.13100436681222707</v>
      </c>
      <c r="AK802">
        <f t="shared" si="51"/>
        <v>9.5814463834387222E-3</v>
      </c>
      <c r="AM802">
        <v>0.62766217427115489</v>
      </c>
      <c r="AN802" s="8">
        <f>IF(L802="Male", 1, 0)</f>
        <v>0</v>
      </c>
    </row>
    <row r="803" spans="1:40" ht="15" x14ac:dyDescent="0.3">
      <c r="A803">
        <v>802</v>
      </c>
      <c r="B803">
        <v>52</v>
      </c>
      <c r="C803">
        <v>67528</v>
      </c>
      <c r="D803">
        <v>674</v>
      </c>
      <c r="E803">
        <v>119107</v>
      </c>
      <c r="F803" t="s">
        <v>40</v>
      </c>
      <c r="G803">
        <v>3610</v>
      </c>
      <c r="H803">
        <v>0</v>
      </c>
      <c r="I803">
        <v>1</v>
      </c>
      <c r="J803" t="s">
        <v>20</v>
      </c>
      <c r="K803" t="s">
        <v>33</v>
      </c>
      <c r="L803" t="s">
        <v>30</v>
      </c>
      <c r="M803" t="s">
        <v>41</v>
      </c>
      <c r="N803">
        <v>0</v>
      </c>
      <c r="O803">
        <v>1</v>
      </c>
      <c r="P803">
        <v>120121</v>
      </c>
      <c r="Q803" t="s">
        <v>38</v>
      </c>
      <c r="R803">
        <v>6</v>
      </c>
      <c r="S803" t="s">
        <v>45</v>
      </c>
      <c r="W803" t="str">
        <f>IF(B803&lt;30,"&lt;30",IF(B803&lt;=40,"30-40",IF(B803&lt;=50,"41-50",IF(B803&lt;=60,"51-60","&gt;60"))))</f>
        <v>51-60</v>
      </c>
      <c r="X803" t="str">
        <f t="shared" si="48"/>
        <v>46-60 (Older Adult)</v>
      </c>
      <c r="AA803" t="str" cm="1">
        <f t="array" ref="AA803">INDEX(F803:F2302, MATCH(MAX(IF(H803:H2302="0", COUNTIF(F803:F2302, F803:F2302), 0)), IF(H803:H2302="0", COUNTIF(F803:F2302, F803:F2302), 0), 0))</f>
        <v>Car</v>
      </c>
      <c r="AB803" t="str" cm="1">
        <f t="array" ref="AB803">INDEX(Q803:Q1801, MATCH(MAX(COUNTIFS(Q803:Q1801, Q803:Q1801, AC803:AC1801, "High")), COUNTIFS(Q803:Q1801, Q803:Q1801, AC803:AC1801, "High"), 0))</f>
        <v>North</v>
      </c>
      <c r="AC803" t="str">
        <v>High Risk</v>
      </c>
      <c r="AH803">
        <f t="shared" si="49"/>
        <v>648.68905472636811</v>
      </c>
      <c r="AJ803">
        <f t="shared" si="50"/>
        <v>0.15873015873015872</v>
      </c>
      <c r="AK803">
        <f t="shared" si="51"/>
        <v>1.0360992234790936E-2</v>
      </c>
      <c r="AM803">
        <v>0.71048939655874654</v>
      </c>
      <c r="AN803" s="8">
        <f>IF(L803="Male", 1, 0)</f>
        <v>1</v>
      </c>
    </row>
    <row r="804" spans="1:40" ht="15" x14ac:dyDescent="0.3">
      <c r="A804">
        <v>803</v>
      </c>
      <c r="B804">
        <v>28</v>
      </c>
      <c r="C804">
        <v>54461</v>
      </c>
      <c r="D804">
        <v>606</v>
      </c>
      <c r="E804">
        <v>168058</v>
      </c>
      <c r="F804" t="s">
        <v>44</v>
      </c>
      <c r="G804">
        <v>4964</v>
      </c>
      <c r="H804">
        <v>0</v>
      </c>
      <c r="I804">
        <v>1</v>
      </c>
      <c r="J804" t="s">
        <v>20</v>
      </c>
      <c r="K804" t="s">
        <v>33</v>
      </c>
      <c r="L804" t="s">
        <v>30</v>
      </c>
      <c r="M804" t="s">
        <v>23</v>
      </c>
      <c r="N804">
        <v>4</v>
      </c>
      <c r="O804">
        <v>2</v>
      </c>
      <c r="P804">
        <v>117526</v>
      </c>
      <c r="Q804" t="s">
        <v>32</v>
      </c>
      <c r="R804">
        <v>18</v>
      </c>
      <c r="S804" t="s">
        <v>45</v>
      </c>
      <c r="W804" t="str">
        <f>IF(B804&lt;30,"&lt;30",IF(B804&lt;=40,"30-40",IF(B804&lt;=50,"41-50",IF(B804&lt;=60,"51-60","&gt;60"))))</f>
        <v>&lt;30</v>
      </c>
      <c r="X804" t="str">
        <f t="shared" si="48"/>
        <v>18-30 (Young Adult)</v>
      </c>
      <c r="AA804" t="str" cm="1">
        <f t="array" ref="AA804">INDEX(F804:F2303, MATCH(MAX(IF(H804:H2303="0", COUNTIF(F804:F2303, F804:F2303), 0)), IF(H804:H2303="0", COUNTIF(F804:F2303, F804:F2303), 0), 0))</f>
        <v>Personal</v>
      </c>
      <c r="AB804" t="str" cm="1">
        <f t="array" ref="AB804">INDEX(Q804:Q1802, MATCH(MAX(COUNTIFS(Q804:Q1802, Q804:Q1802, AC804:AC1802, "High")), COUNTIFS(Q804:Q1802, Q804:Q1802, AC804:AC1802, "High"), 0))</f>
        <v>South</v>
      </c>
      <c r="AC804" t="str">
        <v>High Risk</v>
      </c>
      <c r="AH804">
        <f t="shared" si="49"/>
        <v>647.51989389920425</v>
      </c>
      <c r="AJ804">
        <f t="shared" si="50"/>
        <v>0.17796610169491525</v>
      </c>
      <c r="AK804">
        <f t="shared" si="51"/>
        <v>9.6410134415987128E-3</v>
      </c>
      <c r="AM804">
        <v>0.59221780726446605</v>
      </c>
      <c r="AN804" s="8">
        <f>IF(L804="Male", 1, 0)</f>
        <v>1</v>
      </c>
    </row>
    <row r="805" spans="1:40" ht="15" x14ac:dyDescent="0.3">
      <c r="A805">
        <v>804</v>
      </c>
      <c r="B805">
        <v>64</v>
      </c>
      <c r="C805">
        <v>55869</v>
      </c>
      <c r="D805">
        <v>620</v>
      </c>
      <c r="E805">
        <v>181431</v>
      </c>
      <c r="F805" t="s">
        <v>19</v>
      </c>
      <c r="G805">
        <v>5132</v>
      </c>
      <c r="H805">
        <v>0</v>
      </c>
      <c r="I805">
        <v>1</v>
      </c>
      <c r="J805" t="s">
        <v>20</v>
      </c>
      <c r="K805" t="s">
        <v>21</v>
      </c>
      <c r="L805" t="s">
        <v>22</v>
      </c>
      <c r="M805" t="s">
        <v>23</v>
      </c>
      <c r="N805">
        <v>0</v>
      </c>
      <c r="O805">
        <v>4</v>
      </c>
      <c r="P805">
        <v>64489</v>
      </c>
      <c r="Q805" t="s">
        <v>38</v>
      </c>
      <c r="R805">
        <v>15</v>
      </c>
      <c r="S805" t="s">
        <v>43</v>
      </c>
      <c r="W805" t="str">
        <f>IF(B805&lt;30,"&lt;30",IF(B805&lt;=40,"30-40",IF(B805&lt;=50,"41-50",IF(B805&lt;=60,"51-60","&gt;60"))))</f>
        <v>&gt;60</v>
      </c>
      <c r="X805" t="str">
        <f t="shared" si="48"/>
        <v>46-60 (Older Adult)</v>
      </c>
      <c r="AA805" t="str" cm="1">
        <f t="array" ref="AA805">INDEX(F805:F2304, MATCH(MAX(IF(H805:H2304="0", COUNTIF(F805:F2304, F805:F2304), 0)), IF(H805:H2304="0", COUNTIF(F805:F2304, F805:F2304), 0), 0))</f>
        <v>Home</v>
      </c>
      <c r="AB805" t="str" cm="1">
        <f t="array" ref="AB805">INDEX(Q805:Q1803, MATCH(MAX(COUNTIFS(Q805:Q1803, Q805:Q1803, AC805:AC1803, "High")), COUNTIFS(Q805:Q1803, Q805:Q1803, AC805:AC1803, "High"), 0))</f>
        <v>North</v>
      </c>
      <c r="AC805" t="str">
        <v>High Risk</v>
      </c>
      <c r="AH805">
        <f t="shared" si="49"/>
        <v>647.51989389920425</v>
      </c>
      <c r="AJ805">
        <f t="shared" si="50"/>
        <v>0.15873015873015872</v>
      </c>
      <c r="AK805">
        <f t="shared" si="51"/>
        <v>9.4089406123803003E-3</v>
      </c>
      <c r="AM805">
        <v>0.60496184933428676</v>
      </c>
      <c r="AN805" s="8">
        <f>IF(L805="Male", 1, 0)</f>
        <v>0</v>
      </c>
    </row>
    <row r="806" spans="1:40" ht="15" x14ac:dyDescent="0.3">
      <c r="A806">
        <v>805</v>
      </c>
      <c r="B806">
        <v>30</v>
      </c>
      <c r="C806">
        <v>45979</v>
      </c>
      <c r="D806">
        <v>709</v>
      </c>
      <c r="E806">
        <v>243436</v>
      </c>
      <c r="F806" t="s">
        <v>40</v>
      </c>
      <c r="G806">
        <v>6634</v>
      </c>
      <c r="H806">
        <v>0</v>
      </c>
      <c r="I806">
        <v>1</v>
      </c>
      <c r="J806" t="s">
        <v>20</v>
      </c>
      <c r="K806" t="s">
        <v>29</v>
      </c>
      <c r="L806" t="s">
        <v>30</v>
      </c>
      <c r="M806" t="s">
        <v>37</v>
      </c>
      <c r="N806">
        <v>2</v>
      </c>
      <c r="O806">
        <v>2</v>
      </c>
      <c r="P806">
        <v>186596</v>
      </c>
      <c r="Q806" t="s">
        <v>26</v>
      </c>
      <c r="R806">
        <v>16</v>
      </c>
      <c r="S806" t="s">
        <v>42</v>
      </c>
      <c r="W806" t="str">
        <f>IF(B806&lt;30,"&lt;30",IF(B806&lt;=40,"30-40",IF(B806&lt;=50,"41-50",IF(B806&lt;=60,"51-60","&gt;60"))))</f>
        <v>30-40</v>
      </c>
      <c r="X806" t="str">
        <f t="shared" si="48"/>
        <v>18-30 (Young Adult)</v>
      </c>
      <c r="AA806" t="str" cm="1">
        <f t="array" ref="AA806">INDEX(F806:F2305, MATCH(MAX(IF(H806:H2305="0", COUNTIF(F806:F2305, F806:F2305), 0)), IF(H806:H2305="0", COUNTIF(F806:F2305, F806:F2305), 0), 0))</f>
        <v>Car</v>
      </c>
      <c r="AB806" t="str" cm="1">
        <f t="array" ref="AB806">INDEX(Q806:Q1804, MATCH(MAX(COUNTIFS(Q806:Q1804, Q806:Q1804, AC806:AC1804, "High")), COUNTIFS(Q806:Q1804, Q806:Q1804, AC806:AC1804, "High"), 0))</f>
        <v>West</v>
      </c>
      <c r="AC806" t="str">
        <v>High Risk</v>
      </c>
      <c r="AH806">
        <f t="shared" si="49"/>
        <v>652.44324324324327</v>
      </c>
      <c r="AJ806">
        <f t="shared" si="50"/>
        <v>0.13100436681222707</v>
      </c>
      <c r="AK806">
        <f t="shared" si="51"/>
        <v>1.0193641090382234E-2</v>
      </c>
      <c r="AM806">
        <v>0.51544581519328769</v>
      </c>
      <c r="AN806" s="8">
        <f>IF(L806="Male", 1, 0)</f>
        <v>1</v>
      </c>
    </row>
    <row r="807" spans="1:40" ht="15" x14ac:dyDescent="0.3">
      <c r="A807">
        <v>806</v>
      </c>
      <c r="B807">
        <v>43</v>
      </c>
      <c r="C807">
        <v>36888</v>
      </c>
      <c r="D807">
        <v>706</v>
      </c>
      <c r="E807">
        <v>178017</v>
      </c>
      <c r="F807" t="s">
        <v>28</v>
      </c>
      <c r="G807">
        <v>2739</v>
      </c>
      <c r="H807">
        <v>0</v>
      </c>
      <c r="I807">
        <v>0</v>
      </c>
      <c r="J807" t="s">
        <v>20</v>
      </c>
      <c r="K807" t="s">
        <v>29</v>
      </c>
      <c r="L807" t="s">
        <v>22</v>
      </c>
      <c r="M807" t="s">
        <v>41</v>
      </c>
      <c r="N807">
        <v>5</v>
      </c>
      <c r="O807">
        <v>3</v>
      </c>
      <c r="P807">
        <v>131537</v>
      </c>
      <c r="Q807" t="s">
        <v>38</v>
      </c>
      <c r="R807">
        <v>13</v>
      </c>
      <c r="S807" t="s">
        <v>42</v>
      </c>
      <c r="W807" t="str">
        <f>IF(B807&lt;30,"&lt;30",IF(B807&lt;=40,"30-40",IF(B807&lt;=50,"41-50",IF(B807&lt;=60,"51-60","&gt;60"))))</f>
        <v>41-50</v>
      </c>
      <c r="X807" t="str">
        <f t="shared" si="48"/>
        <v>31-45 (Middle-Aged)</v>
      </c>
      <c r="AA807" t="str" cm="1">
        <f t="array" ref="AA807">INDEX(F807:F2306, MATCH(MAX(IF(H807:H2306="0", COUNTIF(F807:F2306, F807:F2306), 0)), IF(H807:H2306="0", COUNTIF(F807:F2306, F807:F2306), 0), 0))</f>
        <v>Education</v>
      </c>
      <c r="AB807" t="str" cm="1">
        <f t="array" ref="AB807">INDEX(Q807:Q1805, MATCH(MAX(COUNTIFS(Q807:Q1805, Q807:Q1805, AC807:AC1805, "High")), COUNTIFS(Q807:Q1805, Q807:Q1805, AC807:AC1805, "High"), 0))</f>
        <v>North</v>
      </c>
      <c r="AC807" t="str">
        <v>High Risk</v>
      </c>
      <c r="AH807">
        <f t="shared" si="49"/>
        <v>648.68905472636811</v>
      </c>
      <c r="AJ807">
        <f t="shared" si="50"/>
        <v>0.11715481171548117</v>
      </c>
      <c r="AK807">
        <f t="shared" si="51"/>
        <v>9.9614011113787673E-3</v>
      </c>
      <c r="AM807">
        <v>0.43316166288026214</v>
      </c>
      <c r="AN807" s="8">
        <f>IF(L807="Male", 1, 0)</f>
        <v>0</v>
      </c>
    </row>
    <row r="808" spans="1:40" ht="15" x14ac:dyDescent="0.3">
      <c r="A808">
        <v>807</v>
      </c>
      <c r="B808">
        <v>24</v>
      </c>
      <c r="C808">
        <v>43551</v>
      </c>
      <c r="D808">
        <v>600</v>
      </c>
      <c r="E808">
        <v>269710</v>
      </c>
      <c r="F808" t="s">
        <v>35</v>
      </c>
      <c r="G808">
        <v>6617</v>
      </c>
      <c r="H808">
        <v>0</v>
      </c>
      <c r="I808">
        <v>1</v>
      </c>
      <c r="J808" t="s">
        <v>20</v>
      </c>
      <c r="K808" t="s">
        <v>21</v>
      </c>
      <c r="L808" t="s">
        <v>30</v>
      </c>
      <c r="M808" t="s">
        <v>37</v>
      </c>
      <c r="N808">
        <v>0</v>
      </c>
      <c r="O808">
        <v>1</v>
      </c>
      <c r="P808">
        <v>115510</v>
      </c>
      <c r="Q808" t="s">
        <v>24</v>
      </c>
      <c r="R808">
        <v>16</v>
      </c>
      <c r="S808" t="s">
        <v>27</v>
      </c>
      <c r="W808" t="str">
        <f>IF(B808&lt;30,"&lt;30",IF(B808&lt;=40,"30-40",IF(B808&lt;=50,"41-50",IF(B808&lt;=60,"51-60","&gt;60"))))</f>
        <v>&lt;30</v>
      </c>
      <c r="X808" t="str">
        <f t="shared" si="48"/>
        <v>18-30 (Young Adult)</v>
      </c>
      <c r="AA808" t="str" cm="1">
        <f t="array" ref="AA808">INDEX(F808:F2307, MATCH(MAX(IF(H808:H2307="0", COUNTIF(F808:F2307, F808:F2307), 0)), IF(H808:H2307="0", COUNTIF(F808:F2307, F808:F2307), 0), 0))</f>
        <v>Medical</v>
      </c>
      <c r="AB808" t="str" cm="1">
        <f t="array" ref="AB808">INDEX(Q808:Q1806, MATCH(MAX(COUNTIFS(Q808:Q1806, Q808:Q1806, AC808:AC1806, "High")), COUNTIFS(Q808:Q1806, Q808:Q1806, AC808:AC1806, "High"), 0))</f>
        <v>East</v>
      </c>
      <c r="AC808" t="str">
        <v>Low Risk</v>
      </c>
      <c r="AH808">
        <f t="shared" si="49"/>
        <v>652.44324324324327</v>
      </c>
      <c r="AJ808">
        <f t="shared" si="50"/>
        <v>0.15873015873015872</v>
      </c>
      <c r="AK808">
        <f t="shared" si="51"/>
        <v>1.0233655342365042E-2</v>
      </c>
      <c r="AM808">
        <v>0.4934695835558412</v>
      </c>
      <c r="AN808" s="8">
        <f>IF(L808="Male", 1, 0)</f>
        <v>1</v>
      </c>
    </row>
    <row r="809" spans="1:40" ht="15" x14ac:dyDescent="0.3">
      <c r="A809">
        <v>808</v>
      </c>
      <c r="B809">
        <v>58</v>
      </c>
      <c r="C809">
        <v>71421</v>
      </c>
      <c r="D809">
        <v>739</v>
      </c>
      <c r="E809">
        <v>166573</v>
      </c>
      <c r="F809" t="s">
        <v>35</v>
      </c>
      <c r="G809">
        <v>6048</v>
      </c>
      <c r="H809">
        <v>1</v>
      </c>
      <c r="I809">
        <v>0</v>
      </c>
      <c r="J809" t="s">
        <v>20</v>
      </c>
      <c r="K809" t="s">
        <v>21</v>
      </c>
      <c r="L809" t="s">
        <v>22</v>
      </c>
      <c r="M809" t="s">
        <v>41</v>
      </c>
      <c r="N809">
        <v>1</v>
      </c>
      <c r="O809">
        <v>1</v>
      </c>
      <c r="P809">
        <v>65070</v>
      </c>
      <c r="Q809" t="s">
        <v>38</v>
      </c>
      <c r="R809">
        <v>2</v>
      </c>
      <c r="S809" t="s">
        <v>39</v>
      </c>
      <c r="W809" t="str">
        <f>IF(B809&lt;30,"&lt;30",IF(B809&lt;=40,"30-40",IF(B809&lt;=50,"41-50",IF(B809&lt;=60,"51-60","&gt;60"))))</f>
        <v>51-60</v>
      </c>
      <c r="X809" t="str">
        <f t="shared" si="48"/>
        <v>46-60 (Older Adult)</v>
      </c>
      <c r="AA809" t="str" cm="1">
        <f t="array" ref="AA809">INDEX(F809:F2308, MATCH(MAX(IF(H809:H2308="0", COUNTIF(F809:F2308, F809:F2308), 0)), IF(H809:H2308="0", COUNTIF(F809:F2308, F809:F2308), 0), 0))</f>
        <v>Medical</v>
      </c>
      <c r="AB809" t="str" cm="1">
        <f t="array" ref="AB809">INDEX(Q809:Q1807, MATCH(MAX(COUNTIFS(Q809:Q1807, Q809:Q1807, AC809:AC1807, "High")), COUNTIFS(Q809:Q1807, Q809:Q1807, AC809:AC1807, "High"), 0))</f>
        <v>North</v>
      </c>
      <c r="AC809" t="str">
        <v>High Risk</v>
      </c>
      <c r="AH809">
        <f t="shared" si="49"/>
        <v>648.68905472636811</v>
      </c>
      <c r="AJ809">
        <f t="shared" si="50"/>
        <v>0.15436241610738255</v>
      </c>
      <c r="AK809">
        <f t="shared" si="51"/>
        <v>9.5054560145159932E-3</v>
      </c>
      <c r="AM809">
        <v>0.74572558674185174</v>
      </c>
      <c r="AN809" s="8">
        <f>IF(L809="Male", 1, 0)</f>
        <v>0</v>
      </c>
    </row>
    <row r="810" spans="1:40" ht="15" x14ac:dyDescent="0.3">
      <c r="A810">
        <v>809</v>
      </c>
      <c r="B810">
        <v>50</v>
      </c>
      <c r="C810">
        <v>59511</v>
      </c>
      <c r="D810">
        <v>520</v>
      </c>
      <c r="E810">
        <v>185576</v>
      </c>
      <c r="F810" t="s">
        <v>35</v>
      </c>
      <c r="G810">
        <v>5685</v>
      </c>
      <c r="H810">
        <v>0</v>
      </c>
      <c r="I810">
        <v>0</v>
      </c>
      <c r="J810" t="s">
        <v>20</v>
      </c>
      <c r="K810" t="s">
        <v>33</v>
      </c>
      <c r="L810" t="s">
        <v>30</v>
      </c>
      <c r="M810" t="s">
        <v>41</v>
      </c>
      <c r="N810">
        <v>3</v>
      </c>
      <c r="O810">
        <v>1</v>
      </c>
      <c r="P810">
        <v>128431</v>
      </c>
      <c r="Q810" t="s">
        <v>38</v>
      </c>
      <c r="R810">
        <v>12</v>
      </c>
      <c r="S810" t="s">
        <v>43</v>
      </c>
      <c r="W810" t="str">
        <f>IF(B810&lt;30,"&lt;30",IF(B810&lt;=40,"30-40",IF(B810&lt;=50,"41-50",IF(B810&lt;=60,"51-60","&gt;60"))))</f>
        <v>41-50</v>
      </c>
      <c r="X810" t="str">
        <f t="shared" si="48"/>
        <v>46-60 (Older Adult)</v>
      </c>
      <c r="AA810" t="str" cm="1">
        <f t="array" ref="AA810">INDEX(F810:F2309, MATCH(MAX(IF(H810:H2309="0", COUNTIF(F810:F2309, F810:F2309), 0)), IF(H810:H2309="0", COUNTIF(F810:F2309, F810:F2309), 0), 0))</f>
        <v>Medical</v>
      </c>
      <c r="AB810" t="str" cm="1">
        <f t="array" ref="AB810">INDEX(Q810:Q1808, MATCH(MAX(COUNTIFS(Q810:Q1808, Q810:Q1808, AC810:AC1808, "High")), COUNTIFS(Q810:Q1808, Q810:Q1808, AC810:AC1808, "High"), 0))</f>
        <v>North</v>
      </c>
      <c r="AC810" t="str">
        <v>Low Risk</v>
      </c>
      <c r="AH810">
        <f t="shared" si="49"/>
        <v>648.68905472636811</v>
      </c>
      <c r="AJ810">
        <f t="shared" si="50"/>
        <v>0.13414634146341464</v>
      </c>
      <c r="AK810">
        <f t="shared" si="51"/>
        <v>1.439100436947076E-2</v>
      </c>
      <c r="AM810">
        <v>0.63792619679045648</v>
      </c>
      <c r="AN810" s="8">
        <f>IF(L810="Male", 1, 0)</f>
        <v>1</v>
      </c>
    </row>
    <row r="811" spans="1:40" ht="15" x14ac:dyDescent="0.3">
      <c r="A811">
        <v>810</v>
      </c>
      <c r="B811">
        <v>61</v>
      </c>
      <c r="C811">
        <v>56110</v>
      </c>
      <c r="D811">
        <v>660</v>
      </c>
      <c r="E811">
        <v>138014</v>
      </c>
      <c r="F811" t="s">
        <v>44</v>
      </c>
      <c r="G811">
        <v>5154</v>
      </c>
      <c r="H811">
        <v>0</v>
      </c>
      <c r="I811">
        <v>0</v>
      </c>
      <c r="J811" t="s">
        <v>20</v>
      </c>
      <c r="K811" t="s">
        <v>21</v>
      </c>
      <c r="L811" t="s">
        <v>22</v>
      </c>
      <c r="M811" t="s">
        <v>41</v>
      </c>
      <c r="N811">
        <v>1</v>
      </c>
      <c r="O811">
        <v>2</v>
      </c>
      <c r="P811">
        <v>84966</v>
      </c>
      <c r="Q811" t="s">
        <v>38</v>
      </c>
      <c r="R811">
        <v>14</v>
      </c>
      <c r="S811" t="s">
        <v>25</v>
      </c>
      <c r="W811" t="str">
        <f>IF(B811&lt;30,"&lt;30",IF(B811&lt;=40,"30-40",IF(B811&lt;=50,"41-50",IF(B811&lt;=60,"51-60","&gt;60"))))</f>
        <v>&gt;60</v>
      </c>
      <c r="X811" t="str">
        <f t="shared" si="48"/>
        <v>46-60 (Older Adult)</v>
      </c>
      <c r="AA811" t="str" cm="1">
        <f t="array" ref="AA811">INDEX(F811:F2310, MATCH(MAX(IF(H811:H2310="0", COUNTIF(F811:F2310, F811:F2310), 0)), IF(H811:H2310="0", COUNTIF(F811:F2310, F811:F2310), 0), 0))</f>
        <v>Personal</v>
      </c>
      <c r="AB811" t="str" cm="1">
        <f t="array" ref="AB811">INDEX(Q811:Q1809, MATCH(MAX(COUNTIFS(Q811:Q1809, Q811:Q1809, AC811:AC1809, "High")), COUNTIFS(Q811:Q1809, Q811:Q1809, AC811:AC1809, "High"), 0))</f>
        <v>North</v>
      </c>
      <c r="AC811" t="str">
        <v>High Risk</v>
      </c>
      <c r="AH811">
        <f t="shared" si="49"/>
        <v>648.68905472636811</v>
      </c>
      <c r="AJ811">
        <f t="shared" si="50"/>
        <v>0.15436241610738255</v>
      </c>
      <c r="AK811">
        <f t="shared" si="51"/>
        <v>1.366690659072811E-2</v>
      </c>
      <c r="AM811">
        <v>0.60714318039879434</v>
      </c>
      <c r="AN811" s="8">
        <f>IF(L811="Male", 1, 0)</f>
        <v>0</v>
      </c>
    </row>
    <row r="812" spans="1:40" ht="15" x14ac:dyDescent="0.3">
      <c r="A812">
        <v>811</v>
      </c>
      <c r="B812">
        <v>43</v>
      </c>
      <c r="C812">
        <v>22769</v>
      </c>
      <c r="D812">
        <v>585</v>
      </c>
      <c r="E812">
        <v>272227</v>
      </c>
      <c r="F812" t="s">
        <v>35</v>
      </c>
      <c r="G812">
        <v>3979</v>
      </c>
      <c r="H812">
        <v>0</v>
      </c>
      <c r="I812">
        <v>1</v>
      </c>
      <c r="J812" t="s">
        <v>20</v>
      </c>
      <c r="K812" t="s">
        <v>29</v>
      </c>
      <c r="L812" t="s">
        <v>30</v>
      </c>
      <c r="M812" t="s">
        <v>31</v>
      </c>
      <c r="N812">
        <v>0</v>
      </c>
      <c r="O812">
        <v>4</v>
      </c>
      <c r="P812">
        <v>94171</v>
      </c>
      <c r="Q812" t="s">
        <v>32</v>
      </c>
      <c r="R812">
        <v>8</v>
      </c>
      <c r="S812" t="s">
        <v>43</v>
      </c>
      <c r="W812" t="str">
        <f>IF(B812&lt;30,"&lt;30",IF(B812&lt;=40,"30-40",IF(B812&lt;=50,"41-50",IF(B812&lt;=60,"51-60","&gt;60"))))</f>
        <v>41-50</v>
      </c>
      <c r="X812" t="str">
        <f t="shared" si="48"/>
        <v>31-45 (Middle-Aged)</v>
      </c>
      <c r="AA812" t="str" cm="1">
        <f t="array" ref="AA812">INDEX(F812:F2311, MATCH(MAX(IF(H812:H2311="0", COUNTIF(F812:F2311, F812:F2311), 0)), IF(H812:H2311="0", COUNTIF(F812:F2311, F812:F2311), 0), 0))</f>
        <v>Medical</v>
      </c>
      <c r="AB812" t="str" cm="1">
        <f t="array" ref="AB812">INDEX(Q812:Q1810, MATCH(MAX(COUNTIFS(Q812:Q1810, Q812:Q1810, AC812:AC1810, "High")), COUNTIFS(Q812:Q1810, Q812:Q1810, AC812:AC1810, "High"), 0))</f>
        <v>South</v>
      </c>
      <c r="AC812" t="str">
        <v>Low Risk</v>
      </c>
      <c r="AH812">
        <f t="shared" si="49"/>
        <v>647.78062678062679</v>
      </c>
      <c r="AJ812">
        <f t="shared" si="50"/>
        <v>0.15873015873015872</v>
      </c>
      <c r="AK812">
        <f t="shared" si="51"/>
        <v>1.343106926419182E-2</v>
      </c>
      <c r="AM812">
        <v>0.30536824669858709</v>
      </c>
      <c r="AN812" s="8">
        <f>IF(L812="Male", 1, 0)</f>
        <v>1</v>
      </c>
    </row>
    <row r="813" spans="1:40" ht="15" x14ac:dyDescent="0.3">
      <c r="A813">
        <v>812</v>
      </c>
      <c r="B813">
        <v>25</v>
      </c>
      <c r="C813">
        <v>54692</v>
      </c>
      <c r="D813">
        <v>668</v>
      </c>
      <c r="E813">
        <v>278916</v>
      </c>
      <c r="F813" t="s">
        <v>35</v>
      </c>
      <c r="G813">
        <v>6950</v>
      </c>
      <c r="H813">
        <v>0</v>
      </c>
      <c r="I813">
        <v>0</v>
      </c>
      <c r="J813" t="s">
        <v>20</v>
      </c>
      <c r="K813" t="s">
        <v>21</v>
      </c>
      <c r="L813" t="s">
        <v>22</v>
      </c>
      <c r="M813" t="s">
        <v>41</v>
      </c>
      <c r="N813">
        <v>5</v>
      </c>
      <c r="O813">
        <v>4</v>
      </c>
      <c r="P813">
        <v>49576</v>
      </c>
      <c r="Q813" t="s">
        <v>26</v>
      </c>
      <c r="R813">
        <v>6</v>
      </c>
      <c r="S813" t="s">
        <v>42</v>
      </c>
      <c r="W813" t="str">
        <f>IF(B813&lt;30,"&lt;30",IF(B813&lt;=40,"30-40",IF(B813&lt;=50,"41-50",IF(B813&lt;=60,"51-60","&gt;60"))))</f>
        <v>&lt;30</v>
      </c>
      <c r="X813" t="str">
        <f t="shared" si="48"/>
        <v>18-30 (Young Adult)</v>
      </c>
      <c r="AA813" t="str" cm="1">
        <f t="array" ref="AA813">INDEX(F813:F2312, MATCH(MAX(IF(H813:H2312="0", COUNTIF(F813:F2312, F813:F2312), 0)), IF(H813:H2312="0", COUNTIF(F813:F2312, F813:F2312), 0), 0))</f>
        <v>Medical</v>
      </c>
      <c r="AB813" t="str" cm="1">
        <f t="array" ref="AB813">INDEX(Q813:Q1811, MATCH(MAX(COUNTIFS(Q813:Q1811, Q813:Q1811, AC813:AC1811, "High")), COUNTIFS(Q813:Q1811, Q813:Q1811, AC813:AC1811, "High"), 0))</f>
        <v>West</v>
      </c>
      <c r="AC813" t="str">
        <v>High Risk</v>
      </c>
      <c r="AH813">
        <f t="shared" si="49"/>
        <v>648.68905472636811</v>
      </c>
      <c r="AJ813">
        <f t="shared" si="50"/>
        <v>0.11715481171548117</v>
      </c>
      <c r="AK813">
        <f t="shared" si="51"/>
        <v>1.4227148691102068E-2</v>
      </c>
      <c r="AM813">
        <v>0.59430862666654594</v>
      </c>
      <c r="AN813" s="8">
        <f>IF(L813="Male", 1, 0)</f>
        <v>0</v>
      </c>
    </row>
    <row r="814" spans="1:40" ht="15" x14ac:dyDescent="0.3">
      <c r="A814">
        <v>813</v>
      </c>
      <c r="B814">
        <v>41</v>
      </c>
      <c r="C814">
        <v>30054</v>
      </c>
      <c r="D814">
        <v>636</v>
      </c>
      <c r="E814">
        <v>193393</v>
      </c>
      <c r="F814" t="s">
        <v>28</v>
      </c>
      <c r="G814">
        <v>6234</v>
      </c>
      <c r="H814">
        <v>0</v>
      </c>
      <c r="I814">
        <v>1</v>
      </c>
      <c r="J814" t="s">
        <v>20</v>
      </c>
      <c r="K814" t="s">
        <v>21</v>
      </c>
      <c r="L814" t="s">
        <v>22</v>
      </c>
      <c r="M814" t="s">
        <v>31</v>
      </c>
      <c r="N814">
        <v>5</v>
      </c>
      <c r="O814">
        <v>1</v>
      </c>
      <c r="P814">
        <v>62755</v>
      </c>
      <c r="Q814" t="s">
        <v>24</v>
      </c>
      <c r="R814">
        <v>14</v>
      </c>
      <c r="S814" t="s">
        <v>43</v>
      </c>
      <c r="W814" t="str">
        <f>IF(B814&lt;30,"&lt;30",IF(B814&lt;=40,"30-40",IF(B814&lt;=50,"41-50",IF(B814&lt;=60,"51-60","&gt;60"))))</f>
        <v>41-50</v>
      </c>
      <c r="X814" t="str">
        <f t="shared" si="48"/>
        <v>31-45 (Middle-Aged)</v>
      </c>
      <c r="AA814" t="str" cm="1">
        <f t="array" ref="AA814">INDEX(F814:F2313, MATCH(MAX(IF(H814:H2313="0", COUNTIF(F814:F2313, F814:F2313), 0)), IF(H814:H2313="0", COUNTIF(F814:F2313, F814:F2313), 0), 0))</f>
        <v>Education</v>
      </c>
      <c r="AB814" t="str" cm="1">
        <f t="array" ref="AB814">INDEX(Q814:Q1812, MATCH(MAX(COUNTIFS(Q814:Q1812, Q814:Q1812, AC814:AC1812, "High")), COUNTIFS(Q814:Q1812, Q814:Q1812, AC814:AC1812, "High"), 0))</f>
        <v>East</v>
      </c>
      <c r="AC814" t="str">
        <v>High Risk</v>
      </c>
      <c r="AH814">
        <f t="shared" si="49"/>
        <v>647.78062678062679</v>
      </c>
      <c r="AJ814">
        <f t="shared" si="50"/>
        <v>0.11715481171548117</v>
      </c>
      <c r="AK814">
        <f t="shared" si="51"/>
        <v>1.5027904603473962E-2</v>
      </c>
      <c r="AM814">
        <v>0.37130599277716936</v>
      </c>
      <c r="AN814" s="8">
        <f>IF(L814="Male", 1, 0)</f>
        <v>0</v>
      </c>
    </row>
    <row r="815" spans="1:40" ht="15" x14ac:dyDescent="0.3">
      <c r="A815">
        <v>814</v>
      </c>
      <c r="B815">
        <v>26</v>
      </c>
      <c r="C815">
        <v>31124</v>
      </c>
      <c r="D815">
        <v>599</v>
      </c>
      <c r="E815">
        <v>125966</v>
      </c>
      <c r="F815" t="s">
        <v>19</v>
      </c>
      <c r="G815">
        <v>5250</v>
      </c>
      <c r="H815">
        <v>0</v>
      </c>
      <c r="I815">
        <v>0</v>
      </c>
      <c r="J815" t="s">
        <v>20</v>
      </c>
      <c r="K815" t="s">
        <v>21</v>
      </c>
      <c r="L815" t="s">
        <v>22</v>
      </c>
      <c r="M815" t="s">
        <v>23</v>
      </c>
      <c r="N815">
        <v>2</v>
      </c>
      <c r="O815">
        <v>2</v>
      </c>
      <c r="P815">
        <v>113156</v>
      </c>
      <c r="Q815" t="s">
        <v>24</v>
      </c>
      <c r="R815">
        <v>15</v>
      </c>
      <c r="S815" t="s">
        <v>27</v>
      </c>
      <c r="W815" t="str">
        <f>IF(B815&lt;30,"&lt;30",IF(B815&lt;=40,"30-40",IF(B815&lt;=50,"41-50",IF(B815&lt;=60,"51-60","&gt;60"))))</f>
        <v>&lt;30</v>
      </c>
      <c r="X815" t="str">
        <f t="shared" si="48"/>
        <v>18-30 (Young Adult)</v>
      </c>
      <c r="AA815" t="str" cm="1">
        <f t="array" ref="AA815">INDEX(F815:F2314, MATCH(MAX(IF(H815:H2314="0", COUNTIF(F815:F2314, F815:F2314), 0)), IF(H815:H2314="0", COUNTIF(F815:F2314, F815:F2314), 0), 0))</f>
        <v>Home</v>
      </c>
      <c r="AB815" t="str" cm="1">
        <f t="array" ref="AB815">INDEX(Q815:Q1813, MATCH(MAX(COUNTIFS(Q815:Q1813, Q815:Q1813, AC815:AC1813, "High")), COUNTIFS(Q815:Q1813, Q815:Q1813, AC815:AC1813, "High"), 0))</f>
        <v>East</v>
      </c>
      <c r="AC815" t="str">
        <v>Low Risk</v>
      </c>
      <c r="AH815">
        <f t="shared" si="49"/>
        <v>647.51989389920425</v>
      </c>
      <c r="AJ815">
        <f t="shared" si="50"/>
        <v>0.13100436681222707</v>
      </c>
      <c r="AK815">
        <f t="shared" si="51"/>
        <v>1.4297910457397485E-2</v>
      </c>
      <c r="AM815">
        <v>0.38099074065693367</v>
      </c>
      <c r="AN815" s="8">
        <f>IF(L815="Male", 1, 0)</f>
        <v>0</v>
      </c>
    </row>
    <row r="816" spans="1:40" ht="15" x14ac:dyDescent="0.3">
      <c r="A816">
        <v>815</v>
      </c>
      <c r="B816">
        <v>37</v>
      </c>
      <c r="C816">
        <v>32804</v>
      </c>
      <c r="D816">
        <v>613</v>
      </c>
      <c r="E816">
        <v>189590</v>
      </c>
      <c r="F816" t="s">
        <v>44</v>
      </c>
      <c r="G816">
        <v>5285</v>
      </c>
      <c r="H816">
        <v>0</v>
      </c>
      <c r="I816">
        <v>0</v>
      </c>
      <c r="J816" t="s">
        <v>20</v>
      </c>
      <c r="K816" t="s">
        <v>21</v>
      </c>
      <c r="L816" t="s">
        <v>30</v>
      </c>
      <c r="M816" t="s">
        <v>23</v>
      </c>
      <c r="N816">
        <v>4</v>
      </c>
      <c r="O816">
        <v>2</v>
      </c>
      <c r="P816">
        <v>130187</v>
      </c>
      <c r="Q816" t="s">
        <v>38</v>
      </c>
      <c r="R816">
        <v>3</v>
      </c>
      <c r="S816" t="s">
        <v>45</v>
      </c>
      <c r="W816" t="str">
        <f>IF(B816&lt;30,"&lt;30",IF(B816&lt;=40,"30-40",IF(B816&lt;=50,"41-50",IF(B816&lt;=60,"51-60","&gt;60"))))</f>
        <v>30-40</v>
      </c>
      <c r="X816" t="str">
        <f t="shared" si="48"/>
        <v>31-45 (Middle-Aged)</v>
      </c>
      <c r="AA816" t="str" cm="1">
        <f t="array" ref="AA816">INDEX(F816:F2315, MATCH(MAX(IF(H816:H2315="0", COUNTIF(F816:F2315, F816:F2315), 0)), IF(H816:H2315="0", COUNTIF(F816:F2315, F816:F2315), 0), 0))</f>
        <v>Personal</v>
      </c>
      <c r="AB816" t="str" cm="1">
        <f t="array" ref="AB816">INDEX(Q816:Q1814, MATCH(MAX(COUNTIFS(Q816:Q1814, Q816:Q1814, AC816:AC1814, "High")), COUNTIFS(Q816:Q1814, Q816:Q1814, AC816:AC1814, "High"), 0))</f>
        <v>North</v>
      </c>
      <c r="AC816" t="str">
        <v>High Risk</v>
      </c>
      <c r="AH816">
        <f t="shared" si="49"/>
        <v>647.51989389920425</v>
      </c>
      <c r="AJ816">
        <f t="shared" si="50"/>
        <v>0.17796610169491525</v>
      </c>
      <c r="AK816">
        <f t="shared" si="51"/>
        <v>1.4060589629830408E-2</v>
      </c>
      <c r="AM816">
        <v>0.3961966999447879</v>
      </c>
      <c r="AN816" s="8">
        <f>IF(L816="Male", 1, 0)</f>
        <v>1</v>
      </c>
    </row>
    <row r="817" spans="1:40" ht="15" x14ac:dyDescent="0.3">
      <c r="A817">
        <v>816</v>
      </c>
      <c r="B817">
        <v>45</v>
      </c>
      <c r="C817">
        <v>38407</v>
      </c>
      <c r="D817">
        <v>610</v>
      </c>
      <c r="E817">
        <v>211607</v>
      </c>
      <c r="F817" t="s">
        <v>44</v>
      </c>
      <c r="G817">
        <v>4891</v>
      </c>
      <c r="H817">
        <v>0</v>
      </c>
      <c r="I817">
        <v>1</v>
      </c>
      <c r="J817" t="s">
        <v>20</v>
      </c>
      <c r="K817" t="s">
        <v>21</v>
      </c>
      <c r="L817" t="s">
        <v>22</v>
      </c>
      <c r="M817" t="s">
        <v>31</v>
      </c>
      <c r="N817">
        <v>1</v>
      </c>
      <c r="O817">
        <v>2</v>
      </c>
      <c r="P817">
        <v>120547</v>
      </c>
      <c r="Q817" t="s">
        <v>38</v>
      </c>
      <c r="R817">
        <v>7</v>
      </c>
      <c r="S817" t="s">
        <v>27</v>
      </c>
      <c r="W817" t="str">
        <f>IF(B817&lt;30,"&lt;30",IF(B817&lt;=40,"30-40",IF(B817&lt;=50,"41-50",IF(B817&lt;=60,"51-60","&gt;60"))))</f>
        <v>41-50</v>
      </c>
      <c r="X817" t="str">
        <f t="shared" si="48"/>
        <v>31-45 (Middle-Aged)</v>
      </c>
      <c r="AA817" t="str" cm="1">
        <f t="array" ref="AA817">INDEX(F817:F2316, MATCH(MAX(IF(H817:H2316="0", COUNTIF(F817:F2316, F817:F2316), 0)), IF(H817:H2316="0", COUNTIF(F817:F2316, F817:F2316), 0), 0))</f>
        <v>Personal</v>
      </c>
      <c r="AB817" t="str" cm="1">
        <f t="array" ref="AB817">INDEX(Q817:Q1815, MATCH(MAX(COUNTIFS(Q817:Q1815, Q817:Q1815, AC817:AC1815, "High")), COUNTIFS(Q817:Q1815, Q817:Q1815, AC817:AC1815, "High"), 0))</f>
        <v>North</v>
      </c>
      <c r="AC817" t="str">
        <v>High Risk</v>
      </c>
      <c r="AH817">
        <f t="shared" si="49"/>
        <v>647.78062678062679</v>
      </c>
      <c r="AJ817">
        <f t="shared" si="50"/>
        <v>0.15436241610738255</v>
      </c>
      <c r="AK817">
        <f t="shared" si="51"/>
        <v>1.3822460841343469E-2</v>
      </c>
      <c r="AM817">
        <v>0.44691038440303033</v>
      </c>
      <c r="AN817" s="8">
        <f>IF(L817="Male", 1, 0)</f>
        <v>0</v>
      </c>
    </row>
    <row r="818" spans="1:40" ht="15" x14ac:dyDescent="0.3">
      <c r="A818">
        <v>817</v>
      </c>
      <c r="B818">
        <v>44</v>
      </c>
      <c r="C818">
        <v>62500</v>
      </c>
      <c r="D818">
        <v>653</v>
      </c>
      <c r="E818">
        <v>168256</v>
      </c>
      <c r="F818" t="s">
        <v>35</v>
      </c>
      <c r="G818">
        <v>5594</v>
      </c>
      <c r="H818">
        <v>0</v>
      </c>
      <c r="I818">
        <v>0</v>
      </c>
      <c r="J818" t="s">
        <v>20</v>
      </c>
      <c r="K818" t="s">
        <v>33</v>
      </c>
      <c r="L818" t="s">
        <v>30</v>
      </c>
      <c r="M818" t="s">
        <v>23</v>
      </c>
      <c r="N818">
        <v>2</v>
      </c>
      <c r="O818">
        <v>4</v>
      </c>
      <c r="P818">
        <v>119524</v>
      </c>
      <c r="Q818" t="s">
        <v>32</v>
      </c>
      <c r="R818">
        <v>16</v>
      </c>
      <c r="S818" t="s">
        <v>27</v>
      </c>
      <c r="W818" t="str">
        <f>IF(B818&lt;30,"&lt;30",IF(B818&lt;=40,"30-40",IF(B818&lt;=50,"41-50",IF(B818&lt;=60,"51-60","&gt;60"))))</f>
        <v>41-50</v>
      </c>
      <c r="X818" t="str">
        <f t="shared" si="48"/>
        <v>31-45 (Middle-Aged)</v>
      </c>
      <c r="AA818" t="str" cm="1">
        <f t="array" ref="AA818">INDEX(F818:F2317, MATCH(MAX(IF(H818:H2317="0", COUNTIF(F818:F2317, F818:F2317), 0)), IF(H818:H2317="0", COUNTIF(F818:F2317, F818:F2317), 0), 0))</f>
        <v>Medical</v>
      </c>
      <c r="AB818" t="str" cm="1">
        <f t="array" ref="AB818">INDEX(Q818:Q1816, MATCH(MAX(COUNTIFS(Q818:Q1816, Q818:Q1816, AC818:AC1816, "High")), COUNTIFS(Q818:Q1816, Q818:Q1816, AC818:AC1816, "High"), 0))</f>
        <v>South</v>
      </c>
      <c r="AC818" t="str">
        <v>High Risk</v>
      </c>
      <c r="AH818">
        <f t="shared" si="49"/>
        <v>647.51989389920425</v>
      </c>
      <c r="AJ818">
        <f t="shared" si="50"/>
        <v>0.13100436681222707</v>
      </c>
      <c r="AK818">
        <f t="shared" si="51"/>
        <v>1.3583519958655654E-2</v>
      </c>
      <c r="AM818">
        <v>0.66498013269009715</v>
      </c>
      <c r="AN818" s="8">
        <f>IF(L818="Male", 1, 0)</f>
        <v>1</v>
      </c>
    </row>
    <row r="819" spans="1:40" ht="15" x14ac:dyDescent="0.3">
      <c r="A819">
        <v>818</v>
      </c>
      <c r="B819">
        <v>42</v>
      </c>
      <c r="C819">
        <v>53398</v>
      </c>
      <c r="D819">
        <v>698</v>
      </c>
      <c r="E819">
        <v>317542</v>
      </c>
      <c r="F819" t="s">
        <v>28</v>
      </c>
      <c r="G819">
        <v>4955</v>
      </c>
      <c r="H819">
        <v>0</v>
      </c>
      <c r="I819">
        <v>1</v>
      </c>
      <c r="J819" t="s">
        <v>36</v>
      </c>
      <c r="K819" t="s">
        <v>21</v>
      </c>
      <c r="L819" t="s">
        <v>30</v>
      </c>
      <c r="M819" t="s">
        <v>23</v>
      </c>
      <c r="N819">
        <v>4</v>
      </c>
      <c r="O819">
        <v>1</v>
      </c>
      <c r="P819">
        <v>98057</v>
      </c>
      <c r="Q819" t="s">
        <v>26</v>
      </c>
      <c r="R819">
        <v>2</v>
      </c>
      <c r="S819" t="s">
        <v>34</v>
      </c>
      <c r="W819" t="str">
        <f>IF(B819&lt;30,"&lt;30",IF(B819&lt;=40,"30-40",IF(B819&lt;=50,"41-50",IF(B819&lt;=60,"51-60","&gt;60"))))</f>
        <v>41-50</v>
      </c>
      <c r="X819" t="str">
        <f t="shared" si="48"/>
        <v>31-45 (Middle-Aged)</v>
      </c>
      <c r="AA819" t="str" cm="1">
        <f t="array" ref="AA819">INDEX(F819:F2318, MATCH(MAX(IF(H819:H2318="0", COUNTIF(F819:F2318, F819:F2318), 0)), IF(H819:H2318="0", COUNTIF(F819:F2318, F819:F2318), 0), 0))</f>
        <v>Education</v>
      </c>
      <c r="AB819" t="str" cm="1">
        <f t="array" ref="AB819">INDEX(Q819:Q1817, MATCH(MAX(COUNTIFS(Q819:Q1817, Q819:Q1817, AC819:AC1817, "High")), COUNTIFS(Q819:Q1817, Q819:Q1817, AC819:AC1817, "High"), 0))</f>
        <v>West</v>
      </c>
      <c r="AC819" t="str">
        <v>High Risk</v>
      </c>
      <c r="AH819">
        <f t="shared" si="49"/>
        <v>647.51989389920425</v>
      </c>
      <c r="AJ819">
        <f t="shared" si="50"/>
        <v>0.17796610169491525</v>
      </c>
      <c r="AK819">
        <f t="shared" si="51"/>
        <v>1.4390913623893E-2</v>
      </c>
      <c r="AM819">
        <v>0.58259641754840108</v>
      </c>
      <c r="AN819" s="8">
        <f>IF(L819="Male", 1, 0)</f>
        <v>1</v>
      </c>
    </row>
    <row r="820" spans="1:40" ht="15" x14ac:dyDescent="0.3">
      <c r="A820">
        <v>819</v>
      </c>
      <c r="B820">
        <v>33</v>
      </c>
      <c r="C820">
        <v>35852</v>
      </c>
      <c r="D820">
        <v>747</v>
      </c>
      <c r="E820">
        <v>291267</v>
      </c>
      <c r="F820" t="s">
        <v>40</v>
      </c>
      <c r="G820">
        <v>5307</v>
      </c>
      <c r="H820">
        <v>0</v>
      </c>
      <c r="I820">
        <v>1</v>
      </c>
      <c r="J820" t="s">
        <v>20</v>
      </c>
      <c r="K820" t="s">
        <v>21</v>
      </c>
      <c r="L820" t="s">
        <v>30</v>
      </c>
      <c r="M820" t="s">
        <v>37</v>
      </c>
      <c r="N820">
        <v>3</v>
      </c>
      <c r="O820">
        <v>4</v>
      </c>
      <c r="P820">
        <v>87798</v>
      </c>
      <c r="Q820" t="s">
        <v>24</v>
      </c>
      <c r="R820">
        <v>17</v>
      </c>
      <c r="S820" t="s">
        <v>42</v>
      </c>
      <c r="W820" t="str">
        <f>IF(B820&lt;30,"&lt;30",IF(B820&lt;=40,"30-40",IF(B820&lt;=50,"41-50",IF(B820&lt;=60,"51-60","&gt;60"))))</f>
        <v>30-40</v>
      </c>
      <c r="X820" t="str">
        <f t="shared" si="48"/>
        <v>31-45 (Middle-Aged)</v>
      </c>
      <c r="AA820" t="str" cm="1">
        <f t="array" ref="AA820">INDEX(F820:F2319, MATCH(MAX(IF(H820:H2319="0", COUNTIF(F820:F2319, F820:F2319), 0)), IF(H820:H2319="0", COUNTIF(F820:F2319, F820:F2319), 0), 0))</f>
        <v>Car</v>
      </c>
      <c r="AB820" t="str" cm="1">
        <f t="array" ref="AB820">INDEX(Q820:Q1818, MATCH(MAX(COUNTIFS(Q820:Q1818, Q820:Q1818, AC820:AC1818, "High")), COUNTIFS(Q820:Q1818, Q820:Q1818, AC820:AC1818, "High"), 0))</f>
        <v>East</v>
      </c>
      <c r="AC820" t="str">
        <v>High Risk</v>
      </c>
      <c r="AH820">
        <f t="shared" si="49"/>
        <v>652.44324324324327</v>
      </c>
      <c r="AJ820">
        <f t="shared" si="50"/>
        <v>0.13414634146341464</v>
      </c>
      <c r="AK820">
        <f t="shared" si="51"/>
        <v>1.3651008081542666E-2</v>
      </c>
      <c r="AM820">
        <v>0.423784654652752</v>
      </c>
      <c r="AN820" s="8">
        <f>IF(L820="Male", 1, 0)</f>
        <v>1</v>
      </c>
    </row>
    <row r="821" spans="1:40" ht="15" x14ac:dyDescent="0.3">
      <c r="A821">
        <v>820</v>
      </c>
      <c r="B821">
        <v>37</v>
      </c>
      <c r="C821">
        <v>41288</v>
      </c>
      <c r="D821">
        <v>641</v>
      </c>
      <c r="E821">
        <v>112558</v>
      </c>
      <c r="F821" t="s">
        <v>35</v>
      </c>
      <c r="G821">
        <v>5437</v>
      </c>
      <c r="H821">
        <v>0</v>
      </c>
      <c r="I821">
        <v>0</v>
      </c>
      <c r="J821" t="s">
        <v>36</v>
      </c>
      <c r="K821" t="s">
        <v>29</v>
      </c>
      <c r="L821" t="s">
        <v>22</v>
      </c>
      <c r="M821" t="s">
        <v>31</v>
      </c>
      <c r="N821">
        <v>1</v>
      </c>
      <c r="O821">
        <v>3</v>
      </c>
      <c r="P821">
        <v>108666</v>
      </c>
      <c r="Q821" t="s">
        <v>26</v>
      </c>
      <c r="R821">
        <v>11</v>
      </c>
      <c r="S821" t="s">
        <v>27</v>
      </c>
      <c r="W821" t="str">
        <f>IF(B821&lt;30,"&lt;30",IF(B821&lt;=40,"30-40",IF(B821&lt;=50,"41-50",IF(B821&lt;=60,"51-60","&gt;60"))))</f>
        <v>30-40</v>
      </c>
      <c r="X821" t="str">
        <f t="shared" si="48"/>
        <v>31-45 (Middle-Aged)</v>
      </c>
      <c r="AA821" t="str" cm="1">
        <f t="array" ref="AA821">INDEX(F821:F2320, MATCH(MAX(IF(H821:H2320="0", COUNTIF(F821:F2320, F821:F2320), 0)), IF(H821:H2320="0", COUNTIF(F821:F2320, F821:F2320), 0), 0))</f>
        <v>Medical</v>
      </c>
      <c r="AB821" t="str" cm="1">
        <f t="array" ref="AB821">INDEX(Q821:Q1819, MATCH(MAX(COUNTIFS(Q821:Q1819, Q821:Q1819, AC821:AC1819, "High")), COUNTIFS(Q821:Q1819, Q821:Q1819, AC821:AC1819, "High"), 0))</f>
        <v>West</v>
      </c>
      <c r="AC821" t="str">
        <v>High Risk</v>
      </c>
      <c r="AH821">
        <f t="shared" si="49"/>
        <v>647.78062678062679</v>
      </c>
      <c r="AJ821">
        <f t="shared" si="50"/>
        <v>0.15436241610738255</v>
      </c>
      <c r="AK821">
        <f t="shared" si="51"/>
        <v>1.4463226284188096E-2</v>
      </c>
      <c r="AM821">
        <v>0.47298679434845181</v>
      </c>
      <c r="AN821" s="8">
        <f>IF(L821="Male", 1, 0)</f>
        <v>0</v>
      </c>
    </row>
    <row r="822" spans="1:40" ht="15" x14ac:dyDescent="0.3">
      <c r="A822">
        <v>821</v>
      </c>
      <c r="B822">
        <v>34</v>
      </c>
      <c r="C822">
        <v>57474</v>
      </c>
      <c r="D822">
        <v>664</v>
      </c>
      <c r="E822">
        <v>142309</v>
      </c>
      <c r="F822" t="s">
        <v>35</v>
      </c>
      <c r="G822">
        <v>7430</v>
      </c>
      <c r="H822">
        <v>0</v>
      </c>
      <c r="I822">
        <v>1</v>
      </c>
      <c r="J822" t="s">
        <v>20</v>
      </c>
      <c r="K822" t="s">
        <v>21</v>
      </c>
      <c r="L822" t="s">
        <v>30</v>
      </c>
      <c r="M822" t="s">
        <v>31</v>
      </c>
      <c r="N822">
        <v>5</v>
      </c>
      <c r="O822">
        <v>2</v>
      </c>
      <c r="P822">
        <v>124642</v>
      </c>
      <c r="Q822" t="s">
        <v>24</v>
      </c>
      <c r="R822">
        <v>3</v>
      </c>
      <c r="S822" t="s">
        <v>27</v>
      </c>
      <c r="W822" t="str">
        <f>IF(B822&lt;30,"&lt;30",IF(B822&lt;=40,"30-40",IF(B822&lt;=50,"41-50",IF(B822&lt;=60,"51-60","&gt;60"))))</f>
        <v>30-40</v>
      </c>
      <c r="X822" t="str">
        <f t="shared" si="48"/>
        <v>31-45 (Middle-Aged)</v>
      </c>
      <c r="AA822" t="str" cm="1">
        <f t="array" ref="AA822">INDEX(F822:F2321, MATCH(MAX(IF(H822:H2321="0", COUNTIF(F822:F2321, F822:F2321), 0)), IF(H822:H2321="0", COUNTIF(F822:F2321, F822:F2321), 0), 0))</f>
        <v>Medical</v>
      </c>
      <c r="AB822" t="str" cm="1">
        <f t="array" ref="AB822">INDEX(Q822:Q1820, MATCH(MAX(COUNTIFS(Q822:Q1820, Q822:Q1820, AC822:AC1820, "High")), COUNTIFS(Q822:Q1820, Q822:Q1820, AC822:AC1820, "High"), 0))</f>
        <v>East</v>
      </c>
      <c r="AC822" t="str">
        <v>High Risk</v>
      </c>
      <c r="AH822">
        <f t="shared" si="49"/>
        <v>647.78062678062679</v>
      </c>
      <c r="AJ822">
        <f t="shared" si="50"/>
        <v>0.11715481171548117</v>
      </c>
      <c r="AK822">
        <f t="shared" si="51"/>
        <v>1.4742535047967952E-2</v>
      </c>
      <c r="AM822">
        <v>0.6194889711539332</v>
      </c>
      <c r="AN822" s="8">
        <f>IF(L822="Male", 1, 0)</f>
        <v>1</v>
      </c>
    </row>
    <row r="823" spans="1:40" ht="15" x14ac:dyDescent="0.3">
      <c r="A823">
        <v>822</v>
      </c>
      <c r="B823">
        <v>54</v>
      </c>
      <c r="C823">
        <v>60467</v>
      </c>
      <c r="D823">
        <v>709</v>
      </c>
      <c r="E823">
        <v>222936</v>
      </c>
      <c r="F823" t="s">
        <v>44</v>
      </c>
      <c r="G823">
        <v>4089</v>
      </c>
      <c r="H823">
        <v>0</v>
      </c>
      <c r="I823">
        <v>1</v>
      </c>
      <c r="J823" t="s">
        <v>20</v>
      </c>
      <c r="K823" t="s">
        <v>29</v>
      </c>
      <c r="L823" t="s">
        <v>30</v>
      </c>
      <c r="M823" t="s">
        <v>31</v>
      </c>
      <c r="N823">
        <v>1</v>
      </c>
      <c r="O823">
        <v>3</v>
      </c>
      <c r="P823">
        <v>100145</v>
      </c>
      <c r="Q823" t="s">
        <v>38</v>
      </c>
      <c r="R823">
        <v>8</v>
      </c>
      <c r="S823" t="s">
        <v>34</v>
      </c>
      <c r="W823" t="str">
        <f>IF(B823&lt;30,"&lt;30",IF(B823&lt;=40,"30-40",IF(B823&lt;=50,"41-50",IF(B823&lt;=60,"51-60","&gt;60"))))</f>
        <v>51-60</v>
      </c>
      <c r="X823" t="str">
        <f t="shared" si="48"/>
        <v>46-60 (Older Adult)</v>
      </c>
      <c r="AA823" t="str" cm="1">
        <f t="array" ref="AA823">INDEX(F823:F2322, MATCH(MAX(IF(H823:H2322="0", COUNTIF(F823:F2322, F823:F2322), 0)), IF(H823:H2322="0", COUNTIF(F823:F2322, F823:F2322), 0), 0))</f>
        <v>Personal</v>
      </c>
      <c r="AB823" t="str" cm="1">
        <f t="array" ref="AB823">INDEX(Q823:Q1821, MATCH(MAX(COUNTIFS(Q823:Q1821, Q823:Q1821, AC823:AC1821, "High")), COUNTIFS(Q823:Q1821, Q823:Q1821, AC823:AC1821, "High"), 0))</f>
        <v>North</v>
      </c>
      <c r="AC823" t="str">
        <v>High Risk</v>
      </c>
      <c r="AH823">
        <f t="shared" si="49"/>
        <v>647.78062678062679</v>
      </c>
      <c r="AJ823">
        <f t="shared" si="50"/>
        <v>0.15436241610738255</v>
      </c>
      <c r="AK823">
        <f t="shared" si="51"/>
        <v>1.4502124771994595E-2</v>
      </c>
      <c r="AM823">
        <v>0.64657911171854499</v>
      </c>
      <c r="AN823" s="8">
        <f>IF(L823="Male", 1, 0)</f>
        <v>1</v>
      </c>
    </row>
    <row r="824" spans="1:40" ht="15" x14ac:dyDescent="0.3">
      <c r="A824">
        <v>823</v>
      </c>
      <c r="B824">
        <v>46</v>
      </c>
      <c r="C824">
        <v>52004</v>
      </c>
      <c r="D824">
        <v>627</v>
      </c>
      <c r="E824">
        <v>146406</v>
      </c>
      <c r="F824" t="s">
        <v>44</v>
      </c>
      <c r="G824">
        <v>5159</v>
      </c>
      <c r="H824">
        <v>0</v>
      </c>
      <c r="I824">
        <v>1</v>
      </c>
      <c r="J824" t="s">
        <v>20</v>
      </c>
      <c r="K824" t="s">
        <v>29</v>
      </c>
      <c r="L824" t="s">
        <v>22</v>
      </c>
      <c r="M824" t="s">
        <v>37</v>
      </c>
      <c r="N824">
        <v>5</v>
      </c>
      <c r="O824">
        <v>1</v>
      </c>
      <c r="P824">
        <v>136307</v>
      </c>
      <c r="Q824" t="s">
        <v>32</v>
      </c>
      <c r="R824">
        <v>19</v>
      </c>
      <c r="S824" t="s">
        <v>25</v>
      </c>
      <c r="W824" t="str">
        <f>IF(B824&lt;30,"&lt;30",IF(B824&lt;=40,"30-40",IF(B824&lt;=50,"41-50",IF(B824&lt;=60,"51-60","&gt;60"))))</f>
        <v>41-50</v>
      </c>
      <c r="X824" t="str">
        <f t="shared" si="48"/>
        <v>46-60 (Older Adult)</v>
      </c>
      <c r="AA824" t="str" cm="1">
        <f t="array" ref="AA824">INDEX(F824:F2323, MATCH(MAX(IF(H824:H2323="0", COUNTIF(F824:F2323, F824:F2323), 0)), IF(H824:H2323="0", COUNTIF(F824:F2323, F824:F2323), 0), 0))</f>
        <v>Personal</v>
      </c>
      <c r="AB824" t="str" cm="1">
        <f t="array" ref="AB824">INDEX(Q824:Q1822, MATCH(MAX(COUNTIFS(Q824:Q1822, Q824:Q1822, AC824:AC1822, "High")), COUNTIFS(Q824:Q1822, Q824:Q1822, AC824:AC1822, "High"), 0))</f>
        <v>South</v>
      </c>
      <c r="AC824" t="str">
        <v>High Risk</v>
      </c>
      <c r="AH824">
        <f t="shared" si="49"/>
        <v>652.44324324324327</v>
      </c>
      <c r="AJ824">
        <f t="shared" si="50"/>
        <v>0.11715481171548117</v>
      </c>
      <c r="AK824">
        <f t="shared" si="51"/>
        <v>1.4782460407650955E-2</v>
      </c>
      <c r="AM824">
        <v>0.56997909180597917</v>
      </c>
      <c r="AN824" s="8">
        <f>IF(L824="Male", 1, 0)</f>
        <v>0</v>
      </c>
    </row>
    <row r="825" spans="1:40" ht="15" x14ac:dyDescent="0.3">
      <c r="A825">
        <v>824</v>
      </c>
      <c r="B825">
        <v>39</v>
      </c>
      <c r="C825">
        <v>32787</v>
      </c>
      <c r="D825">
        <v>610</v>
      </c>
      <c r="E825">
        <v>209145</v>
      </c>
      <c r="F825" t="s">
        <v>35</v>
      </c>
      <c r="G825">
        <v>6227</v>
      </c>
      <c r="H825">
        <v>0</v>
      </c>
      <c r="I825">
        <v>1</v>
      </c>
      <c r="J825" t="s">
        <v>20</v>
      </c>
      <c r="K825" t="s">
        <v>29</v>
      </c>
      <c r="L825" t="s">
        <v>22</v>
      </c>
      <c r="M825" t="s">
        <v>31</v>
      </c>
      <c r="N825">
        <v>5</v>
      </c>
      <c r="O825">
        <v>1</v>
      </c>
      <c r="P825">
        <v>93547</v>
      </c>
      <c r="Q825" t="s">
        <v>32</v>
      </c>
      <c r="R825">
        <v>18</v>
      </c>
      <c r="S825" t="s">
        <v>45</v>
      </c>
      <c r="W825" t="str">
        <f>IF(B825&lt;30,"&lt;30",IF(B825&lt;=40,"30-40",IF(B825&lt;=50,"41-50",IF(B825&lt;=60,"51-60","&gt;60"))))</f>
        <v>30-40</v>
      </c>
      <c r="X825" t="str">
        <f t="shared" si="48"/>
        <v>31-45 (Middle-Aged)</v>
      </c>
      <c r="AA825" t="str" cm="1">
        <f t="array" ref="AA825">INDEX(F825:F2324, MATCH(MAX(IF(H825:H2324="0", COUNTIF(F825:F2324, F825:F2324), 0)), IF(H825:H2324="0", COUNTIF(F825:F2324, F825:F2324), 0), 0))</f>
        <v>Medical</v>
      </c>
      <c r="AB825" t="str" cm="1">
        <f t="array" ref="AB825">INDEX(Q825:Q1823, MATCH(MAX(COUNTIFS(Q825:Q1823, Q825:Q1823, AC825:AC1823, "High")), COUNTIFS(Q825:Q1823, Q825:Q1823, AC825:AC1823, "High"), 0))</f>
        <v>South</v>
      </c>
      <c r="AC825" t="str">
        <v>High Risk</v>
      </c>
      <c r="AH825">
        <f t="shared" si="49"/>
        <v>647.78062678062679</v>
      </c>
      <c r="AJ825">
        <f t="shared" si="50"/>
        <v>0.11715481171548117</v>
      </c>
      <c r="AK825">
        <f t="shared" si="51"/>
        <v>1.4035287933244645E-2</v>
      </c>
      <c r="AM825">
        <v>0.39604283011866082</v>
      </c>
      <c r="AN825" s="8">
        <f>IF(L825="Male", 1, 0)</f>
        <v>0</v>
      </c>
    </row>
    <row r="826" spans="1:40" ht="15" x14ac:dyDescent="0.3">
      <c r="A826">
        <v>825</v>
      </c>
      <c r="B826">
        <v>46</v>
      </c>
      <c r="C826">
        <v>43812</v>
      </c>
      <c r="D826">
        <v>747</v>
      </c>
      <c r="E826">
        <v>200535</v>
      </c>
      <c r="F826" t="s">
        <v>44</v>
      </c>
      <c r="G826">
        <v>5826</v>
      </c>
      <c r="H826">
        <v>0</v>
      </c>
      <c r="I826">
        <v>1</v>
      </c>
      <c r="J826" t="s">
        <v>20</v>
      </c>
      <c r="K826" t="s">
        <v>29</v>
      </c>
      <c r="L826" t="s">
        <v>22</v>
      </c>
      <c r="M826" t="s">
        <v>23</v>
      </c>
      <c r="N826">
        <v>3</v>
      </c>
      <c r="O826">
        <v>4</v>
      </c>
      <c r="P826">
        <v>70591</v>
      </c>
      <c r="Q826" t="s">
        <v>38</v>
      </c>
      <c r="R826">
        <v>7</v>
      </c>
      <c r="S826" t="s">
        <v>42</v>
      </c>
      <c r="W826" t="str">
        <f>IF(B826&lt;30,"&lt;30",IF(B826&lt;=40,"30-40",IF(B826&lt;=50,"41-50",IF(B826&lt;=60,"51-60","&gt;60"))))</f>
        <v>41-50</v>
      </c>
      <c r="X826" t="str">
        <f t="shared" si="48"/>
        <v>46-60 (Older Adult)</v>
      </c>
      <c r="AA826" t="str" cm="1">
        <f t="array" ref="AA826">INDEX(F826:F2325, MATCH(MAX(IF(H826:H2325="0", COUNTIF(F826:F2325, F826:F2325), 0)), IF(H826:H2325="0", COUNTIF(F826:F2325, F826:F2325), 0), 0))</f>
        <v>Personal</v>
      </c>
      <c r="AB826" t="str" cm="1">
        <f t="array" ref="AB826">INDEX(Q826:Q1824, MATCH(MAX(COUNTIFS(Q826:Q1824, Q826:Q1824, AC826:AC1824, "High")), COUNTIFS(Q826:Q1824, Q826:Q1824, AC826:AC1824, "High"), 0))</f>
        <v>North</v>
      </c>
      <c r="AC826" t="str">
        <v>High Risk</v>
      </c>
      <c r="AH826">
        <f t="shared" si="49"/>
        <v>647.51989389920425</v>
      </c>
      <c r="AJ826">
        <f t="shared" si="50"/>
        <v>0.13414634146341464</v>
      </c>
      <c r="AK826">
        <f t="shared" si="51"/>
        <v>1.3283840046533884E-2</v>
      </c>
      <c r="AM826">
        <v>0.49583193794520425</v>
      </c>
      <c r="AN826" s="8">
        <f>IF(L826="Male", 1, 0)</f>
        <v>0</v>
      </c>
    </row>
    <row r="827" spans="1:40" ht="15" x14ac:dyDescent="0.3">
      <c r="A827">
        <v>826</v>
      </c>
      <c r="B827">
        <v>23</v>
      </c>
      <c r="C827">
        <v>85714</v>
      </c>
      <c r="D827">
        <v>641</v>
      </c>
      <c r="E827">
        <v>198021</v>
      </c>
      <c r="F827" t="s">
        <v>28</v>
      </c>
      <c r="G827">
        <v>5677</v>
      </c>
      <c r="H827">
        <v>0</v>
      </c>
      <c r="I827">
        <v>0</v>
      </c>
      <c r="J827" t="s">
        <v>20</v>
      </c>
      <c r="K827" t="s">
        <v>33</v>
      </c>
      <c r="L827" t="s">
        <v>22</v>
      </c>
      <c r="M827" t="s">
        <v>41</v>
      </c>
      <c r="N827">
        <v>3</v>
      </c>
      <c r="O827">
        <v>1</v>
      </c>
      <c r="P827">
        <v>99689</v>
      </c>
      <c r="Q827" t="s">
        <v>38</v>
      </c>
      <c r="R827">
        <v>16</v>
      </c>
      <c r="S827" t="s">
        <v>43</v>
      </c>
      <c r="W827" t="str">
        <f>IF(B827&lt;30,"&lt;30",IF(B827&lt;=40,"30-40",IF(B827&lt;=50,"41-50",IF(B827&lt;=60,"51-60","&gt;60"))))</f>
        <v>&lt;30</v>
      </c>
      <c r="X827" t="str">
        <f t="shared" si="48"/>
        <v>18-30 (Young Adult)</v>
      </c>
      <c r="AA827" t="str" cm="1">
        <f t="array" ref="AA827">INDEX(F827:F2326, MATCH(MAX(IF(H827:H2326="0", COUNTIF(F827:F2326, F827:F2326), 0)), IF(H827:H2326="0", COUNTIF(F827:F2326, F827:F2326), 0), 0))</f>
        <v>Education</v>
      </c>
      <c r="AB827" t="str" cm="1">
        <f t="array" ref="AB827">INDEX(Q827:Q1825, MATCH(MAX(COUNTIFS(Q827:Q1825, Q827:Q1825, AC827:AC1825, "High")), COUNTIFS(Q827:Q1825, Q827:Q1825, AC827:AC1825, "High"), 0))</f>
        <v>North</v>
      </c>
      <c r="AC827" t="str">
        <v>High Risk</v>
      </c>
      <c r="AH827">
        <f t="shared" si="49"/>
        <v>648.68905472636811</v>
      </c>
      <c r="AJ827">
        <f t="shared" si="50"/>
        <v>0.13414634146341464</v>
      </c>
      <c r="AK827">
        <f t="shared" si="51"/>
        <v>1.4106131351205317E-2</v>
      </c>
      <c r="AM827">
        <v>0.87509390584976876</v>
      </c>
      <c r="AN827" s="8">
        <f>IF(L827="Male", 1, 0)</f>
        <v>0</v>
      </c>
    </row>
    <row r="828" spans="1:40" ht="15" x14ac:dyDescent="0.3">
      <c r="A828">
        <v>827</v>
      </c>
      <c r="B828">
        <v>22</v>
      </c>
      <c r="C828">
        <v>31836</v>
      </c>
      <c r="D828">
        <v>660</v>
      </c>
      <c r="E828">
        <v>250939</v>
      </c>
      <c r="F828" t="s">
        <v>40</v>
      </c>
      <c r="G828">
        <v>8011</v>
      </c>
      <c r="H828">
        <v>0</v>
      </c>
      <c r="I828">
        <v>0</v>
      </c>
      <c r="J828" t="s">
        <v>20</v>
      </c>
      <c r="K828" t="s">
        <v>33</v>
      </c>
      <c r="L828" t="s">
        <v>30</v>
      </c>
      <c r="M828" t="s">
        <v>37</v>
      </c>
      <c r="N828">
        <v>0</v>
      </c>
      <c r="O828">
        <v>1</v>
      </c>
      <c r="P828">
        <v>103179</v>
      </c>
      <c r="Q828" t="s">
        <v>38</v>
      </c>
      <c r="R828">
        <v>14</v>
      </c>
      <c r="S828" t="s">
        <v>25</v>
      </c>
      <c r="W828" t="str">
        <f>IF(B828&lt;30,"&lt;30",IF(B828&lt;=40,"30-40",IF(B828&lt;=50,"41-50",IF(B828&lt;=60,"51-60","&gt;60"))))</f>
        <v>&lt;30</v>
      </c>
      <c r="X828" t="str">
        <f t="shared" si="48"/>
        <v>18-30 (Young Adult)</v>
      </c>
      <c r="AA828" t="str" cm="1">
        <f t="array" ref="AA828">INDEX(F828:F2327, MATCH(MAX(IF(H828:H2327="0", COUNTIF(F828:F2327, F828:F2327), 0)), IF(H828:H2327="0", COUNTIF(F828:F2327, F828:F2327), 0), 0))</f>
        <v>Car</v>
      </c>
      <c r="AB828" t="str" cm="1">
        <f t="array" ref="AB828">INDEX(Q828:Q1826, MATCH(MAX(COUNTIFS(Q828:Q1826, Q828:Q1826, AC828:AC1826, "High")), COUNTIFS(Q828:Q1826, Q828:Q1826, AC828:AC1826, "High"), 0))</f>
        <v>North</v>
      </c>
      <c r="AC828" t="str">
        <v>High Risk</v>
      </c>
      <c r="AH828">
        <f t="shared" si="49"/>
        <v>652.44324324324327</v>
      </c>
      <c r="AJ828">
        <f t="shared" si="50"/>
        <v>0.15873015873015872</v>
      </c>
      <c r="AK828">
        <f t="shared" si="51"/>
        <v>1.3350403165941455E-2</v>
      </c>
      <c r="AM828">
        <v>0.38743517102178615</v>
      </c>
      <c r="AN828" s="8">
        <f>IF(L828="Male", 1, 0)</f>
        <v>1</v>
      </c>
    </row>
    <row r="829" spans="1:40" ht="15" x14ac:dyDescent="0.3">
      <c r="A829">
        <v>828</v>
      </c>
      <c r="B829">
        <v>48</v>
      </c>
      <c r="C829">
        <v>55623</v>
      </c>
      <c r="D829">
        <v>569</v>
      </c>
      <c r="E829">
        <v>290370</v>
      </c>
      <c r="F829" t="s">
        <v>40</v>
      </c>
      <c r="G829">
        <v>6087</v>
      </c>
      <c r="H829">
        <v>0</v>
      </c>
      <c r="I829">
        <v>1</v>
      </c>
      <c r="J829" t="s">
        <v>20</v>
      </c>
      <c r="K829" t="s">
        <v>29</v>
      </c>
      <c r="L829" t="s">
        <v>30</v>
      </c>
      <c r="M829" t="s">
        <v>37</v>
      </c>
      <c r="N829">
        <v>4</v>
      </c>
      <c r="O829">
        <v>4</v>
      </c>
      <c r="P829">
        <v>97539</v>
      </c>
      <c r="Q829" t="s">
        <v>26</v>
      </c>
      <c r="R829">
        <v>8</v>
      </c>
      <c r="S829" t="s">
        <v>43</v>
      </c>
      <c r="W829" t="str">
        <f>IF(B829&lt;30,"&lt;30",IF(B829&lt;=40,"30-40",IF(B829&lt;=50,"41-50",IF(B829&lt;=60,"51-60","&gt;60"))))</f>
        <v>41-50</v>
      </c>
      <c r="X829" t="str">
        <f t="shared" si="48"/>
        <v>46-60 (Older Adult)</v>
      </c>
      <c r="AA829" t="str" cm="1">
        <f t="array" ref="AA829">INDEX(F829:F2328, MATCH(MAX(IF(H829:H2328="0", COUNTIF(F829:F2328, F829:F2328), 0)), IF(H829:H2328="0", COUNTIF(F829:F2328, F829:F2328), 0), 0))</f>
        <v>Car</v>
      </c>
      <c r="AB829" t="str" cm="1">
        <f t="array" ref="AB829">INDEX(Q829:Q1827, MATCH(MAX(COUNTIFS(Q829:Q1827, Q829:Q1827, AC829:AC1827, "High")), COUNTIFS(Q829:Q1827, Q829:Q1827, AC829:AC1827, "High"), 0))</f>
        <v>West</v>
      </c>
      <c r="AC829" t="str">
        <v>Low Risk</v>
      </c>
      <c r="AH829">
        <f t="shared" si="49"/>
        <v>652.44324324324327</v>
      </c>
      <c r="AJ829">
        <f t="shared" si="50"/>
        <v>0.17796610169491525</v>
      </c>
      <c r="AK829">
        <f t="shared" si="51"/>
        <v>1.2590317333224212E-2</v>
      </c>
      <c r="AM829">
        <v>0.60273526243856523</v>
      </c>
      <c r="AN829" s="8">
        <f>IF(L829="Male", 1, 0)</f>
        <v>1</v>
      </c>
    </row>
    <row r="830" spans="1:40" ht="15" x14ac:dyDescent="0.3">
      <c r="A830">
        <v>829</v>
      </c>
      <c r="B830">
        <v>22</v>
      </c>
      <c r="C830">
        <v>81812</v>
      </c>
      <c r="D830">
        <v>623</v>
      </c>
      <c r="E830">
        <v>219803</v>
      </c>
      <c r="F830" t="s">
        <v>40</v>
      </c>
      <c r="G830">
        <v>4375</v>
      </c>
      <c r="H830">
        <v>0</v>
      </c>
      <c r="I830">
        <v>0</v>
      </c>
      <c r="J830" t="s">
        <v>36</v>
      </c>
      <c r="K830" t="s">
        <v>33</v>
      </c>
      <c r="L830" t="s">
        <v>30</v>
      </c>
      <c r="M830" t="s">
        <v>31</v>
      </c>
      <c r="N830">
        <v>2</v>
      </c>
      <c r="O830">
        <v>4</v>
      </c>
      <c r="P830">
        <v>138419</v>
      </c>
      <c r="Q830" t="s">
        <v>38</v>
      </c>
      <c r="R830">
        <v>13</v>
      </c>
      <c r="S830" t="s">
        <v>43</v>
      </c>
      <c r="W830" t="str">
        <f>IF(B830&lt;30,"&lt;30",IF(B830&lt;=40,"30-40",IF(B830&lt;=50,"41-50",IF(B830&lt;=60,"51-60","&gt;60"))))</f>
        <v>&lt;30</v>
      </c>
      <c r="X830" t="str">
        <f t="shared" si="48"/>
        <v>18-30 (Young Adult)</v>
      </c>
      <c r="AA830" t="str" cm="1">
        <f t="array" ref="AA830">INDEX(F830:F2329, MATCH(MAX(IF(H830:H2329="0", COUNTIF(F830:F2329, F830:F2329), 0)), IF(H830:H2329="0", COUNTIF(F830:F2329, F830:F2329), 0), 0))</f>
        <v>Car</v>
      </c>
      <c r="AB830" t="str" cm="1">
        <f t="array" ref="AB830">INDEX(Q830:Q1828, MATCH(MAX(COUNTIFS(Q830:Q1828, Q830:Q1828, AC830:AC1828, "High")), COUNTIFS(Q830:Q1828, Q830:Q1828, AC830:AC1828, "High"), 0))</f>
        <v>North</v>
      </c>
      <c r="AC830" t="str">
        <v>High Risk</v>
      </c>
      <c r="AH830">
        <f t="shared" si="49"/>
        <v>647.78062678062679</v>
      </c>
      <c r="AJ830">
        <f t="shared" si="50"/>
        <v>0.13100436681222707</v>
      </c>
      <c r="AK830">
        <f t="shared" si="51"/>
        <v>1.3417619127537113E-2</v>
      </c>
      <c r="AM830">
        <v>0.83977625517047871</v>
      </c>
      <c r="AN830" s="8">
        <f>IF(L830="Male", 1, 0)</f>
        <v>1</v>
      </c>
    </row>
    <row r="831" spans="1:40" ht="15" x14ac:dyDescent="0.3">
      <c r="A831">
        <v>830</v>
      </c>
      <c r="B831">
        <v>42</v>
      </c>
      <c r="C831">
        <v>45897</v>
      </c>
      <c r="D831">
        <v>744</v>
      </c>
      <c r="E831">
        <v>139396</v>
      </c>
      <c r="F831" t="s">
        <v>35</v>
      </c>
      <c r="G831">
        <v>4260</v>
      </c>
      <c r="H831">
        <v>0</v>
      </c>
      <c r="I831">
        <v>0</v>
      </c>
      <c r="J831" t="s">
        <v>20</v>
      </c>
      <c r="K831" t="s">
        <v>33</v>
      </c>
      <c r="L831" t="s">
        <v>30</v>
      </c>
      <c r="M831" t="s">
        <v>41</v>
      </c>
      <c r="N831">
        <v>3</v>
      </c>
      <c r="O831">
        <v>4</v>
      </c>
      <c r="P831">
        <v>124159</v>
      </c>
      <c r="Q831" t="s">
        <v>26</v>
      </c>
      <c r="R831">
        <v>3</v>
      </c>
      <c r="S831" t="s">
        <v>39</v>
      </c>
      <c r="W831" t="str">
        <f>IF(B831&lt;30,"&lt;30",IF(B831&lt;=40,"30-40",IF(B831&lt;=50,"41-50",IF(B831&lt;=60,"51-60","&gt;60"))))</f>
        <v>41-50</v>
      </c>
      <c r="X831" t="str">
        <f t="shared" si="48"/>
        <v>31-45 (Middle-Aged)</v>
      </c>
      <c r="AA831" t="str" cm="1">
        <f t="array" ref="AA831">INDEX(F831:F2330, MATCH(MAX(IF(H831:H2330="0", COUNTIF(F831:F2330, F831:F2330), 0)), IF(H831:H2330="0", COUNTIF(F831:F2330, F831:F2330), 0), 0))</f>
        <v>Medical</v>
      </c>
      <c r="AB831" t="str" cm="1">
        <f t="array" ref="AB831">INDEX(Q831:Q1829, MATCH(MAX(COUNTIFS(Q831:Q1829, Q831:Q1829, AC831:AC1829, "High")), COUNTIFS(Q831:Q1829, Q831:Q1829, AC831:AC1829, "High"), 0))</f>
        <v>West</v>
      </c>
      <c r="AC831" t="str">
        <v>High Risk</v>
      </c>
      <c r="AH831">
        <f t="shared" si="49"/>
        <v>648.68905472636811</v>
      </c>
      <c r="AJ831">
        <f t="shared" si="50"/>
        <v>0.13414634146341464</v>
      </c>
      <c r="AK831">
        <f t="shared" si="51"/>
        <v>1.424991216910554E-2</v>
      </c>
      <c r="AM831">
        <v>0.51470361956138044</v>
      </c>
      <c r="AN831" s="8">
        <f>IF(L831="Male", 1, 0)</f>
        <v>1</v>
      </c>
    </row>
    <row r="832" spans="1:40" ht="15" x14ac:dyDescent="0.3">
      <c r="A832">
        <v>831</v>
      </c>
      <c r="B832">
        <v>27</v>
      </c>
      <c r="C832">
        <v>77507</v>
      </c>
      <c r="D832">
        <v>673</v>
      </c>
      <c r="E832">
        <v>207194</v>
      </c>
      <c r="F832" t="s">
        <v>35</v>
      </c>
      <c r="G832">
        <v>4961</v>
      </c>
      <c r="H832">
        <v>0</v>
      </c>
      <c r="I832">
        <v>1</v>
      </c>
      <c r="J832" t="s">
        <v>20</v>
      </c>
      <c r="K832" t="s">
        <v>21</v>
      </c>
      <c r="L832" t="s">
        <v>30</v>
      </c>
      <c r="M832" t="s">
        <v>41</v>
      </c>
      <c r="N832">
        <v>0</v>
      </c>
      <c r="O832">
        <v>4</v>
      </c>
      <c r="P832">
        <v>57071</v>
      </c>
      <c r="Q832" t="s">
        <v>38</v>
      </c>
      <c r="R832">
        <v>2</v>
      </c>
      <c r="S832" t="s">
        <v>25</v>
      </c>
      <c r="W832" t="str">
        <f>IF(B832&lt;30,"&lt;30",IF(B832&lt;=40,"30-40",IF(B832&lt;=50,"41-50",IF(B832&lt;=60,"51-60","&gt;60"))))</f>
        <v>&lt;30</v>
      </c>
      <c r="X832" t="str">
        <f t="shared" si="48"/>
        <v>18-30 (Young Adult)</v>
      </c>
      <c r="AA832" t="str" cm="1">
        <f t="array" ref="AA832">INDEX(F832:F2331, MATCH(MAX(IF(H832:H2331="0", COUNTIF(F832:F2331, F832:F2331), 0)), IF(H832:H2331="0", COUNTIF(F832:F2331, F832:F2331), 0), 0))</f>
        <v>Medical</v>
      </c>
      <c r="AB832" t="str" cm="1">
        <f t="array" ref="AB832">INDEX(Q832:Q1830, MATCH(MAX(COUNTIFS(Q832:Q1830, Q832:Q1830, AC832:AC1830, "High")), COUNTIFS(Q832:Q1830, Q832:Q1830, AC832:AC1830, "High"), 0))</f>
        <v>North</v>
      </c>
      <c r="AC832" t="str">
        <v>High Risk</v>
      </c>
      <c r="AH832">
        <f t="shared" si="49"/>
        <v>648.68905472636811</v>
      </c>
      <c r="AJ832">
        <f t="shared" si="50"/>
        <v>0.15873015873015872</v>
      </c>
      <c r="AK832">
        <f t="shared" si="51"/>
        <v>1.5087245853650585E-2</v>
      </c>
      <c r="AM832">
        <v>0.80081098449535226</v>
      </c>
      <c r="AN832" s="8">
        <f>IF(L832="Male", 1, 0)</f>
        <v>1</v>
      </c>
    </row>
    <row r="833" spans="1:40" ht="15" x14ac:dyDescent="0.3">
      <c r="A833">
        <v>832</v>
      </c>
      <c r="B833">
        <v>24</v>
      </c>
      <c r="C833">
        <v>39684</v>
      </c>
      <c r="D833">
        <v>648</v>
      </c>
      <c r="E833">
        <v>170792</v>
      </c>
      <c r="F833" t="s">
        <v>35</v>
      </c>
      <c r="G833">
        <v>4563</v>
      </c>
      <c r="H833">
        <v>0</v>
      </c>
      <c r="I833">
        <v>1</v>
      </c>
      <c r="J833" t="s">
        <v>20</v>
      </c>
      <c r="K833" t="s">
        <v>33</v>
      </c>
      <c r="L833" t="s">
        <v>22</v>
      </c>
      <c r="M833" t="s">
        <v>41</v>
      </c>
      <c r="N833">
        <v>4</v>
      </c>
      <c r="O833">
        <v>1</v>
      </c>
      <c r="P833">
        <v>146031</v>
      </c>
      <c r="Q833" t="s">
        <v>32</v>
      </c>
      <c r="R833">
        <v>13</v>
      </c>
      <c r="S833" t="s">
        <v>39</v>
      </c>
      <c r="W833" t="str">
        <f>IF(B833&lt;30,"&lt;30",IF(B833&lt;=40,"30-40",IF(B833&lt;=50,"41-50",IF(B833&lt;=60,"51-60","&gt;60"))))</f>
        <v>&lt;30</v>
      </c>
      <c r="X833" t="str">
        <f t="shared" si="48"/>
        <v>18-30 (Young Adult)</v>
      </c>
      <c r="AA833" t="str" cm="1">
        <f t="array" ref="AA833">INDEX(F833:F2332, MATCH(MAX(IF(H833:H2332="0", COUNTIF(F833:F2332, F833:F2332), 0)), IF(H833:H2332="0", COUNTIF(F833:F2332, F833:F2332), 0), 0))</f>
        <v>Medical</v>
      </c>
      <c r="AB833" t="str" cm="1">
        <f t="array" ref="AB833">INDEX(Q833:Q1831, MATCH(MAX(COUNTIFS(Q833:Q1831, Q833:Q1831, AC833:AC1831, "High")), COUNTIFS(Q833:Q1831, Q833:Q1831, AC833:AC1831, "High"), 0))</f>
        <v>South</v>
      </c>
      <c r="AC833" t="str">
        <v>High Risk</v>
      </c>
      <c r="AH833">
        <f t="shared" si="49"/>
        <v>648.68905472636811</v>
      </c>
      <c r="AJ833">
        <f t="shared" si="50"/>
        <v>0.17796610169491525</v>
      </c>
      <c r="AK833">
        <f t="shared" si="51"/>
        <v>1.5929670276051914E-2</v>
      </c>
      <c r="AM833">
        <v>0.4584687236950481</v>
      </c>
      <c r="AN833" s="8">
        <f>IF(L833="Male", 1, 0)</f>
        <v>0</v>
      </c>
    </row>
    <row r="834" spans="1:40" ht="15" x14ac:dyDescent="0.3">
      <c r="A834">
        <v>833</v>
      </c>
      <c r="B834">
        <v>58</v>
      </c>
      <c r="C834">
        <v>20376</v>
      </c>
      <c r="D834">
        <v>719</v>
      </c>
      <c r="E834">
        <v>299613</v>
      </c>
      <c r="F834" t="s">
        <v>28</v>
      </c>
      <c r="G834">
        <v>5079</v>
      </c>
      <c r="H834">
        <v>0</v>
      </c>
      <c r="I834">
        <v>0</v>
      </c>
      <c r="J834" t="s">
        <v>20</v>
      </c>
      <c r="K834" t="s">
        <v>29</v>
      </c>
      <c r="L834" t="s">
        <v>30</v>
      </c>
      <c r="M834" t="s">
        <v>23</v>
      </c>
      <c r="N834">
        <v>4</v>
      </c>
      <c r="O834">
        <v>3</v>
      </c>
      <c r="P834">
        <v>17757</v>
      </c>
      <c r="Q834" t="s">
        <v>26</v>
      </c>
      <c r="R834">
        <v>3</v>
      </c>
      <c r="S834" t="s">
        <v>39</v>
      </c>
      <c r="W834" t="str">
        <f>IF(B834&lt;30,"&lt;30",IF(B834&lt;=40,"30-40",IF(B834&lt;=50,"41-50",IF(B834&lt;=60,"51-60","&gt;60"))))</f>
        <v>51-60</v>
      </c>
      <c r="X834" t="str">
        <f t="shared" si="48"/>
        <v>46-60 (Older Adult)</v>
      </c>
      <c r="AA834" t="str" cm="1">
        <f t="array" ref="AA834">INDEX(F834:F2333, MATCH(MAX(IF(H834:H2333="0", COUNTIF(F834:F2333, F834:F2333), 0)), IF(H834:H2333="0", COUNTIF(F834:F2333, F834:F2333), 0), 0))</f>
        <v>Education</v>
      </c>
      <c r="AB834" t="str" cm="1">
        <f t="array" ref="AB834">INDEX(Q834:Q1832, MATCH(MAX(COUNTIFS(Q834:Q1832, Q834:Q1832, AC834:AC1832, "High")), COUNTIFS(Q834:Q1832, Q834:Q1832, AC834:AC1832, "High"), 0))</f>
        <v>West</v>
      </c>
      <c r="AC834" t="str">
        <v>High Risk</v>
      </c>
      <c r="AH834">
        <f t="shared" si="49"/>
        <v>647.51989389920425</v>
      </c>
      <c r="AJ834">
        <f t="shared" si="50"/>
        <v>0.17796610169491525</v>
      </c>
      <c r="AK834">
        <f t="shared" si="51"/>
        <v>1.5165335706019545E-2</v>
      </c>
      <c r="AM834">
        <v>0.28370880587963759</v>
      </c>
      <c r="AN834" s="8">
        <f>IF(L834="Male", 1, 0)</f>
        <v>1</v>
      </c>
    </row>
    <row r="835" spans="1:40" ht="15" x14ac:dyDescent="0.3">
      <c r="A835">
        <v>834</v>
      </c>
      <c r="B835">
        <v>59</v>
      </c>
      <c r="C835">
        <v>41310</v>
      </c>
      <c r="D835">
        <v>567</v>
      </c>
      <c r="E835">
        <v>234658</v>
      </c>
      <c r="F835" t="s">
        <v>40</v>
      </c>
      <c r="G835">
        <v>5337</v>
      </c>
      <c r="H835">
        <v>0</v>
      </c>
      <c r="I835">
        <v>0</v>
      </c>
      <c r="J835" t="s">
        <v>20</v>
      </c>
      <c r="K835" t="s">
        <v>29</v>
      </c>
      <c r="L835" t="s">
        <v>22</v>
      </c>
      <c r="M835" t="s">
        <v>41</v>
      </c>
      <c r="N835">
        <v>1</v>
      </c>
      <c r="O835">
        <v>4</v>
      </c>
      <c r="P835">
        <v>164530</v>
      </c>
      <c r="Q835" t="s">
        <v>32</v>
      </c>
      <c r="R835">
        <v>1</v>
      </c>
      <c r="S835" t="s">
        <v>42</v>
      </c>
      <c r="W835" t="str">
        <f>IF(B835&lt;30,"&lt;30",IF(B835&lt;=40,"30-40",IF(B835&lt;=50,"41-50",IF(B835&lt;=60,"51-60","&gt;60"))))</f>
        <v>51-60</v>
      </c>
      <c r="X835" t="str">
        <f t="shared" ref="X835:X898" si="52">IF(B835&lt;=30, "18-30 (Young Adult)", IF(B835&lt;=45, "31-45 (Middle-Aged)", "46-60 (Older Adult)"))</f>
        <v>46-60 (Older Adult)</v>
      </c>
      <c r="AA835" t="str" cm="1">
        <f t="array" ref="AA835">INDEX(F835:F2334, MATCH(MAX(IF(H835:H2334="0", COUNTIF(F835:F2334, F835:F2334), 0)), IF(H835:H2334="0", COUNTIF(F835:F2334, F835:F2334), 0), 0))</f>
        <v>Car</v>
      </c>
      <c r="AB835" t="str" cm="1">
        <f t="array" ref="AB835">INDEX(Q835:Q1833, MATCH(MAX(COUNTIFS(Q835:Q1833, Q835:Q1833, AC835:AC1833, "High")), COUNTIFS(Q835:Q1833, Q835:Q1833, AC835:AC1833, "High"), 0))</f>
        <v>South</v>
      </c>
      <c r="AC835" t="str">
        <v>Low Risk</v>
      </c>
      <c r="AH835">
        <f t="shared" ref="AH835:AH898" si="53">AVERAGEIF(M:M,M835,D:D)</f>
        <v>648.68905472636811</v>
      </c>
      <c r="AJ835">
        <f t="shared" ref="AJ835:AJ898" si="54">AVERAGEIFS(H:H,N:N,N835)</f>
        <v>0.15436241610738255</v>
      </c>
      <c r="AK835">
        <f t="shared" ref="AK835:AK898" si="55">CORREL(O835:O2334, H835:H2334)</f>
        <v>1.5455425735516733E-2</v>
      </c>
      <c r="AM835">
        <v>0.47318592000579274</v>
      </c>
      <c r="AN835" s="8">
        <f>IF(L835="Male", 1, 0)</f>
        <v>0</v>
      </c>
    </row>
    <row r="836" spans="1:40" ht="15" x14ac:dyDescent="0.3">
      <c r="A836">
        <v>835</v>
      </c>
      <c r="B836">
        <v>40</v>
      </c>
      <c r="C836">
        <v>38634</v>
      </c>
      <c r="D836">
        <v>629</v>
      </c>
      <c r="E836">
        <v>220125</v>
      </c>
      <c r="F836" t="s">
        <v>44</v>
      </c>
      <c r="G836">
        <v>5273</v>
      </c>
      <c r="H836">
        <v>0</v>
      </c>
      <c r="I836">
        <v>1</v>
      </c>
      <c r="J836" t="s">
        <v>20</v>
      </c>
      <c r="K836" t="s">
        <v>29</v>
      </c>
      <c r="L836" t="s">
        <v>22</v>
      </c>
      <c r="M836" t="s">
        <v>31</v>
      </c>
      <c r="N836">
        <v>0</v>
      </c>
      <c r="O836">
        <v>1</v>
      </c>
      <c r="P836">
        <v>91380</v>
      </c>
      <c r="Q836" t="s">
        <v>38</v>
      </c>
      <c r="R836">
        <v>2</v>
      </c>
      <c r="S836" t="s">
        <v>34</v>
      </c>
      <c r="W836" t="str">
        <f>IF(B836&lt;30,"&lt;30",IF(B836&lt;=40,"30-40",IF(B836&lt;=50,"41-50",IF(B836&lt;=60,"51-60","&gt;60"))))</f>
        <v>30-40</v>
      </c>
      <c r="X836" t="str">
        <f t="shared" si="52"/>
        <v>31-45 (Middle-Aged)</v>
      </c>
      <c r="AA836" t="str" cm="1">
        <f t="array" ref="AA836">INDEX(F836:F2335, MATCH(MAX(IF(H836:H2335="0", COUNTIF(F836:F2335, F836:F2335), 0)), IF(H836:H2335="0", COUNTIF(F836:F2335, F836:F2335), 0), 0))</f>
        <v>Personal</v>
      </c>
      <c r="AB836" t="str" cm="1">
        <f t="array" ref="AB836">INDEX(Q836:Q1834, MATCH(MAX(COUNTIFS(Q836:Q1834, Q836:Q1834, AC836:AC1834, "High")), COUNTIFS(Q836:Q1834, Q836:Q1834, AC836:AC1834, "High"), 0))</f>
        <v>North</v>
      </c>
      <c r="AC836" t="str">
        <v>High Risk</v>
      </c>
      <c r="AH836">
        <f t="shared" si="53"/>
        <v>647.78062678062679</v>
      </c>
      <c r="AJ836">
        <f t="shared" si="54"/>
        <v>0.15873015873015872</v>
      </c>
      <c r="AK836">
        <f t="shared" si="55"/>
        <v>1.6305427010921122E-2</v>
      </c>
      <c r="AM836">
        <v>0.44896499914013921</v>
      </c>
      <c r="AN836" s="8">
        <f>IF(L836="Male", 1, 0)</f>
        <v>0</v>
      </c>
    </row>
    <row r="837" spans="1:40" ht="15" x14ac:dyDescent="0.3">
      <c r="A837">
        <v>836</v>
      </c>
      <c r="B837">
        <v>26</v>
      </c>
      <c r="C837">
        <v>24947</v>
      </c>
      <c r="D837">
        <v>763</v>
      </c>
      <c r="E837">
        <v>232480</v>
      </c>
      <c r="F837" t="s">
        <v>44</v>
      </c>
      <c r="G837">
        <v>2542</v>
      </c>
      <c r="H837">
        <v>0</v>
      </c>
      <c r="I837">
        <v>0</v>
      </c>
      <c r="J837" t="s">
        <v>20</v>
      </c>
      <c r="K837" t="s">
        <v>29</v>
      </c>
      <c r="L837" t="s">
        <v>30</v>
      </c>
      <c r="M837" t="s">
        <v>23</v>
      </c>
      <c r="N837">
        <v>0</v>
      </c>
      <c r="O837">
        <v>1</v>
      </c>
      <c r="P837">
        <v>94312</v>
      </c>
      <c r="Q837" t="s">
        <v>38</v>
      </c>
      <c r="R837">
        <v>10</v>
      </c>
      <c r="S837" t="s">
        <v>39</v>
      </c>
      <c r="W837" t="str">
        <f>IF(B837&lt;30,"&lt;30",IF(B837&lt;=40,"30-40",IF(B837&lt;=50,"41-50",IF(B837&lt;=60,"51-60","&gt;60"))))</f>
        <v>&lt;30</v>
      </c>
      <c r="X837" t="str">
        <f t="shared" si="52"/>
        <v>18-30 (Young Adult)</v>
      </c>
      <c r="AA837" t="str" cm="1">
        <f t="array" ref="AA837">INDEX(F837:F2336, MATCH(MAX(IF(H837:H2336="0", COUNTIF(F837:F2336, F837:F2336), 0)), IF(H837:H2336="0", COUNTIF(F837:F2336, F837:F2336), 0), 0))</f>
        <v>Personal</v>
      </c>
      <c r="AB837" t="str" cm="1">
        <f t="array" ref="AB837">INDEX(Q837:Q1835, MATCH(MAX(COUNTIFS(Q837:Q1835, Q837:Q1835, AC837:AC1835, "High")), COUNTIFS(Q837:Q1835, Q837:Q1835, AC837:AC1835, "High"), 0))</f>
        <v>North</v>
      </c>
      <c r="AC837" t="str">
        <v>High Risk</v>
      </c>
      <c r="AH837">
        <f t="shared" si="53"/>
        <v>647.51989389920425</v>
      </c>
      <c r="AJ837">
        <f t="shared" si="54"/>
        <v>0.15873015873015872</v>
      </c>
      <c r="AK837">
        <f t="shared" si="55"/>
        <v>1.5536104703989001E-2</v>
      </c>
      <c r="AM837">
        <v>0.32508168677534099</v>
      </c>
      <c r="AN837" s="8">
        <f>IF(L837="Male", 1, 0)</f>
        <v>1</v>
      </c>
    </row>
    <row r="838" spans="1:40" ht="15" x14ac:dyDescent="0.3">
      <c r="A838">
        <v>837</v>
      </c>
      <c r="B838">
        <v>29</v>
      </c>
      <c r="C838">
        <v>43738</v>
      </c>
      <c r="D838">
        <v>647</v>
      </c>
      <c r="E838">
        <v>198081</v>
      </c>
      <c r="F838" t="s">
        <v>19</v>
      </c>
      <c r="G838">
        <v>4244</v>
      </c>
      <c r="H838">
        <v>0</v>
      </c>
      <c r="I838">
        <v>1</v>
      </c>
      <c r="J838" t="s">
        <v>20</v>
      </c>
      <c r="K838" t="s">
        <v>21</v>
      </c>
      <c r="L838" t="s">
        <v>30</v>
      </c>
      <c r="M838" t="s">
        <v>41</v>
      </c>
      <c r="N838">
        <v>1</v>
      </c>
      <c r="O838">
        <v>1</v>
      </c>
      <c r="P838">
        <v>98199</v>
      </c>
      <c r="Q838" t="s">
        <v>24</v>
      </c>
      <c r="R838">
        <v>11</v>
      </c>
      <c r="S838" t="s">
        <v>45</v>
      </c>
      <c r="W838" t="str">
        <f>IF(B838&lt;30,"&lt;30",IF(B838&lt;=40,"30-40",IF(B838&lt;=50,"41-50",IF(B838&lt;=60,"51-60","&gt;60"))))</f>
        <v>&lt;30</v>
      </c>
      <c r="X838" t="str">
        <f t="shared" si="52"/>
        <v>18-30 (Young Adult)</v>
      </c>
      <c r="AA838" t="str" cm="1">
        <f t="array" ref="AA838">INDEX(F838:F2337, MATCH(MAX(IF(H838:H2337="0", COUNTIF(F838:F2337, F838:F2337), 0)), IF(H838:H2337="0", COUNTIF(F838:F2337, F838:F2337), 0), 0))</f>
        <v>Home</v>
      </c>
      <c r="AB838" t="str" cm="1">
        <f t="array" ref="AB838">INDEX(Q838:Q1836, MATCH(MAX(COUNTIFS(Q838:Q1836, Q838:Q1836, AC838:AC1836, "High")), COUNTIFS(Q838:Q1836, Q838:Q1836, AC838:AC1836, "High"), 0))</f>
        <v>East</v>
      </c>
      <c r="AC838" t="str">
        <v>High Risk</v>
      </c>
      <c r="AH838">
        <f t="shared" si="53"/>
        <v>648.68905472636811</v>
      </c>
      <c r="AJ838">
        <f t="shared" si="54"/>
        <v>0.15436241610738255</v>
      </c>
      <c r="AK838">
        <f t="shared" si="55"/>
        <v>1.4762284163272936E-2</v>
      </c>
      <c r="AM838">
        <v>0.49516215164323923</v>
      </c>
      <c r="AN838" s="8">
        <f>IF(L838="Male", 1, 0)</f>
        <v>1</v>
      </c>
    </row>
    <row r="839" spans="1:40" ht="15" x14ac:dyDescent="0.3">
      <c r="A839">
        <v>838</v>
      </c>
      <c r="B839">
        <v>51</v>
      </c>
      <c r="C839">
        <v>64864</v>
      </c>
      <c r="D839">
        <v>647</v>
      </c>
      <c r="E839">
        <v>262602</v>
      </c>
      <c r="F839" t="s">
        <v>19</v>
      </c>
      <c r="G839">
        <v>5716</v>
      </c>
      <c r="H839">
        <v>0</v>
      </c>
      <c r="I839">
        <v>1</v>
      </c>
      <c r="J839" t="s">
        <v>20</v>
      </c>
      <c r="K839" t="s">
        <v>33</v>
      </c>
      <c r="L839" t="s">
        <v>30</v>
      </c>
      <c r="M839" t="s">
        <v>31</v>
      </c>
      <c r="N839">
        <v>2</v>
      </c>
      <c r="O839">
        <v>1</v>
      </c>
      <c r="P839">
        <v>111556</v>
      </c>
      <c r="Q839" t="s">
        <v>26</v>
      </c>
      <c r="R839">
        <v>3</v>
      </c>
      <c r="S839" t="s">
        <v>42</v>
      </c>
      <c r="W839" t="str">
        <f>IF(B839&lt;30,"&lt;30",IF(B839&lt;=40,"30-40",IF(B839&lt;=50,"41-50",IF(B839&lt;=60,"51-60","&gt;60"))))</f>
        <v>51-60</v>
      </c>
      <c r="X839" t="str">
        <f t="shared" si="52"/>
        <v>46-60 (Older Adult)</v>
      </c>
      <c r="AA839" t="str" cm="1">
        <f t="array" ref="AA839">INDEX(F839:F2338, MATCH(MAX(IF(H839:H2338="0", COUNTIF(F839:F2338, F839:F2338), 0)), IF(H839:H2338="0", COUNTIF(F839:F2338, F839:F2338), 0), 0))</f>
        <v>Home</v>
      </c>
      <c r="AB839" t="str" cm="1">
        <f t="array" ref="AB839">INDEX(Q839:Q1837, MATCH(MAX(COUNTIFS(Q839:Q1837, Q839:Q1837, AC839:AC1837, "High")), COUNTIFS(Q839:Q1837, Q839:Q1837, AC839:AC1837, "High"), 0))</f>
        <v>West</v>
      </c>
      <c r="AC839" t="str">
        <v>High Risk</v>
      </c>
      <c r="AH839">
        <f t="shared" si="53"/>
        <v>647.78062678062679</v>
      </c>
      <c r="AJ839">
        <f t="shared" si="54"/>
        <v>0.13100436681222707</v>
      </c>
      <c r="AK839">
        <f t="shared" si="55"/>
        <v>1.3983922520369479E-2</v>
      </c>
      <c r="AM839">
        <v>0.68637708968800626</v>
      </c>
      <c r="AN839" s="8">
        <f>IF(L839="Male", 1, 0)</f>
        <v>1</v>
      </c>
    </row>
    <row r="840" spans="1:40" ht="15" x14ac:dyDescent="0.3">
      <c r="A840">
        <v>839</v>
      </c>
      <c r="B840">
        <v>46</v>
      </c>
      <c r="C840">
        <v>41088</v>
      </c>
      <c r="D840">
        <v>708</v>
      </c>
      <c r="E840">
        <v>171455</v>
      </c>
      <c r="F840" t="s">
        <v>44</v>
      </c>
      <c r="G840">
        <v>6643</v>
      </c>
      <c r="H840">
        <v>0</v>
      </c>
      <c r="I840">
        <v>1</v>
      </c>
      <c r="J840" t="s">
        <v>20</v>
      </c>
      <c r="K840" t="s">
        <v>29</v>
      </c>
      <c r="L840" t="s">
        <v>22</v>
      </c>
      <c r="M840" t="s">
        <v>23</v>
      </c>
      <c r="N840">
        <v>3</v>
      </c>
      <c r="O840">
        <v>1</v>
      </c>
      <c r="P840">
        <v>99992</v>
      </c>
      <c r="Q840" t="s">
        <v>26</v>
      </c>
      <c r="R840">
        <v>8</v>
      </c>
      <c r="S840" t="s">
        <v>27</v>
      </c>
      <c r="W840" t="str">
        <f>IF(B840&lt;30,"&lt;30",IF(B840&lt;=40,"30-40",IF(B840&lt;=50,"41-50",IF(B840&lt;=60,"51-60","&gt;60"))))</f>
        <v>41-50</v>
      </c>
      <c r="X840" t="str">
        <f t="shared" si="52"/>
        <v>46-60 (Older Adult)</v>
      </c>
      <c r="AA840" t="str" cm="1">
        <f t="array" ref="AA840">INDEX(F840:F2339, MATCH(MAX(IF(H840:H2339="0", COUNTIF(F840:F2339, F840:F2339), 0)), IF(H840:H2339="0", COUNTIF(F840:F2339, F840:F2339), 0), 0))</f>
        <v>Personal</v>
      </c>
      <c r="AB840" t="str" cm="1">
        <f t="array" ref="AB840">INDEX(Q840:Q1838, MATCH(MAX(COUNTIFS(Q840:Q1838, Q840:Q1838, AC840:AC1838, "High")), COUNTIFS(Q840:Q1838, Q840:Q1838, AC840:AC1838, "High"), 0))</f>
        <v>West</v>
      </c>
      <c r="AC840" t="str">
        <v>High Risk</v>
      </c>
      <c r="AH840">
        <f t="shared" si="53"/>
        <v>647.51989389920425</v>
      </c>
      <c r="AJ840">
        <f t="shared" si="54"/>
        <v>0.13414634146341464</v>
      </c>
      <c r="AK840">
        <f t="shared" si="55"/>
        <v>1.3200976324267432E-2</v>
      </c>
      <c r="AM840">
        <v>0.47117656109989769</v>
      </c>
      <c r="AN840" s="8">
        <f>IF(L840="Male", 1, 0)</f>
        <v>0</v>
      </c>
    </row>
    <row r="841" spans="1:40" ht="15" x14ac:dyDescent="0.3">
      <c r="A841">
        <v>840</v>
      </c>
      <c r="B841">
        <v>56</v>
      </c>
      <c r="C841">
        <v>44359</v>
      </c>
      <c r="D841">
        <v>712</v>
      </c>
      <c r="E841">
        <v>248001</v>
      </c>
      <c r="F841" t="s">
        <v>40</v>
      </c>
      <c r="G841">
        <v>4596</v>
      </c>
      <c r="H841">
        <v>1</v>
      </c>
      <c r="I841">
        <v>1</v>
      </c>
      <c r="J841" t="s">
        <v>20</v>
      </c>
      <c r="K841" t="s">
        <v>21</v>
      </c>
      <c r="L841" t="s">
        <v>22</v>
      </c>
      <c r="M841" t="s">
        <v>23</v>
      </c>
      <c r="N841">
        <v>5</v>
      </c>
      <c r="O841">
        <v>4</v>
      </c>
      <c r="P841">
        <v>95998</v>
      </c>
      <c r="Q841" t="s">
        <v>26</v>
      </c>
      <c r="R841">
        <v>15</v>
      </c>
      <c r="S841" t="s">
        <v>27</v>
      </c>
      <c r="W841" t="str">
        <f>IF(B841&lt;30,"&lt;30",IF(B841&lt;=40,"30-40",IF(B841&lt;=50,"41-50",IF(B841&lt;=60,"51-60","&gt;60"))))</f>
        <v>51-60</v>
      </c>
      <c r="X841" t="str">
        <f t="shared" si="52"/>
        <v>46-60 (Older Adult)</v>
      </c>
      <c r="AA841" t="str" cm="1">
        <f t="array" ref="AA841">INDEX(F841:F2340, MATCH(MAX(IF(H841:H2340="0", COUNTIF(F841:F2340, F841:F2340), 0)), IF(H841:H2340="0", COUNTIF(F841:F2340, F841:F2340), 0), 0))</f>
        <v>Car</v>
      </c>
      <c r="AB841" t="str" cm="1">
        <f t="array" ref="AB841">INDEX(Q841:Q1839, MATCH(MAX(COUNTIFS(Q841:Q1839, Q841:Q1839, AC841:AC1839, "High")), COUNTIFS(Q841:Q1839, Q841:Q1839, AC841:AC1839, "High"), 0))</f>
        <v>West</v>
      </c>
      <c r="AC841" t="str">
        <v>High Risk</v>
      </c>
      <c r="AH841">
        <f t="shared" si="53"/>
        <v>647.51989389920425</v>
      </c>
      <c r="AJ841">
        <f t="shared" si="54"/>
        <v>0.11715481171548117</v>
      </c>
      <c r="AK841">
        <f t="shared" si="55"/>
        <v>1.241340153093288E-2</v>
      </c>
      <c r="AM841">
        <v>0.50078292587999962</v>
      </c>
      <c r="AN841" s="8">
        <f>IF(L841="Male", 1, 0)</f>
        <v>0</v>
      </c>
    </row>
    <row r="842" spans="1:40" ht="15" x14ac:dyDescent="0.3">
      <c r="A842">
        <v>841</v>
      </c>
      <c r="B842">
        <v>46</v>
      </c>
      <c r="C842">
        <v>70557</v>
      </c>
      <c r="D842">
        <v>584</v>
      </c>
      <c r="E842">
        <v>279600</v>
      </c>
      <c r="F842" t="s">
        <v>35</v>
      </c>
      <c r="G842">
        <v>4601</v>
      </c>
      <c r="H842">
        <v>0</v>
      </c>
      <c r="I842">
        <v>0</v>
      </c>
      <c r="J842" t="s">
        <v>36</v>
      </c>
      <c r="K842" t="s">
        <v>29</v>
      </c>
      <c r="L842" t="s">
        <v>22</v>
      </c>
      <c r="M842" t="s">
        <v>41</v>
      </c>
      <c r="N842">
        <v>1</v>
      </c>
      <c r="O842">
        <v>4</v>
      </c>
      <c r="P842">
        <v>139267</v>
      </c>
      <c r="Q842" t="s">
        <v>26</v>
      </c>
      <c r="R842">
        <v>5</v>
      </c>
      <c r="S842" t="s">
        <v>39</v>
      </c>
      <c r="W842" t="str">
        <f>IF(B842&lt;30,"&lt;30",IF(B842&lt;=40,"30-40",IF(B842&lt;=50,"41-50",IF(B842&lt;=60,"51-60","&gt;60"))))</f>
        <v>41-50</v>
      </c>
      <c r="X842" t="str">
        <f t="shared" si="52"/>
        <v>46-60 (Older Adult)</v>
      </c>
      <c r="AA842" t="str" cm="1">
        <f t="array" ref="AA842">INDEX(F842:F2341, MATCH(MAX(IF(H842:H2341="0", COUNTIF(F842:F2341, F842:F2341), 0)), IF(H842:H2341="0", COUNTIF(F842:F2341, F842:F2341), 0), 0))</f>
        <v>Medical</v>
      </c>
      <c r="AB842" t="str" cm="1">
        <f t="array" ref="AB842">INDEX(Q842:Q1840, MATCH(MAX(COUNTIFS(Q842:Q1840, Q842:Q1840, AC842:AC1840, "High")), COUNTIFS(Q842:Q1840, Q842:Q1840, AC842:AC1840, "High"), 0))</f>
        <v>West</v>
      </c>
      <c r="AC842" t="str">
        <v>Low Risk</v>
      </c>
      <c r="AH842">
        <f t="shared" si="53"/>
        <v>648.68905472636811</v>
      </c>
      <c r="AJ842">
        <f t="shared" si="54"/>
        <v>0.15436241610738255</v>
      </c>
      <c r="AK842">
        <f t="shared" si="55"/>
        <v>7.2942337371737758E-3</v>
      </c>
      <c r="AM842">
        <v>0.73790537910809806</v>
      </c>
      <c r="AN842" s="8">
        <f>IF(L842="Male", 1, 0)</f>
        <v>0</v>
      </c>
    </row>
    <row r="843" spans="1:40" ht="15" x14ac:dyDescent="0.3">
      <c r="A843">
        <v>842</v>
      </c>
      <c r="B843">
        <v>48</v>
      </c>
      <c r="C843">
        <v>38775</v>
      </c>
      <c r="D843">
        <v>671</v>
      </c>
      <c r="E843">
        <v>159302</v>
      </c>
      <c r="F843" t="s">
        <v>44</v>
      </c>
      <c r="G843">
        <v>4910</v>
      </c>
      <c r="H843">
        <v>0</v>
      </c>
      <c r="I843">
        <v>0</v>
      </c>
      <c r="J843" t="s">
        <v>20</v>
      </c>
      <c r="K843" t="s">
        <v>33</v>
      </c>
      <c r="L843" t="s">
        <v>30</v>
      </c>
      <c r="M843" t="s">
        <v>23</v>
      </c>
      <c r="N843">
        <v>3</v>
      </c>
      <c r="O843">
        <v>2</v>
      </c>
      <c r="P843">
        <v>116967</v>
      </c>
      <c r="Q843" t="s">
        <v>32</v>
      </c>
      <c r="R843">
        <v>8</v>
      </c>
      <c r="S843" t="s">
        <v>42</v>
      </c>
      <c r="W843" t="str">
        <f>IF(B843&lt;30,"&lt;30",IF(B843&lt;=40,"30-40",IF(B843&lt;=50,"41-50",IF(B843&lt;=60,"51-60","&gt;60"))))</f>
        <v>41-50</v>
      </c>
      <c r="X843" t="str">
        <f t="shared" si="52"/>
        <v>46-60 (Older Adult)</v>
      </c>
      <c r="AA843" t="str" cm="1">
        <f t="array" ref="AA843">INDEX(F843:F2342, MATCH(MAX(IF(H843:H2342="0", COUNTIF(F843:F2342, F843:F2342), 0)), IF(H843:H2342="0", COUNTIF(F843:F2342, F843:F2342), 0), 0))</f>
        <v>Personal</v>
      </c>
      <c r="AB843" t="str" cm="1">
        <f t="array" ref="AB843">INDEX(Q843:Q1841, MATCH(MAX(COUNTIFS(Q843:Q1841, Q843:Q1841, AC843:AC1841, "High")), COUNTIFS(Q843:Q1841, Q843:Q1841, AC843:AC1841, "High"), 0))</f>
        <v>South</v>
      </c>
      <c r="AC843" t="str">
        <v>High Risk</v>
      </c>
      <c r="AH843">
        <f t="shared" si="53"/>
        <v>647.51989389920425</v>
      </c>
      <c r="AJ843">
        <f t="shared" si="54"/>
        <v>0.13414634146341464</v>
      </c>
      <c r="AK843">
        <f t="shared" si="55"/>
        <v>8.1403186485957957E-3</v>
      </c>
      <c r="AM843">
        <v>0.45024121358036984</v>
      </c>
      <c r="AN843" s="8">
        <f>IF(L843="Male", 1, 0)</f>
        <v>1</v>
      </c>
    </row>
    <row r="844" spans="1:40" ht="15" x14ac:dyDescent="0.3">
      <c r="A844">
        <v>843</v>
      </c>
      <c r="B844">
        <v>25</v>
      </c>
      <c r="C844">
        <v>59283</v>
      </c>
      <c r="D844">
        <v>737</v>
      </c>
      <c r="E844">
        <v>216882</v>
      </c>
      <c r="F844" t="s">
        <v>44</v>
      </c>
      <c r="G844">
        <v>6724</v>
      </c>
      <c r="H844">
        <v>0</v>
      </c>
      <c r="I844">
        <v>1</v>
      </c>
      <c r="J844" t="s">
        <v>20</v>
      </c>
      <c r="K844" t="s">
        <v>21</v>
      </c>
      <c r="L844" t="s">
        <v>22</v>
      </c>
      <c r="M844" t="s">
        <v>37</v>
      </c>
      <c r="N844">
        <v>5</v>
      </c>
      <c r="O844">
        <v>2</v>
      </c>
      <c r="P844">
        <v>71235</v>
      </c>
      <c r="Q844" t="s">
        <v>26</v>
      </c>
      <c r="R844">
        <v>18</v>
      </c>
      <c r="S844" t="s">
        <v>45</v>
      </c>
      <c r="W844" t="str">
        <f>IF(B844&lt;30,"&lt;30",IF(B844&lt;=40,"30-40",IF(B844&lt;=50,"41-50",IF(B844&lt;=60,"51-60","&gt;60"))))</f>
        <v>&lt;30</v>
      </c>
      <c r="X844" t="str">
        <f t="shared" si="52"/>
        <v>18-30 (Young Adult)</v>
      </c>
      <c r="AA844" t="str" cm="1">
        <f t="array" ref="AA844">INDEX(F844:F2343, MATCH(MAX(IF(H844:H2343="0", COUNTIF(F844:F2343, F844:F2343), 0)), IF(H844:H2343="0", COUNTIF(F844:F2343, F844:F2343), 0), 0))</f>
        <v>Personal</v>
      </c>
      <c r="AB844" t="str" cm="1">
        <f t="array" ref="AB844">INDEX(Q844:Q1842, MATCH(MAX(COUNTIFS(Q844:Q1842, Q844:Q1842, AC844:AC1842, "High")), COUNTIFS(Q844:Q1842, Q844:Q1842, AC844:AC1842, "High"), 0))</f>
        <v>West</v>
      </c>
      <c r="AC844" t="str">
        <v>High Risk</v>
      </c>
      <c r="AH844">
        <f t="shared" si="53"/>
        <v>652.44324324324327</v>
      </c>
      <c r="AJ844">
        <f t="shared" si="54"/>
        <v>0.11715481171548117</v>
      </c>
      <c r="AK844">
        <f t="shared" si="55"/>
        <v>7.8837787441900457E-3</v>
      </c>
      <c r="AM844">
        <v>0.63586253088710476</v>
      </c>
      <c r="AN844" s="8">
        <f>IF(L844="Male", 1, 0)</f>
        <v>0</v>
      </c>
    </row>
    <row r="845" spans="1:40" ht="15" x14ac:dyDescent="0.3">
      <c r="A845">
        <v>844</v>
      </c>
      <c r="B845">
        <v>30</v>
      </c>
      <c r="C845">
        <v>24388</v>
      </c>
      <c r="D845">
        <v>617</v>
      </c>
      <c r="E845">
        <v>220827</v>
      </c>
      <c r="F845" t="s">
        <v>19</v>
      </c>
      <c r="G845">
        <v>5053</v>
      </c>
      <c r="H845">
        <v>0</v>
      </c>
      <c r="I845">
        <v>1</v>
      </c>
      <c r="J845" t="s">
        <v>20</v>
      </c>
      <c r="K845" t="s">
        <v>33</v>
      </c>
      <c r="L845" t="s">
        <v>22</v>
      </c>
      <c r="M845" t="s">
        <v>31</v>
      </c>
      <c r="N845">
        <v>0</v>
      </c>
      <c r="O845">
        <v>4</v>
      </c>
      <c r="P845">
        <v>122220</v>
      </c>
      <c r="Q845" t="s">
        <v>32</v>
      </c>
      <c r="R845">
        <v>18</v>
      </c>
      <c r="S845" t="s">
        <v>42</v>
      </c>
      <c r="W845" t="str">
        <f>IF(B845&lt;30,"&lt;30",IF(B845&lt;=40,"30-40",IF(B845&lt;=50,"41-50",IF(B845&lt;=60,"51-60","&gt;60"))))</f>
        <v>30-40</v>
      </c>
      <c r="X845" t="str">
        <f t="shared" si="52"/>
        <v>18-30 (Young Adult)</v>
      </c>
      <c r="AA845" t="str" cm="1">
        <f t="array" ref="AA845">INDEX(F845:F2344, MATCH(MAX(IF(H845:H2344="0", COUNTIF(F845:F2344, F845:F2344), 0)), IF(H845:H2344="0", COUNTIF(F845:F2344, F845:F2344), 0), 0))</f>
        <v>Home</v>
      </c>
      <c r="AB845" t="str" cm="1">
        <f t="array" ref="AB845">INDEX(Q845:Q1843, MATCH(MAX(COUNTIFS(Q845:Q1843, Q845:Q1843, AC845:AC1843, "High")), COUNTIFS(Q845:Q1843, Q845:Q1843, AC845:AC1843, "High"), 0))</f>
        <v>South</v>
      </c>
      <c r="AC845" t="str">
        <v>High Risk</v>
      </c>
      <c r="AH845">
        <f t="shared" si="53"/>
        <v>647.78062678062679</v>
      </c>
      <c r="AJ845">
        <f t="shared" si="54"/>
        <v>0.15873015873015872</v>
      </c>
      <c r="AK845">
        <f t="shared" si="55"/>
        <v>7.6263243077970989E-3</v>
      </c>
      <c r="AM845">
        <v>0.32002208484563238</v>
      </c>
      <c r="AN845" s="8">
        <f>IF(L845="Male", 1, 0)</f>
        <v>0</v>
      </c>
    </row>
    <row r="846" spans="1:40" ht="15" x14ac:dyDescent="0.3">
      <c r="A846">
        <v>845</v>
      </c>
      <c r="B846">
        <v>38</v>
      </c>
      <c r="C846">
        <v>35507</v>
      </c>
      <c r="D846">
        <v>631</v>
      </c>
      <c r="E846">
        <v>146274</v>
      </c>
      <c r="F846" t="s">
        <v>40</v>
      </c>
      <c r="G846">
        <v>2758</v>
      </c>
      <c r="H846">
        <v>0</v>
      </c>
      <c r="I846">
        <v>0</v>
      </c>
      <c r="J846" t="s">
        <v>36</v>
      </c>
      <c r="K846" t="s">
        <v>21</v>
      </c>
      <c r="L846" t="s">
        <v>22</v>
      </c>
      <c r="M846" t="s">
        <v>41</v>
      </c>
      <c r="N846">
        <v>1</v>
      </c>
      <c r="O846">
        <v>4</v>
      </c>
      <c r="P846">
        <v>115723</v>
      </c>
      <c r="Q846" t="s">
        <v>38</v>
      </c>
      <c r="R846">
        <v>12</v>
      </c>
      <c r="S846" t="s">
        <v>43</v>
      </c>
      <c r="W846" t="str">
        <f>IF(B846&lt;30,"&lt;30",IF(B846&lt;=40,"30-40",IF(B846&lt;=50,"41-50",IF(B846&lt;=60,"51-60","&gt;60"))))</f>
        <v>30-40</v>
      </c>
      <c r="X846" t="str">
        <f t="shared" si="52"/>
        <v>31-45 (Middle-Aged)</v>
      </c>
      <c r="AA846" t="str" cm="1">
        <f t="array" ref="AA846">INDEX(F846:F2345, MATCH(MAX(IF(H846:H2345="0", COUNTIF(F846:F2345, F846:F2345), 0)), IF(H846:H2345="0", COUNTIF(F846:F2345, F846:F2345), 0), 0))</f>
        <v>Car</v>
      </c>
      <c r="AB846" t="str" cm="1">
        <f t="array" ref="AB846">INDEX(Q846:Q1844, MATCH(MAX(COUNTIFS(Q846:Q1844, Q846:Q1844, AC846:AC1844, "High")), COUNTIFS(Q846:Q1844, Q846:Q1844, AC846:AC1844, "High"), 0))</f>
        <v>North</v>
      </c>
      <c r="AC846" t="str">
        <v>High Risk</v>
      </c>
      <c r="AH846">
        <f t="shared" si="53"/>
        <v>648.68905472636811</v>
      </c>
      <c r="AJ846">
        <f t="shared" si="54"/>
        <v>0.15436241610738255</v>
      </c>
      <c r="AK846">
        <f t="shared" si="55"/>
        <v>8.4790337437233819E-3</v>
      </c>
      <c r="AM846">
        <v>0.42066200229899625</v>
      </c>
      <c r="AN846" s="8">
        <f>IF(L846="Male", 1, 0)</f>
        <v>0</v>
      </c>
    </row>
    <row r="847" spans="1:40" ht="15" x14ac:dyDescent="0.3">
      <c r="A847">
        <v>846</v>
      </c>
      <c r="B847">
        <v>35</v>
      </c>
      <c r="C847">
        <v>46798</v>
      </c>
      <c r="D847">
        <v>651</v>
      </c>
      <c r="E847">
        <v>131550</v>
      </c>
      <c r="F847" t="s">
        <v>44</v>
      </c>
      <c r="G847">
        <v>6787</v>
      </c>
      <c r="H847">
        <v>0</v>
      </c>
      <c r="I847">
        <v>0</v>
      </c>
      <c r="J847" t="s">
        <v>36</v>
      </c>
      <c r="K847" t="s">
        <v>29</v>
      </c>
      <c r="L847" t="s">
        <v>22</v>
      </c>
      <c r="M847" t="s">
        <v>31</v>
      </c>
      <c r="N847">
        <v>5</v>
      </c>
      <c r="O847">
        <v>4</v>
      </c>
      <c r="P847">
        <v>83641</v>
      </c>
      <c r="Q847" t="s">
        <v>32</v>
      </c>
      <c r="R847">
        <v>4</v>
      </c>
      <c r="S847" t="s">
        <v>42</v>
      </c>
      <c r="W847" t="str">
        <f>IF(B847&lt;30,"&lt;30",IF(B847&lt;=40,"30-40",IF(B847&lt;=50,"41-50",IF(B847&lt;=60,"51-60","&gt;60"))))</f>
        <v>30-40</v>
      </c>
      <c r="X847" t="str">
        <f t="shared" si="52"/>
        <v>31-45 (Middle-Aged)</v>
      </c>
      <c r="AA847" t="str" cm="1">
        <f t="array" ref="AA847">INDEX(F847:F2346, MATCH(MAX(IF(H847:H2346="0", COUNTIF(F847:F2346, F847:F2346), 0)), IF(H847:H2346="0", COUNTIF(F847:F2346, F847:F2346), 0), 0))</f>
        <v>Personal</v>
      </c>
      <c r="AB847" t="str" cm="1">
        <f t="array" ref="AB847">INDEX(Q847:Q1845, MATCH(MAX(COUNTIFS(Q847:Q1845, Q847:Q1845, AC847:AC1845, "High")), COUNTIFS(Q847:Q1845, Q847:Q1845, AC847:AC1845, "High"), 0))</f>
        <v>South</v>
      </c>
      <c r="AC847" t="str">
        <v>High Risk</v>
      </c>
      <c r="AH847">
        <f t="shared" si="53"/>
        <v>647.78062678062679</v>
      </c>
      <c r="AJ847">
        <f t="shared" si="54"/>
        <v>0.11715481171548117</v>
      </c>
      <c r="AK847">
        <f t="shared" si="55"/>
        <v>9.3370461310397085E-3</v>
      </c>
      <c r="AM847">
        <v>0.52285872034611658</v>
      </c>
      <c r="AN847" s="8">
        <f>IF(L847="Male", 1, 0)</f>
        <v>0</v>
      </c>
    </row>
    <row r="848" spans="1:40" ht="15" x14ac:dyDescent="0.3">
      <c r="A848">
        <v>847</v>
      </c>
      <c r="B848">
        <v>53</v>
      </c>
      <c r="C848">
        <v>68136</v>
      </c>
      <c r="D848">
        <v>684</v>
      </c>
      <c r="E848">
        <v>154200</v>
      </c>
      <c r="F848" t="s">
        <v>35</v>
      </c>
      <c r="G848">
        <v>5691</v>
      </c>
      <c r="H848">
        <v>0</v>
      </c>
      <c r="I848">
        <v>1</v>
      </c>
      <c r="J848" t="s">
        <v>20</v>
      </c>
      <c r="K848" t="s">
        <v>29</v>
      </c>
      <c r="L848" t="s">
        <v>30</v>
      </c>
      <c r="M848" t="s">
        <v>31</v>
      </c>
      <c r="N848">
        <v>2</v>
      </c>
      <c r="O848">
        <v>3</v>
      </c>
      <c r="P848">
        <v>123764</v>
      </c>
      <c r="Q848" t="s">
        <v>26</v>
      </c>
      <c r="R848">
        <v>8</v>
      </c>
      <c r="S848" t="s">
        <v>43</v>
      </c>
      <c r="W848" t="str">
        <f>IF(B848&lt;30,"&lt;30",IF(B848&lt;=40,"30-40",IF(B848&lt;=50,"41-50",IF(B848&lt;=60,"51-60","&gt;60"))))</f>
        <v>51-60</v>
      </c>
      <c r="X848" t="str">
        <f t="shared" si="52"/>
        <v>46-60 (Older Adult)</v>
      </c>
      <c r="AA848" t="str" cm="1">
        <f t="array" ref="AA848">INDEX(F848:F2347, MATCH(MAX(IF(H848:H2347="0", COUNTIF(F848:F2347, F848:F2347), 0)), IF(H848:H2347="0", COUNTIF(F848:F2347, F848:F2347), 0), 0))</f>
        <v>Medical</v>
      </c>
      <c r="AB848" t="str" cm="1">
        <f t="array" ref="AB848">INDEX(Q848:Q1846, MATCH(MAX(COUNTIFS(Q848:Q1846, Q848:Q1846, AC848:AC1846, "High")), COUNTIFS(Q848:Q1846, Q848:Q1846, AC848:AC1846, "High"), 0))</f>
        <v>West</v>
      </c>
      <c r="AC848" t="str">
        <v>High Risk</v>
      </c>
      <c r="AH848">
        <f t="shared" si="53"/>
        <v>647.78062678062679</v>
      </c>
      <c r="AJ848">
        <f t="shared" si="54"/>
        <v>0.13100436681222707</v>
      </c>
      <c r="AK848">
        <f t="shared" si="55"/>
        <v>1.0200415655754556E-2</v>
      </c>
      <c r="AM848">
        <v>0.71599250563435102</v>
      </c>
      <c r="AN848" s="8">
        <f>IF(L848="Male", 1, 0)</f>
        <v>1</v>
      </c>
    </row>
    <row r="849" spans="1:40" ht="15" x14ac:dyDescent="0.3">
      <c r="A849">
        <v>848</v>
      </c>
      <c r="B849">
        <v>25</v>
      </c>
      <c r="C849">
        <v>36311</v>
      </c>
      <c r="D849">
        <v>578</v>
      </c>
      <c r="E849">
        <v>197396</v>
      </c>
      <c r="F849" t="s">
        <v>35</v>
      </c>
      <c r="G849">
        <v>3706</v>
      </c>
      <c r="H849">
        <v>0</v>
      </c>
      <c r="I849">
        <v>0</v>
      </c>
      <c r="J849" t="s">
        <v>20</v>
      </c>
      <c r="K849" t="s">
        <v>33</v>
      </c>
      <c r="L849" t="s">
        <v>22</v>
      </c>
      <c r="M849" t="s">
        <v>37</v>
      </c>
      <c r="N849">
        <v>3</v>
      </c>
      <c r="O849">
        <v>4</v>
      </c>
      <c r="P849">
        <v>95272</v>
      </c>
      <c r="Q849" t="s">
        <v>32</v>
      </c>
      <c r="R849">
        <v>2</v>
      </c>
      <c r="S849" t="s">
        <v>27</v>
      </c>
      <c r="W849" t="str">
        <f>IF(B849&lt;30,"&lt;30",IF(B849&lt;=40,"30-40",IF(B849&lt;=50,"41-50",IF(B849&lt;=60,"51-60","&gt;60"))))</f>
        <v>&lt;30</v>
      </c>
      <c r="X849" t="str">
        <f t="shared" si="52"/>
        <v>18-30 (Young Adult)</v>
      </c>
      <c r="AA849" t="str" cm="1">
        <f t="array" ref="AA849">INDEX(F849:F2348, MATCH(MAX(IF(H849:H2348="0", COUNTIF(F849:F2348, F849:F2348), 0)), IF(H849:H2348="0", COUNTIF(F849:F2348, F849:F2348), 0), 0))</f>
        <v>Medical</v>
      </c>
      <c r="AB849" t="str" cm="1">
        <f t="array" ref="AB849">INDEX(Q849:Q1847, MATCH(MAX(COUNTIFS(Q849:Q1847, Q849:Q1847, AC849:AC1847, "High")), COUNTIFS(Q849:Q1847, Q849:Q1847, AC849:AC1847, "High"), 0))</f>
        <v>South</v>
      </c>
      <c r="AC849" t="str">
        <v>Low Risk</v>
      </c>
      <c r="AH849">
        <f t="shared" si="53"/>
        <v>652.44324324324327</v>
      </c>
      <c r="AJ849">
        <f t="shared" si="54"/>
        <v>0.13414634146341464</v>
      </c>
      <c r="AK849">
        <f t="shared" si="55"/>
        <v>1.0499756364789142E-2</v>
      </c>
      <c r="AM849">
        <v>0.42793913995818361</v>
      </c>
      <c r="AN849" s="8">
        <f>IF(L849="Male", 1, 0)</f>
        <v>0</v>
      </c>
    </row>
    <row r="850" spans="1:40" ht="15" x14ac:dyDescent="0.3">
      <c r="A850">
        <v>849</v>
      </c>
      <c r="B850">
        <v>57</v>
      </c>
      <c r="C850">
        <v>36131</v>
      </c>
      <c r="D850">
        <v>494</v>
      </c>
      <c r="E850">
        <v>220943</v>
      </c>
      <c r="F850" t="s">
        <v>28</v>
      </c>
      <c r="G850">
        <v>4488</v>
      </c>
      <c r="H850">
        <v>0</v>
      </c>
      <c r="I850">
        <v>0</v>
      </c>
      <c r="J850" t="s">
        <v>20</v>
      </c>
      <c r="K850" t="s">
        <v>33</v>
      </c>
      <c r="L850" t="s">
        <v>30</v>
      </c>
      <c r="M850" t="s">
        <v>23</v>
      </c>
      <c r="N850">
        <v>3</v>
      </c>
      <c r="O850">
        <v>1</v>
      </c>
      <c r="P850">
        <v>93349</v>
      </c>
      <c r="Q850" t="s">
        <v>26</v>
      </c>
      <c r="R850">
        <v>3</v>
      </c>
      <c r="S850" t="s">
        <v>39</v>
      </c>
      <c r="W850" t="str">
        <f>IF(B850&lt;30,"&lt;30",IF(B850&lt;=40,"30-40",IF(B850&lt;=50,"41-50",IF(B850&lt;=60,"51-60","&gt;60"))))</f>
        <v>51-60</v>
      </c>
      <c r="X850" t="str">
        <f t="shared" si="52"/>
        <v>46-60 (Older Adult)</v>
      </c>
      <c r="AA850" t="str" cm="1">
        <f t="array" ref="AA850">INDEX(F850:F2349, MATCH(MAX(IF(H850:H2349="0", COUNTIF(F850:F2349, F850:F2349), 0)), IF(H850:H2349="0", COUNTIF(F850:F2349, F850:F2349), 0), 0))</f>
        <v>Education</v>
      </c>
      <c r="AB850" t="str" cm="1">
        <f t="array" ref="AB850">INDEX(Q850:Q1848, MATCH(MAX(COUNTIFS(Q850:Q1848, Q850:Q1848, AC850:AC1848, "High")), COUNTIFS(Q850:Q1848, Q850:Q1848, AC850:AC1848, "High"), 0))</f>
        <v>West</v>
      </c>
      <c r="AC850" t="str">
        <v>Low Risk</v>
      </c>
      <c r="AH850">
        <f t="shared" si="53"/>
        <v>647.51989389920425</v>
      </c>
      <c r="AJ850">
        <f t="shared" si="54"/>
        <v>0.13414634146341464</v>
      </c>
      <c r="AK850">
        <f t="shared" si="55"/>
        <v>1.1371062392785927E-2</v>
      </c>
      <c r="AM850">
        <v>0.42630993003448492</v>
      </c>
      <c r="AN850" s="8">
        <f>IF(L850="Male", 1, 0)</f>
        <v>1</v>
      </c>
    </row>
    <row r="851" spans="1:40" ht="15" x14ac:dyDescent="0.3">
      <c r="A851">
        <v>850</v>
      </c>
      <c r="B851">
        <v>60</v>
      </c>
      <c r="C851">
        <v>54085</v>
      </c>
      <c r="D851">
        <v>660</v>
      </c>
      <c r="E851">
        <v>181518</v>
      </c>
      <c r="F851" t="s">
        <v>35</v>
      </c>
      <c r="G851">
        <v>4204</v>
      </c>
      <c r="H851">
        <v>0</v>
      </c>
      <c r="I851">
        <v>1</v>
      </c>
      <c r="J851" t="s">
        <v>20</v>
      </c>
      <c r="K851" t="s">
        <v>21</v>
      </c>
      <c r="L851" t="s">
        <v>30</v>
      </c>
      <c r="M851" t="s">
        <v>37</v>
      </c>
      <c r="N851">
        <v>3</v>
      </c>
      <c r="O851">
        <v>3</v>
      </c>
      <c r="P851">
        <v>92532</v>
      </c>
      <c r="Q851" t="s">
        <v>32</v>
      </c>
      <c r="R851">
        <v>8</v>
      </c>
      <c r="S851" t="s">
        <v>25</v>
      </c>
      <c r="W851" t="str">
        <f>IF(B851&lt;30,"&lt;30",IF(B851&lt;=40,"30-40",IF(B851&lt;=50,"41-50",IF(B851&lt;=60,"51-60","&gt;60"))))</f>
        <v>51-60</v>
      </c>
      <c r="X851" t="str">
        <f t="shared" si="52"/>
        <v>46-60 (Older Adult)</v>
      </c>
      <c r="AA851" t="str" cm="1">
        <f t="array" ref="AA851">INDEX(F851:F2350, MATCH(MAX(IF(H851:H2350="0", COUNTIF(F851:F2350, F851:F2350), 0)), IF(H851:H2350="0", COUNTIF(F851:F2350, F851:F2350), 0), 0))</f>
        <v>Medical</v>
      </c>
      <c r="AB851" t="str" cm="1">
        <f t="array" ref="AB851">INDEX(Q851:Q1849, MATCH(MAX(COUNTIFS(Q851:Q1849, Q851:Q1849, AC851:AC1849, "High")), COUNTIFS(Q851:Q1849, Q851:Q1849, AC851:AC1849, "High"), 0))</f>
        <v>South</v>
      </c>
      <c r="AC851" t="str">
        <v>High Risk</v>
      </c>
      <c r="AH851">
        <f t="shared" si="53"/>
        <v>652.44324324324327</v>
      </c>
      <c r="AJ851">
        <f t="shared" si="54"/>
        <v>0.13414634146341464</v>
      </c>
      <c r="AK851">
        <f t="shared" si="55"/>
        <v>1.0570376461809992E-2</v>
      </c>
      <c r="AM851">
        <v>0.58881456875718441</v>
      </c>
      <c r="AN851" s="8">
        <f>IF(L851="Male", 1, 0)</f>
        <v>1</v>
      </c>
    </row>
    <row r="852" spans="1:40" ht="15" x14ac:dyDescent="0.3">
      <c r="A852">
        <v>851</v>
      </c>
      <c r="B852">
        <v>42</v>
      </c>
      <c r="C852">
        <v>56493</v>
      </c>
      <c r="D852">
        <v>708</v>
      </c>
      <c r="E852">
        <v>296532</v>
      </c>
      <c r="F852" t="s">
        <v>44</v>
      </c>
      <c r="G852">
        <v>4791</v>
      </c>
      <c r="H852">
        <v>1</v>
      </c>
      <c r="I852">
        <v>0</v>
      </c>
      <c r="J852" t="s">
        <v>20</v>
      </c>
      <c r="K852" t="s">
        <v>33</v>
      </c>
      <c r="L852" t="s">
        <v>30</v>
      </c>
      <c r="M852" t="s">
        <v>37</v>
      </c>
      <c r="N852">
        <v>0</v>
      </c>
      <c r="O852">
        <v>3</v>
      </c>
      <c r="P852">
        <v>27156</v>
      </c>
      <c r="Q852" t="s">
        <v>24</v>
      </c>
      <c r="R852">
        <v>12</v>
      </c>
      <c r="S852" t="s">
        <v>42</v>
      </c>
      <c r="W852" t="str">
        <f>IF(B852&lt;30,"&lt;30",IF(B852&lt;=40,"30-40",IF(B852&lt;=50,"41-50",IF(B852&lt;=60,"51-60","&gt;60"))))</f>
        <v>41-50</v>
      </c>
      <c r="X852" t="str">
        <f t="shared" si="52"/>
        <v>31-45 (Middle-Aged)</v>
      </c>
      <c r="AA852" t="str" cm="1">
        <f t="array" ref="AA852">INDEX(F852:F2351, MATCH(MAX(IF(H852:H2351="0", COUNTIF(F852:F2351, F852:F2351), 0)), IF(H852:H2351="0", COUNTIF(F852:F2351, F852:F2351), 0), 0))</f>
        <v>Personal</v>
      </c>
      <c r="AB852" t="str" cm="1">
        <f t="array" ref="AB852">INDEX(Q852:Q1850, MATCH(MAX(COUNTIFS(Q852:Q1850, Q852:Q1850, AC852:AC1850, "High")), COUNTIFS(Q852:Q1850, Q852:Q1850, AC852:AC1850, "High"), 0))</f>
        <v>East</v>
      </c>
      <c r="AC852" t="str">
        <v>High Risk</v>
      </c>
      <c r="AH852">
        <f t="shared" si="53"/>
        <v>652.44324324324327</v>
      </c>
      <c r="AJ852">
        <f t="shared" si="54"/>
        <v>0.15873015873015872</v>
      </c>
      <c r="AK852">
        <f t="shared" si="55"/>
        <v>1.0872744785218559E-2</v>
      </c>
      <c r="AM852">
        <v>0.61060977706977548</v>
      </c>
      <c r="AN852" s="8">
        <f>IF(L852="Male", 1, 0)</f>
        <v>1</v>
      </c>
    </row>
    <row r="853" spans="1:40" ht="15" x14ac:dyDescent="0.3">
      <c r="A853">
        <v>852</v>
      </c>
      <c r="B853">
        <v>42</v>
      </c>
      <c r="C853">
        <v>34466</v>
      </c>
      <c r="D853">
        <v>634</v>
      </c>
      <c r="E853">
        <v>251308</v>
      </c>
      <c r="F853" t="s">
        <v>44</v>
      </c>
      <c r="G853">
        <v>6487</v>
      </c>
      <c r="H853">
        <v>0</v>
      </c>
      <c r="I853">
        <v>0</v>
      </c>
      <c r="J853" t="s">
        <v>20</v>
      </c>
      <c r="K853" t="s">
        <v>33</v>
      </c>
      <c r="L853" t="s">
        <v>30</v>
      </c>
      <c r="M853" t="s">
        <v>23</v>
      </c>
      <c r="N853">
        <v>5</v>
      </c>
      <c r="O853">
        <v>1</v>
      </c>
      <c r="P853">
        <v>84199</v>
      </c>
      <c r="Q853" t="s">
        <v>26</v>
      </c>
      <c r="R853">
        <v>2</v>
      </c>
      <c r="S853" t="s">
        <v>39</v>
      </c>
      <c r="W853" t="str">
        <f>IF(B853&lt;30,"&lt;30",IF(B853&lt;=40,"30-40",IF(B853&lt;=50,"41-50",IF(B853&lt;=60,"51-60","&gt;60"))))</f>
        <v>41-50</v>
      </c>
      <c r="X853" t="str">
        <f t="shared" si="52"/>
        <v>31-45 (Middle-Aged)</v>
      </c>
      <c r="AA853" t="str" cm="1">
        <f t="array" ref="AA853">INDEX(F853:F2352, MATCH(MAX(IF(H853:H2352="0", COUNTIF(F853:F2352, F853:F2352), 0)), IF(H853:H2352="0", COUNTIF(F853:F2352, F853:F2352), 0), 0))</f>
        <v>Personal</v>
      </c>
      <c r="AB853" t="str" cm="1">
        <f t="array" ref="AB853">INDEX(Q853:Q1851, MATCH(MAX(COUNTIFS(Q853:Q1851, Q853:Q1851, AC853:AC1851, "High")), COUNTIFS(Q853:Q1851, Q853:Q1851, AC853:AC1851, "High"), 0))</f>
        <v>West</v>
      </c>
      <c r="AC853" t="str">
        <v>High Risk</v>
      </c>
      <c r="AH853">
        <f t="shared" si="53"/>
        <v>647.51989389920425</v>
      </c>
      <c r="AJ853">
        <f t="shared" si="54"/>
        <v>0.11715481171548117</v>
      </c>
      <c r="AK853">
        <f t="shared" si="55"/>
        <v>9.074080806141506E-3</v>
      </c>
      <c r="AM853">
        <v>0.41123973824027227</v>
      </c>
      <c r="AN853" s="8">
        <f>IF(L853="Male", 1, 0)</f>
        <v>1</v>
      </c>
    </row>
    <row r="854" spans="1:40" ht="15" x14ac:dyDescent="0.3">
      <c r="A854">
        <v>853</v>
      </c>
      <c r="B854">
        <v>42</v>
      </c>
      <c r="C854">
        <v>42171</v>
      </c>
      <c r="D854">
        <v>619</v>
      </c>
      <c r="E854">
        <v>222633</v>
      </c>
      <c r="F854" t="s">
        <v>35</v>
      </c>
      <c r="G854">
        <v>3132</v>
      </c>
      <c r="H854">
        <v>0</v>
      </c>
      <c r="I854">
        <v>1</v>
      </c>
      <c r="J854" t="s">
        <v>20</v>
      </c>
      <c r="K854" t="s">
        <v>29</v>
      </c>
      <c r="L854" t="s">
        <v>22</v>
      </c>
      <c r="M854" t="s">
        <v>41</v>
      </c>
      <c r="N854">
        <v>3</v>
      </c>
      <c r="O854">
        <v>1</v>
      </c>
      <c r="P854">
        <v>121395</v>
      </c>
      <c r="Q854" t="s">
        <v>32</v>
      </c>
      <c r="R854">
        <v>17</v>
      </c>
      <c r="S854" t="s">
        <v>27</v>
      </c>
      <c r="W854" t="str">
        <f>IF(B854&lt;30,"&lt;30",IF(B854&lt;=40,"30-40",IF(B854&lt;=50,"41-50",IF(B854&lt;=60,"51-60","&gt;60"))))</f>
        <v>41-50</v>
      </c>
      <c r="X854" t="str">
        <f t="shared" si="52"/>
        <v>31-45 (Middle-Aged)</v>
      </c>
      <c r="AA854" t="str" cm="1">
        <f t="array" ref="AA854">INDEX(F854:F2353, MATCH(MAX(IF(H854:H2353="0", COUNTIF(F854:F2353, F854:F2353), 0)), IF(H854:H2353="0", COUNTIF(F854:F2353, F854:F2353), 0), 0))</f>
        <v>Medical</v>
      </c>
      <c r="AB854" t="str" cm="1">
        <f t="array" ref="AB854">INDEX(Q854:Q1852, MATCH(MAX(COUNTIFS(Q854:Q1852, Q854:Q1852, AC854:AC1852, "High")), COUNTIFS(Q854:Q1852, Q854:Q1852, AC854:AC1852, "High"), 0))</f>
        <v>South</v>
      </c>
      <c r="AC854" t="str">
        <v>High Risk</v>
      </c>
      <c r="AH854">
        <f t="shared" si="53"/>
        <v>648.68905472636811</v>
      </c>
      <c r="AJ854">
        <f t="shared" si="54"/>
        <v>0.13414634146341464</v>
      </c>
      <c r="AK854">
        <f t="shared" si="55"/>
        <v>8.2695192615675917E-3</v>
      </c>
      <c r="AM854">
        <v>0.48097897414081803</v>
      </c>
      <c r="AN854" s="8">
        <f>IF(L854="Male", 1, 0)</f>
        <v>0</v>
      </c>
    </row>
    <row r="855" spans="1:40" ht="15" x14ac:dyDescent="0.3">
      <c r="A855">
        <v>854</v>
      </c>
      <c r="B855">
        <v>35</v>
      </c>
      <c r="C855">
        <v>66299</v>
      </c>
      <c r="D855">
        <v>641</v>
      </c>
      <c r="E855">
        <v>178477</v>
      </c>
      <c r="F855" t="s">
        <v>19</v>
      </c>
      <c r="G855">
        <v>4656</v>
      </c>
      <c r="H855">
        <v>1</v>
      </c>
      <c r="I855">
        <v>1</v>
      </c>
      <c r="J855" t="s">
        <v>20</v>
      </c>
      <c r="K855" t="s">
        <v>29</v>
      </c>
      <c r="L855" t="s">
        <v>30</v>
      </c>
      <c r="M855" t="s">
        <v>31</v>
      </c>
      <c r="N855">
        <v>4</v>
      </c>
      <c r="O855">
        <v>2</v>
      </c>
      <c r="P855">
        <v>99327</v>
      </c>
      <c r="Q855" t="s">
        <v>26</v>
      </c>
      <c r="R855">
        <v>14</v>
      </c>
      <c r="S855" t="s">
        <v>45</v>
      </c>
      <c r="W855" t="str">
        <f>IF(B855&lt;30,"&lt;30",IF(B855&lt;=40,"30-40",IF(B855&lt;=50,"41-50",IF(B855&lt;=60,"51-60","&gt;60"))))</f>
        <v>30-40</v>
      </c>
      <c r="X855" t="str">
        <f t="shared" si="52"/>
        <v>31-45 (Middle-Aged)</v>
      </c>
      <c r="AA855" t="str" cm="1">
        <f t="array" ref="AA855">INDEX(F855:F2354, MATCH(MAX(IF(H855:H2354="0", COUNTIF(F855:F2354, F855:F2354), 0)), IF(H855:H2354="0", COUNTIF(F855:F2354, F855:F2354), 0), 0))</f>
        <v>Home</v>
      </c>
      <c r="AB855" t="str" cm="1">
        <f t="array" ref="AB855">INDEX(Q855:Q1853, MATCH(MAX(COUNTIFS(Q855:Q1853, Q855:Q1853, AC855:AC1853, "High")), COUNTIFS(Q855:Q1853, Q855:Q1853, AC855:AC1853, "High"), 0))</f>
        <v>West</v>
      </c>
      <c r="AC855" t="str">
        <v>High Risk</v>
      </c>
      <c r="AH855">
        <f t="shared" si="53"/>
        <v>647.78062678062679</v>
      </c>
      <c r="AJ855">
        <f t="shared" si="54"/>
        <v>0.17796610169491525</v>
      </c>
      <c r="AK855">
        <f t="shared" si="55"/>
        <v>7.4601029712695315E-3</v>
      </c>
      <c r="AM855">
        <v>0.69936551324638174</v>
      </c>
      <c r="AN855" s="8">
        <f>IF(L855="Male", 1, 0)</f>
        <v>1</v>
      </c>
    </row>
    <row r="856" spans="1:40" ht="15" x14ac:dyDescent="0.3">
      <c r="A856">
        <v>855</v>
      </c>
      <c r="B856">
        <v>37</v>
      </c>
      <c r="C856">
        <v>32299</v>
      </c>
      <c r="D856">
        <v>729</v>
      </c>
      <c r="E856">
        <v>203491</v>
      </c>
      <c r="F856" t="s">
        <v>40</v>
      </c>
      <c r="G856">
        <v>5111</v>
      </c>
      <c r="H856">
        <v>1</v>
      </c>
      <c r="I856">
        <v>0</v>
      </c>
      <c r="J856" t="s">
        <v>20</v>
      </c>
      <c r="K856" t="s">
        <v>29</v>
      </c>
      <c r="L856" t="s">
        <v>30</v>
      </c>
      <c r="M856" t="s">
        <v>41</v>
      </c>
      <c r="N856">
        <v>3</v>
      </c>
      <c r="O856">
        <v>1</v>
      </c>
      <c r="P856">
        <v>61444</v>
      </c>
      <c r="Q856" t="s">
        <v>38</v>
      </c>
      <c r="R856">
        <v>14</v>
      </c>
      <c r="S856" t="s">
        <v>43</v>
      </c>
      <c r="W856" t="str">
        <f>IF(B856&lt;30,"&lt;30",IF(B856&lt;=40,"30-40",IF(B856&lt;=50,"41-50",IF(B856&lt;=60,"51-60","&gt;60"))))</f>
        <v>30-40</v>
      </c>
      <c r="X856" t="str">
        <f t="shared" si="52"/>
        <v>31-45 (Middle-Aged)</v>
      </c>
      <c r="AA856" t="str" cm="1">
        <f t="array" ref="AA856">INDEX(F856:F2355, MATCH(MAX(IF(H856:H2355="0", COUNTIF(F856:F2355, F856:F2355), 0)), IF(H856:H2355="0", COUNTIF(F856:F2355, F856:F2355), 0), 0))</f>
        <v>Car</v>
      </c>
      <c r="AB856" t="str" cm="1">
        <f t="array" ref="AB856">INDEX(Q856:Q1854, MATCH(MAX(COUNTIFS(Q856:Q1854, Q856:Q1854, AC856:AC1854, "High")), COUNTIFS(Q856:Q1854, Q856:Q1854, AC856:AC1854, "High"), 0))</f>
        <v>North</v>
      </c>
      <c r="AC856" t="str">
        <v>High Risk</v>
      </c>
      <c r="AH856">
        <f t="shared" si="53"/>
        <v>648.68905472636811</v>
      </c>
      <c r="AJ856">
        <f t="shared" si="54"/>
        <v>0.13414634146341464</v>
      </c>
      <c r="AK856">
        <f t="shared" si="55"/>
        <v>9.1320795722113698E-3</v>
      </c>
      <c r="AM856">
        <v>0.39162586099218882</v>
      </c>
      <c r="AN856" s="8">
        <f>IF(L856="Male", 1, 0)</f>
        <v>1</v>
      </c>
    </row>
    <row r="857" spans="1:40" ht="15" x14ac:dyDescent="0.3">
      <c r="A857">
        <v>856</v>
      </c>
      <c r="B857">
        <v>48</v>
      </c>
      <c r="C857">
        <v>55122</v>
      </c>
      <c r="D857">
        <v>616</v>
      </c>
      <c r="E857">
        <v>255077</v>
      </c>
      <c r="F857" t="s">
        <v>44</v>
      </c>
      <c r="G857">
        <v>4930</v>
      </c>
      <c r="H857">
        <v>0</v>
      </c>
      <c r="I857">
        <v>1</v>
      </c>
      <c r="J857" t="s">
        <v>20</v>
      </c>
      <c r="K857" t="s">
        <v>29</v>
      </c>
      <c r="L857" t="s">
        <v>22</v>
      </c>
      <c r="M857" t="s">
        <v>41</v>
      </c>
      <c r="N857">
        <v>0</v>
      </c>
      <c r="O857">
        <v>4</v>
      </c>
      <c r="P857">
        <v>128938</v>
      </c>
      <c r="Q857" t="s">
        <v>32</v>
      </c>
      <c r="R857">
        <v>6</v>
      </c>
      <c r="S857" t="s">
        <v>45</v>
      </c>
      <c r="W857" t="str">
        <f>IF(B857&lt;30,"&lt;30",IF(B857&lt;=40,"30-40",IF(B857&lt;=50,"41-50",IF(B857&lt;=60,"51-60","&gt;60"))))</f>
        <v>41-50</v>
      </c>
      <c r="X857" t="str">
        <f t="shared" si="52"/>
        <v>46-60 (Older Adult)</v>
      </c>
      <c r="AA857" t="str" cm="1">
        <f t="array" ref="AA857">INDEX(F857:F2356, MATCH(MAX(IF(H857:H2356="0", COUNTIF(F857:F2356, F857:F2356), 0)), IF(H857:H2356="0", COUNTIF(F857:F2356, F857:F2356), 0), 0))</f>
        <v>Personal</v>
      </c>
      <c r="AB857" t="str" cm="1">
        <f t="array" ref="AB857">INDEX(Q857:Q1855, MATCH(MAX(COUNTIFS(Q857:Q1855, Q857:Q1855, AC857:AC1855, "High")), COUNTIFS(Q857:Q1855, Q857:Q1855, AC857:AC1855, "High"), 0))</f>
        <v>South</v>
      </c>
      <c r="AC857" t="str">
        <v>High Risk</v>
      </c>
      <c r="AH857">
        <f t="shared" si="53"/>
        <v>648.68905472636811</v>
      </c>
      <c r="AJ857">
        <f t="shared" si="54"/>
        <v>0.15873015873015872</v>
      </c>
      <c r="AK857">
        <f t="shared" si="55"/>
        <v>1.4357899427745765E-2</v>
      </c>
      <c r="AM857">
        <v>0.59820062815093722</v>
      </c>
      <c r="AN857" s="8">
        <f>IF(L857="Male", 1, 0)</f>
        <v>0</v>
      </c>
    </row>
    <row r="858" spans="1:40" ht="15" x14ac:dyDescent="0.3">
      <c r="A858">
        <v>857</v>
      </c>
      <c r="B858">
        <v>42</v>
      </c>
      <c r="C858">
        <v>42236</v>
      </c>
      <c r="D858">
        <v>678</v>
      </c>
      <c r="E858">
        <v>246000</v>
      </c>
      <c r="F858" t="s">
        <v>35</v>
      </c>
      <c r="G858">
        <v>4203</v>
      </c>
      <c r="H858">
        <v>0</v>
      </c>
      <c r="I858">
        <v>1</v>
      </c>
      <c r="J858" t="s">
        <v>20</v>
      </c>
      <c r="K858" t="s">
        <v>29</v>
      </c>
      <c r="L858" t="s">
        <v>22</v>
      </c>
      <c r="M858" t="s">
        <v>37</v>
      </c>
      <c r="N858">
        <v>1</v>
      </c>
      <c r="O858">
        <v>4</v>
      </c>
      <c r="P858">
        <v>91041</v>
      </c>
      <c r="Q858" t="s">
        <v>32</v>
      </c>
      <c r="R858">
        <v>8</v>
      </c>
      <c r="S858" t="s">
        <v>25</v>
      </c>
      <c r="W858" t="str">
        <f>IF(B858&lt;30,"&lt;30",IF(B858&lt;=40,"30-40",IF(B858&lt;=50,"41-50",IF(B858&lt;=60,"51-60","&gt;60"))))</f>
        <v>41-50</v>
      </c>
      <c r="X858" t="str">
        <f t="shared" si="52"/>
        <v>31-45 (Middle-Aged)</v>
      </c>
      <c r="AA858" t="str" cm="1">
        <f t="array" ref="AA858">INDEX(F858:F2357, MATCH(MAX(IF(H858:H2357="0", COUNTIF(F858:F2357, F858:F2357), 0)), IF(H858:H2357="0", COUNTIF(F858:F2357, F858:F2357), 0), 0))</f>
        <v>Medical</v>
      </c>
      <c r="AB858" t="str" cm="1">
        <f t="array" ref="AB858">INDEX(Q858:Q1856, MATCH(MAX(COUNTIFS(Q858:Q1856, Q858:Q1856, AC858:AC1856, "High")), COUNTIFS(Q858:Q1856, Q858:Q1856, AC858:AC1856, "High"), 0))</f>
        <v>South</v>
      </c>
      <c r="AC858" t="str">
        <v>High Risk</v>
      </c>
      <c r="AH858">
        <f t="shared" si="53"/>
        <v>652.44324324324327</v>
      </c>
      <c r="AJ858">
        <f t="shared" si="54"/>
        <v>0.15436241610738255</v>
      </c>
      <c r="AK858">
        <f t="shared" si="55"/>
        <v>1.5233339944857521E-2</v>
      </c>
      <c r="AM858">
        <v>0.48156729994659814</v>
      </c>
      <c r="AN858" s="8">
        <f>IF(L858="Male", 1, 0)</f>
        <v>0</v>
      </c>
    </row>
    <row r="859" spans="1:40" ht="15" x14ac:dyDescent="0.3">
      <c r="A859">
        <v>858</v>
      </c>
      <c r="B859">
        <v>41</v>
      </c>
      <c r="C859">
        <v>71038</v>
      </c>
      <c r="D859">
        <v>592</v>
      </c>
      <c r="E859">
        <v>245459</v>
      </c>
      <c r="F859" t="s">
        <v>35</v>
      </c>
      <c r="G859">
        <v>6189</v>
      </c>
      <c r="H859">
        <v>0</v>
      </c>
      <c r="I859">
        <v>1</v>
      </c>
      <c r="J859" t="s">
        <v>20</v>
      </c>
      <c r="K859" t="s">
        <v>29</v>
      </c>
      <c r="L859" t="s">
        <v>22</v>
      </c>
      <c r="M859" t="s">
        <v>23</v>
      </c>
      <c r="N859">
        <v>3</v>
      </c>
      <c r="O859">
        <v>2</v>
      </c>
      <c r="P859">
        <v>63352</v>
      </c>
      <c r="Q859" t="s">
        <v>24</v>
      </c>
      <c r="R859">
        <v>10</v>
      </c>
      <c r="S859" t="s">
        <v>45</v>
      </c>
      <c r="W859" t="str">
        <f>IF(B859&lt;30,"&lt;30",IF(B859&lt;=40,"30-40",IF(B859&lt;=50,"41-50",IF(B859&lt;=60,"51-60","&gt;60"))))</f>
        <v>41-50</v>
      </c>
      <c r="X859" t="str">
        <f t="shared" si="52"/>
        <v>31-45 (Middle-Aged)</v>
      </c>
      <c r="AA859" t="str" cm="1">
        <f t="array" ref="AA859">INDEX(F859:F2358, MATCH(MAX(IF(H859:H2358="0", COUNTIF(F859:F2358, F859:F2358), 0)), IF(H859:H2358="0", COUNTIF(F859:F2358, F859:F2358), 0), 0))</f>
        <v>Medical</v>
      </c>
      <c r="AB859" t="str" cm="1">
        <f t="array" ref="AB859">INDEX(Q859:Q1857, MATCH(MAX(COUNTIFS(Q859:Q1857, Q859:Q1857, AC859:AC1857, "High")), COUNTIFS(Q859:Q1857, Q859:Q1857, AC859:AC1857, "High"), 0))</f>
        <v>East</v>
      </c>
      <c r="AC859" t="str">
        <v>Low Risk</v>
      </c>
      <c r="AH859">
        <f t="shared" si="53"/>
        <v>647.51989389920425</v>
      </c>
      <c r="AJ859">
        <f t="shared" si="54"/>
        <v>0.13414634146341464</v>
      </c>
      <c r="AK859">
        <f t="shared" si="55"/>
        <v>1.6114356586057886E-2</v>
      </c>
      <c r="AM859">
        <v>0.74225899007087059</v>
      </c>
      <c r="AN859" s="8">
        <f>IF(L859="Male", 1, 0)</f>
        <v>0</v>
      </c>
    </row>
    <row r="860" spans="1:40" ht="15" x14ac:dyDescent="0.3">
      <c r="A860">
        <v>859</v>
      </c>
      <c r="B860">
        <v>62</v>
      </c>
      <c r="C860">
        <v>58706</v>
      </c>
      <c r="D860">
        <v>594</v>
      </c>
      <c r="E860">
        <v>184816</v>
      </c>
      <c r="F860" t="s">
        <v>44</v>
      </c>
      <c r="G860">
        <v>4841</v>
      </c>
      <c r="H860">
        <v>0</v>
      </c>
      <c r="I860">
        <v>0</v>
      </c>
      <c r="J860" t="s">
        <v>20</v>
      </c>
      <c r="K860" t="s">
        <v>29</v>
      </c>
      <c r="L860" t="s">
        <v>22</v>
      </c>
      <c r="M860" t="s">
        <v>23</v>
      </c>
      <c r="N860">
        <v>3</v>
      </c>
      <c r="O860">
        <v>3</v>
      </c>
      <c r="P860">
        <v>166180</v>
      </c>
      <c r="Q860" t="s">
        <v>26</v>
      </c>
      <c r="R860">
        <v>18</v>
      </c>
      <c r="S860" t="s">
        <v>39</v>
      </c>
      <c r="W860" t="str">
        <f>IF(B860&lt;30,"&lt;30",IF(B860&lt;=40,"30-40",IF(B860&lt;=50,"41-50",IF(B860&lt;=60,"51-60","&gt;60"))))</f>
        <v>&gt;60</v>
      </c>
      <c r="X860" t="str">
        <f t="shared" si="52"/>
        <v>46-60 (Older Adult)</v>
      </c>
      <c r="AA860" t="str" cm="1">
        <f t="array" ref="AA860">INDEX(F860:F2359, MATCH(MAX(IF(H860:H2359="0", COUNTIF(F860:F2359, F860:F2359), 0)), IF(H860:H2359="0", COUNTIF(F860:F2359, F860:F2359), 0), 0))</f>
        <v>Personal</v>
      </c>
      <c r="AB860" t="str" cm="1">
        <f t="array" ref="AB860">INDEX(Q860:Q1858, MATCH(MAX(COUNTIFS(Q860:Q1858, Q860:Q1858, AC860:AC1858, "High")), COUNTIFS(Q860:Q1858, Q860:Q1858, AC860:AC1858, "High"), 0))</f>
        <v>West</v>
      </c>
      <c r="AC860" t="str">
        <v>Low Risk</v>
      </c>
      <c r="AH860">
        <f t="shared" si="53"/>
        <v>647.51989389920425</v>
      </c>
      <c r="AJ860">
        <f t="shared" si="54"/>
        <v>0.13414634146341464</v>
      </c>
      <c r="AK860">
        <f t="shared" si="55"/>
        <v>1.5857109308497496E-2</v>
      </c>
      <c r="AM860">
        <v>0.63064000796502628</v>
      </c>
      <c r="AN860" s="8">
        <f>IF(L860="Male", 1, 0)</f>
        <v>0</v>
      </c>
    </row>
    <row r="861" spans="1:40" ht="15" x14ac:dyDescent="0.3">
      <c r="A861">
        <v>860</v>
      </c>
      <c r="B861">
        <v>37</v>
      </c>
      <c r="C861">
        <v>63208</v>
      </c>
      <c r="D861">
        <v>692</v>
      </c>
      <c r="E861">
        <v>173855</v>
      </c>
      <c r="F861" t="s">
        <v>28</v>
      </c>
      <c r="G861">
        <v>4712</v>
      </c>
      <c r="H861">
        <v>0</v>
      </c>
      <c r="I861">
        <v>0</v>
      </c>
      <c r="J861" t="s">
        <v>20</v>
      </c>
      <c r="K861" t="s">
        <v>21</v>
      </c>
      <c r="L861" t="s">
        <v>30</v>
      </c>
      <c r="M861" t="s">
        <v>31</v>
      </c>
      <c r="N861">
        <v>1</v>
      </c>
      <c r="O861">
        <v>3</v>
      </c>
      <c r="P861">
        <v>68404</v>
      </c>
      <c r="Q861" t="s">
        <v>32</v>
      </c>
      <c r="R861">
        <v>1</v>
      </c>
      <c r="S861" t="s">
        <v>25</v>
      </c>
      <c r="W861" t="str">
        <f>IF(B861&lt;30,"&lt;30",IF(B861&lt;=40,"30-40",IF(B861&lt;=50,"41-50",IF(B861&lt;=60,"51-60","&gt;60"))))</f>
        <v>30-40</v>
      </c>
      <c r="X861" t="str">
        <f t="shared" si="52"/>
        <v>31-45 (Middle-Aged)</v>
      </c>
      <c r="AA861" t="str" cm="1">
        <f t="array" ref="AA861">INDEX(F861:F2360, MATCH(MAX(IF(H861:H2360="0", COUNTIF(F861:F2360, F861:F2360), 0)), IF(H861:H2360="0", COUNTIF(F861:F2360, F861:F2360), 0), 0))</f>
        <v>Education</v>
      </c>
      <c r="AB861" t="str" cm="1">
        <f t="array" ref="AB861">INDEX(Q861:Q1859, MATCH(MAX(COUNTIFS(Q861:Q1859, Q861:Q1859, AC861:AC1859, "High")), COUNTIFS(Q861:Q1859, Q861:Q1859, AC861:AC1859, "High"), 0))</f>
        <v>South</v>
      </c>
      <c r="AC861" t="str">
        <v>High Risk</v>
      </c>
      <c r="AH861">
        <f t="shared" si="53"/>
        <v>647.78062678062679</v>
      </c>
      <c r="AJ861">
        <f t="shared" si="54"/>
        <v>0.15436241610738255</v>
      </c>
      <c r="AK861">
        <f t="shared" si="55"/>
        <v>1.6161029907575591E-2</v>
      </c>
      <c r="AM861">
        <v>0.67138835838997857</v>
      </c>
      <c r="AN861" s="8">
        <f>IF(L861="Male", 1, 0)</f>
        <v>1</v>
      </c>
    </row>
    <row r="862" spans="1:40" ht="15" x14ac:dyDescent="0.3">
      <c r="A862">
        <v>861</v>
      </c>
      <c r="B862">
        <v>25</v>
      </c>
      <c r="C862">
        <v>41936</v>
      </c>
      <c r="D862">
        <v>731</v>
      </c>
      <c r="E862">
        <v>128631</v>
      </c>
      <c r="F862" t="s">
        <v>40</v>
      </c>
      <c r="G862">
        <v>5346</v>
      </c>
      <c r="H862">
        <v>0</v>
      </c>
      <c r="I862">
        <v>1</v>
      </c>
      <c r="J862" t="s">
        <v>20</v>
      </c>
      <c r="K862" t="s">
        <v>29</v>
      </c>
      <c r="L862" t="s">
        <v>22</v>
      </c>
      <c r="M862" t="s">
        <v>23</v>
      </c>
      <c r="N862">
        <v>5</v>
      </c>
      <c r="O862">
        <v>2</v>
      </c>
      <c r="P862">
        <v>126384</v>
      </c>
      <c r="Q862" t="s">
        <v>24</v>
      </c>
      <c r="R862">
        <v>7</v>
      </c>
      <c r="S862" t="s">
        <v>43</v>
      </c>
      <c r="W862" t="str">
        <f>IF(B862&lt;30,"&lt;30",IF(B862&lt;=40,"30-40",IF(B862&lt;=50,"41-50",IF(B862&lt;=60,"51-60","&gt;60"))))</f>
        <v>&lt;30</v>
      </c>
      <c r="X862" t="str">
        <f t="shared" si="52"/>
        <v>18-30 (Young Adult)</v>
      </c>
      <c r="AA862" t="str" cm="1">
        <f t="array" ref="AA862">INDEX(F862:F2361, MATCH(MAX(IF(H862:H2361="0", COUNTIF(F862:F2361, F862:F2361), 0)), IF(H862:H2361="0", COUNTIF(F862:F2361, F862:F2361), 0), 0))</f>
        <v>Car</v>
      </c>
      <c r="AB862" t="str" cm="1">
        <f t="array" ref="AB862">INDEX(Q862:Q1860, MATCH(MAX(COUNTIFS(Q862:Q1860, Q862:Q1860, AC862:AC1860, "High")), COUNTIFS(Q862:Q1860, Q862:Q1860, AC862:AC1860, "High"), 0))</f>
        <v>East</v>
      </c>
      <c r="AC862" t="str">
        <v>High Risk</v>
      </c>
      <c r="AH862">
        <f t="shared" si="53"/>
        <v>647.51989389920425</v>
      </c>
      <c r="AJ862">
        <f t="shared" si="54"/>
        <v>0.11715481171548117</v>
      </c>
      <c r="AK862">
        <f t="shared" si="55"/>
        <v>1.6466086254320073E-2</v>
      </c>
      <c r="AM862">
        <v>0.47885195007376702</v>
      </c>
      <c r="AN862" s="8">
        <f>IF(L862="Male", 1, 0)</f>
        <v>0</v>
      </c>
    </row>
    <row r="863" spans="1:40" ht="15" x14ac:dyDescent="0.3">
      <c r="A863">
        <v>862</v>
      </c>
      <c r="B863">
        <v>38</v>
      </c>
      <c r="C863">
        <v>62367</v>
      </c>
      <c r="D863">
        <v>694</v>
      </c>
      <c r="E863">
        <v>226427</v>
      </c>
      <c r="F863" t="s">
        <v>44</v>
      </c>
      <c r="G863">
        <v>4719</v>
      </c>
      <c r="H863">
        <v>0</v>
      </c>
      <c r="I863">
        <v>1</v>
      </c>
      <c r="J863" t="s">
        <v>20</v>
      </c>
      <c r="K863" t="s">
        <v>29</v>
      </c>
      <c r="L863" t="s">
        <v>22</v>
      </c>
      <c r="M863" t="s">
        <v>41</v>
      </c>
      <c r="N863">
        <v>5</v>
      </c>
      <c r="O863">
        <v>4</v>
      </c>
      <c r="P863">
        <v>76920</v>
      </c>
      <c r="Q863" t="s">
        <v>24</v>
      </c>
      <c r="R863">
        <v>7</v>
      </c>
      <c r="S863" t="s">
        <v>27</v>
      </c>
      <c r="W863" t="str">
        <f>IF(B863&lt;30,"&lt;30",IF(B863&lt;=40,"30-40",IF(B863&lt;=50,"41-50",IF(B863&lt;=60,"51-60","&gt;60"))))</f>
        <v>30-40</v>
      </c>
      <c r="X863" t="str">
        <f t="shared" si="52"/>
        <v>31-45 (Middle-Aged)</v>
      </c>
      <c r="AA863" t="str" cm="1">
        <f t="array" ref="AA863">INDEX(F863:F2362, MATCH(MAX(IF(H863:H2362="0", COUNTIF(F863:F2362, F863:F2362), 0)), IF(H863:H2362="0", COUNTIF(F863:F2362, F863:F2362), 0), 0))</f>
        <v>Personal</v>
      </c>
      <c r="AB863" t="str" cm="1">
        <f t="array" ref="AB863">INDEX(Q863:Q1861, MATCH(MAX(COUNTIFS(Q863:Q1861, Q863:Q1861, AC863:AC1861, "High")), COUNTIFS(Q863:Q1861, Q863:Q1861, AC863:AC1861, "High"), 0))</f>
        <v>East</v>
      </c>
      <c r="AC863" t="str">
        <v>High Risk</v>
      </c>
      <c r="AH863">
        <f t="shared" si="53"/>
        <v>648.68905472636811</v>
      </c>
      <c r="AJ863">
        <f t="shared" si="54"/>
        <v>0.11715481171548117</v>
      </c>
      <c r="AK863">
        <f t="shared" si="55"/>
        <v>1.6208016643837413E-2</v>
      </c>
      <c r="AM863">
        <v>0.66377632757980864</v>
      </c>
      <c r="AN863" s="8">
        <f>IF(L863="Male", 1, 0)</f>
        <v>0</v>
      </c>
    </row>
    <row r="864" spans="1:40" ht="15" x14ac:dyDescent="0.3">
      <c r="A864">
        <v>863</v>
      </c>
      <c r="B864">
        <v>37</v>
      </c>
      <c r="C864">
        <v>61977</v>
      </c>
      <c r="D864">
        <v>547</v>
      </c>
      <c r="E864">
        <v>124073</v>
      </c>
      <c r="F864" t="s">
        <v>35</v>
      </c>
      <c r="G864">
        <v>4446</v>
      </c>
      <c r="H864">
        <v>0</v>
      </c>
      <c r="I864">
        <v>1</v>
      </c>
      <c r="J864" t="s">
        <v>20</v>
      </c>
      <c r="K864" t="s">
        <v>29</v>
      </c>
      <c r="L864" t="s">
        <v>30</v>
      </c>
      <c r="M864" t="s">
        <v>23</v>
      </c>
      <c r="N864">
        <v>4</v>
      </c>
      <c r="O864">
        <v>2</v>
      </c>
      <c r="P864">
        <v>104074</v>
      </c>
      <c r="Q864" t="s">
        <v>24</v>
      </c>
      <c r="R864">
        <v>13</v>
      </c>
      <c r="S864" t="s">
        <v>39</v>
      </c>
      <c r="W864" t="str">
        <f>IF(B864&lt;30,"&lt;30",IF(B864&lt;=40,"30-40",IF(B864&lt;=50,"41-50",IF(B864&lt;=60,"51-60","&gt;60"))))</f>
        <v>30-40</v>
      </c>
      <c r="X864" t="str">
        <f t="shared" si="52"/>
        <v>31-45 (Middle-Aged)</v>
      </c>
      <c r="AA864" t="str" cm="1">
        <f t="array" ref="AA864">INDEX(F864:F2363, MATCH(MAX(IF(H864:H2363="0", COUNTIF(F864:F2363, F864:F2363), 0)), IF(H864:H2363="0", COUNTIF(F864:F2363, F864:F2363), 0), 0))</f>
        <v>Medical</v>
      </c>
      <c r="AB864" t="str" cm="1">
        <f t="array" ref="AB864">INDEX(Q864:Q1862, MATCH(MAX(COUNTIFS(Q864:Q1862, Q864:Q1862, AC864:AC1862, "High")), COUNTIFS(Q864:Q1862, Q864:Q1862, AC864:AC1862, "High"), 0))</f>
        <v>East</v>
      </c>
      <c r="AC864" t="str">
        <v>Low Risk</v>
      </c>
      <c r="AH864">
        <f t="shared" si="53"/>
        <v>647.51989389920425</v>
      </c>
      <c r="AJ864">
        <f t="shared" si="54"/>
        <v>0.17796610169491525</v>
      </c>
      <c r="AK864">
        <f t="shared" si="55"/>
        <v>1.710138453115502E-2</v>
      </c>
      <c r="AM864">
        <v>0.66024637274512821</v>
      </c>
      <c r="AN864" s="8">
        <f>IF(L864="Male", 1, 0)</f>
        <v>1</v>
      </c>
    </row>
    <row r="865" spans="1:40" ht="15" x14ac:dyDescent="0.3">
      <c r="A865">
        <v>864</v>
      </c>
      <c r="B865">
        <v>24</v>
      </c>
      <c r="C865">
        <v>57792</v>
      </c>
      <c r="D865">
        <v>629</v>
      </c>
      <c r="E865">
        <v>199224</v>
      </c>
      <c r="F865" t="s">
        <v>28</v>
      </c>
      <c r="G865">
        <v>4074</v>
      </c>
      <c r="H865">
        <v>0</v>
      </c>
      <c r="I865">
        <v>1</v>
      </c>
      <c r="J865" t="s">
        <v>20</v>
      </c>
      <c r="K865" t="s">
        <v>29</v>
      </c>
      <c r="L865" t="s">
        <v>30</v>
      </c>
      <c r="M865" t="s">
        <v>23</v>
      </c>
      <c r="N865">
        <v>0</v>
      </c>
      <c r="O865">
        <v>4</v>
      </c>
      <c r="P865">
        <v>72934</v>
      </c>
      <c r="Q865" t="s">
        <v>26</v>
      </c>
      <c r="R865">
        <v>16</v>
      </c>
      <c r="S865" t="s">
        <v>27</v>
      </c>
      <c r="W865" t="str">
        <f>IF(B865&lt;30,"&lt;30",IF(B865&lt;=40,"30-40",IF(B865&lt;=50,"41-50",IF(B865&lt;=60,"51-60","&gt;60"))))</f>
        <v>&lt;30</v>
      </c>
      <c r="X865" t="str">
        <f t="shared" si="52"/>
        <v>18-30 (Young Adult)</v>
      </c>
      <c r="AA865" t="str" cm="1">
        <f t="array" ref="AA865">INDEX(F865:F2364, MATCH(MAX(IF(H865:H2364="0", COUNTIF(F865:F2364, F865:F2364), 0)), IF(H865:H2364="0", COUNTIF(F865:F2364, F865:F2364), 0), 0))</f>
        <v>Education</v>
      </c>
      <c r="AB865" t="str" cm="1">
        <f t="array" ref="AB865">INDEX(Q865:Q1863, MATCH(MAX(COUNTIFS(Q865:Q1863, Q865:Q1863, AC865:AC1863, "High")), COUNTIFS(Q865:Q1863, Q865:Q1863, AC865:AC1863, "High"), 0))</f>
        <v>West</v>
      </c>
      <c r="AC865" t="str">
        <v>High Risk</v>
      </c>
      <c r="AH865">
        <f t="shared" si="53"/>
        <v>647.51989389920425</v>
      </c>
      <c r="AJ865">
        <f t="shared" si="54"/>
        <v>0.15873015873015872</v>
      </c>
      <c r="AK865">
        <f t="shared" si="55"/>
        <v>1.68431147995971E-2</v>
      </c>
      <c r="AM865">
        <v>0.62236724201913418</v>
      </c>
      <c r="AN865" s="8">
        <f>IF(L865="Male", 1, 0)</f>
        <v>1</v>
      </c>
    </row>
    <row r="866" spans="1:40" ht="15" x14ac:dyDescent="0.3">
      <c r="A866">
        <v>865</v>
      </c>
      <c r="B866">
        <v>27</v>
      </c>
      <c r="C866">
        <v>45760</v>
      </c>
      <c r="D866">
        <v>661</v>
      </c>
      <c r="E866">
        <v>178986</v>
      </c>
      <c r="F866" t="s">
        <v>44</v>
      </c>
      <c r="G866">
        <v>7190</v>
      </c>
      <c r="H866">
        <v>0</v>
      </c>
      <c r="I866">
        <v>1</v>
      </c>
      <c r="J866" t="s">
        <v>20</v>
      </c>
      <c r="K866" t="s">
        <v>29</v>
      </c>
      <c r="L866" t="s">
        <v>22</v>
      </c>
      <c r="M866" t="s">
        <v>41</v>
      </c>
      <c r="N866">
        <v>1</v>
      </c>
      <c r="O866">
        <v>4</v>
      </c>
      <c r="P866">
        <v>62820</v>
      </c>
      <c r="Q866" t="s">
        <v>26</v>
      </c>
      <c r="R866">
        <v>12</v>
      </c>
      <c r="S866" t="s">
        <v>27</v>
      </c>
      <c r="W866" t="str">
        <f>IF(B866&lt;30,"&lt;30",IF(B866&lt;=40,"30-40",IF(B866&lt;=50,"41-50",IF(B866&lt;=60,"51-60","&gt;60"))))</f>
        <v>&lt;30</v>
      </c>
      <c r="X866" t="str">
        <f t="shared" si="52"/>
        <v>18-30 (Young Adult)</v>
      </c>
      <c r="AA866" t="str" cm="1">
        <f t="array" ref="AA866">INDEX(F866:F2365, MATCH(MAX(IF(H866:H2365="0", COUNTIF(F866:F2365, F866:F2365), 0)), IF(H866:H2365="0", COUNTIF(F866:F2365, F866:F2365), 0), 0))</f>
        <v>Personal</v>
      </c>
      <c r="AB866" t="str" cm="1">
        <f t="array" ref="AB866">INDEX(Q866:Q1864, MATCH(MAX(COUNTIFS(Q866:Q1864, Q866:Q1864, AC866:AC1864, "High")), COUNTIFS(Q866:Q1864, Q866:Q1864, AC866:AC1864, "High"), 0))</f>
        <v>West</v>
      </c>
      <c r="AC866" t="str">
        <v>High Risk</v>
      </c>
      <c r="AH866">
        <f t="shared" si="53"/>
        <v>648.68905472636811</v>
      </c>
      <c r="AJ866">
        <f t="shared" si="54"/>
        <v>0.15436241610738255</v>
      </c>
      <c r="AK866">
        <f t="shared" si="55"/>
        <v>1.7742997195070363E-2</v>
      </c>
      <c r="AM866">
        <v>0.51346360978612093</v>
      </c>
      <c r="AN866" s="8">
        <f>IF(L866="Male", 1, 0)</f>
        <v>0</v>
      </c>
    </row>
    <row r="867" spans="1:40" ht="15" x14ac:dyDescent="0.3">
      <c r="A867">
        <v>866</v>
      </c>
      <c r="B867">
        <v>45</v>
      </c>
      <c r="C867">
        <v>52439</v>
      </c>
      <c r="D867">
        <v>652</v>
      </c>
      <c r="E867">
        <v>211123</v>
      </c>
      <c r="F867" t="s">
        <v>40</v>
      </c>
      <c r="G867">
        <v>5793</v>
      </c>
      <c r="H867">
        <v>0</v>
      </c>
      <c r="I867">
        <v>0</v>
      </c>
      <c r="J867" t="s">
        <v>20</v>
      </c>
      <c r="K867" t="s">
        <v>33</v>
      </c>
      <c r="L867" t="s">
        <v>30</v>
      </c>
      <c r="M867" t="s">
        <v>31</v>
      </c>
      <c r="N867">
        <v>0</v>
      </c>
      <c r="O867">
        <v>1</v>
      </c>
      <c r="P867">
        <v>115666</v>
      </c>
      <c r="Q867" t="s">
        <v>32</v>
      </c>
      <c r="R867">
        <v>19</v>
      </c>
      <c r="S867" t="s">
        <v>25</v>
      </c>
      <c r="W867" t="str">
        <f>IF(B867&lt;30,"&lt;30",IF(B867&lt;=40,"30-40",IF(B867&lt;=50,"41-50",IF(B867&lt;=60,"51-60","&gt;60"))))</f>
        <v>41-50</v>
      </c>
      <c r="X867" t="str">
        <f t="shared" si="52"/>
        <v>31-45 (Middle-Aged)</v>
      </c>
      <c r="AA867" t="str" cm="1">
        <f t="array" ref="AA867">INDEX(F867:F2366, MATCH(MAX(IF(H867:H2366="0", COUNTIF(F867:F2366, F867:F2366), 0)), IF(H867:H2366="0", COUNTIF(F867:F2366, F867:F2366), 0), 0))</f>
        <v>Car</v>
      </c>
      <c r="AB867" t="str" cm="1">
        <f t="array" ref="AB867">INDEX(Q867:Q1865, MATCH(MAX(COUNTIFS(Q867:Q1865, Q867:Q1865, AC867:AC1865, "High")), COUNTIFS(Q867:Q1865, Q867:Q1865, AC867:AC1865, "High"), 0))</f>
        <v>South</v>
      </c>
      <c r="AC867" t="str">
        <v>High Risk</v>
      </c>
      <c r="AH867">
        <f t="shared" si="53"/>
        <v>647.78062678062679</v>
      </c>
      <c r="AJ867">
        <f t="shared" si="54"/>
        <v>0.15873015873015872</v>
      </c>
      <c r="AK867">
        <f t="shared" si="55"/>
        <v>1.8648710168591921E-2</v>
      </c>
      <c r="AM867">
        <v>0.57391634912158429</v>
      </c>
      <c r="AN867" s="8">
        <f>IF(L867="Male", 1, 0)</f>
        <v>1</v>
      </c>
    </row>
    <row r="868" spans="1:40" ht="15" x14ac:dyDescent="0.3">
      <c r="A868">
        <v>867</v>
      </c>
      <c r="B868">
        <v>57</v>
      </c>
      <c r="C868">
        <v>22209</v>
      </c>
      <c r="D868">
        <v>554</v>
      </c>
      <c r="E868">
        <v>258277</v>
      </c>
      <c r="F868" t="s">
        <v>28</v>
      </c>
      <c r="G868">
        <v>4617</v>
      </c>
      <c r="H868">
        <v>0</v>
      </c>
      <c r="I868">
        <v>1</v>
      </c>
      <c r="J868" t="s">
        <v>20</v>
      </c>
      <c r="K868" t="s">
        <v>33</v>
      </c>
      <c r="L868" t="s">
        <v>22</v>
      </c>
      <c r="M868" t="s">
        <v>31</v>
      </c>
      <c r="N868">
        <v>5</v>
      </c>
      <c r="O868">
        <v>2</v>
      </c>
      <c r="P868">
        <v>112158</v>
      </c>
      <c r="Q868" t="s">
        <v>26</v>
      </c>
      <c r="R868">
        <v>6</v>
      </c>
      <c r="S868" t="s">
        <v>25</v>
      </c>
      <c r="W868" t="str">
        <f>IF(B868&lt;30,"&lt;30",IF(B868&lt;=40,"30-40",IF(B868&lt;=50,"41-50",IF(B868&lt;=60,"51-60","&gt;60"))))</f>
        <v>51-60</v>
      </c>
      <c r="X868" t="str">
        <f t="shared" si="52"/>
        <v>46-60 (Older Adult)</v>
      </c>
      <c r="AA868" t="str" cm="1">
        <f t="array" ref="AA868">INDEX(F868:F2367, MATCH(MAX(IF(H868:H2367="0", COUNTIF(F868:F2367, F868:F2367), 0)), IF(H868:H2367="0", COUNTIF(F868:F2367, F868:F2367), 0), 0))</f>
        <v>Education</v>
      </c>
      <c r="AB868" t="str" cm="1">
        <f t="array" ref="AB868">INDEX(Q868:Q1866, MATCH(MAX(COUNTIFS(Q868:Q1866, Q868:Q1866, AC868:AC1866, "High")), COUNTIFS(Q868:Q1866, Q868:Q1866, AC868:AC1866, "High"), 0))</f>
        <v>West</v>
      </c>
      <c r="AC868" t="str">
        <v>Low Risk</v>
      </c>
      <c r="AH868">
        <f t="shared" si="53"/>
        <v>647.78062678062679</v>
      </c>
      <c r="AJ868">
        <f t="shared" si="54"/>
        <v>0.11715481171548117</v>
      </c>
      <c r="AK868">
        <f t="shared" si="55"/>
        <v>1.7841957440393227E-2</v>
      </c>
      <c r="AM868">
        <v>0.30029959360263569</v>
      </c>
      <c r="AN868" s="8">
        <f>IF(L868="Male", 1, 0)</f>
        <v>0</v>
      </c>
    </row>
    <row r="869" spans="1:40" ht="15" x14ac:dyDescent="0.3">
      <c r="A869">
        <v>868</v>
      </c>
      <c r="B869">
        <v>60</v>
      </c>
      <c r="C869">
        <v>76385</v>
      </c>
      <c r="D869">
        <v>585</v>
      </c>
      <c r="E869">
        <v>267682</v>
      </c>
      <c r="F869" t="s">
        <v>35</v>
      </c>
      <c r="G869">
        <v>6271</v>
      </c>
      <c r="H869">
        <v>0</v>
      </c>
      <c r="I869">
        <v>1</v>
      </c>
      <c r="J869" t="s">
        <v>20</v>
      </c>
      <c r="K869" t="s">
        <v>29</v>
      </c>
      <c r="L869" t="s">
        <v>22</v>
      </c>
      <c r="M869" t="s">
        <v>41</v>
      </c>
      <c r="N869">
        <v>1</v>
      </c>
      <c r="O869">
        <v>2</v>
      </c>
      <c r="P869">
        <v>134339</v>
      </c>
      <c r="Q869" t="s">
        <v>26</v>
      </c>
      <c r="R869">
        <v>7</v>
      </c>
      <c r="S869" t="s">
        <v>39</v>
      </c>
      <c r="W869" t="str">
        <f>IF(B869&lt;30,"&lt;30",IF(B869&lt;=40,"30-40",IF(B869&lt;=50,"41-50",IF(B869&lt;=60,"51-60","&gt;60"))))</f>
        <v>51-60</v>
      </c>
      <c r="X869" t="str">
        <f t="shared" si="52"/>
        <v>46-60 (Older Adult)</v>
      </c>
      <c r="AA869" t="str" cm="1">
        <f t="array" ref="AA869">INDEX(F869:F2368, MATCH(MAX(IF(H869:H2368="0", COUNTIF(F869:F2368, F869:F2368), 0)), IF(H869:H2368="0", COUNTIF(F869:F2368, F869:F2368), 0), 0))</f>
        <v>Medical</v>
      </c>
      <c r="AB869" t="str" cm="1">
        <f t="array" ref="AB869">INDEX(Q869:Q1867, MATCH(MAX(COUNTIFS(Q869:Q1867, Q869:Q1867, AC869:AC1867, "High")), COUNTIFS(Q869:Q1867, Q869:Q1867, AC869:AC1867, "High"), 0))</f>
        <v>West</v>
      </c>
      <c r="AC869" t="str">
        <v>Low Risk</v>
      </c>
      <c r="AH869">
        <f t="shared" si="53"/>
        <v>648.68905472636811</v>
      </c>
      <c r="AJ869">
        <f t="shared" si="54"/>
        <v>0.15436241610738255</v>
      </c>
      <c r="AK869">
        <f t="shared" si="55"/>
        <v>1.758195402021016E-2</v>
      </c>
      <c r="AM869">
        <v>0.79065557597096381</v>
      </c>
      <c r="AN869" s="8">
        <f>IF(L869="Male", 1, 0)</f>
        <v>0</v>
      </c>
    </row>
    <row r="870" spans="1:40" ht="15" x14ac:dyDescent="0.3">
      <c r="A870">
        <v>869</v>
      </c>
      <c r="B870">
        <v>60</v>
      </c>
      <c r="C870">
        <v>40941</v>
      </c>
      <c r="D870">
        <v>609</v>
      </c>
      <c r="E870">
        <v>235119</v>
      </c>
      <c r="F870" t="s">
        <v>19</v>
      </c>
      <c r="G870">
        <v>5523</v>
      </c>
      <c r="H870">
        <v>0</v>
      </c>
      <c r="I870">
        <v>1</v>
      </c>
      <c r="J870" t="s">
        <v>20</v>
      </c>
      <c r="K870" t="s">
        <v>29</v>
      </c>
      <c r="L870" t="s">
        <v>30</v>
      </c>
      <c r="M870" t="s">
        <v>23</v>
      </c>
      <c r="N870">
        <v>2</v>
      </c>
      <c r="O870">
        <v>4</v>
      </c>
      <c r="P870">
        <v>98968</v>
      </c>
      <c r="Q870" t="s">
        <v>38</v>
      </c>
      <c r="R870">
        <v>17</v>
      </c>
      <c r="S870" t="s">
        <v>25</v>
      </c>
      <c r="W870" t="str">
        <f>IF(B870&lt;30,"&lt;30",IF(B870&lt;=40,"30-40",IF(B870&lt;=50,"41-50",IF(B870&lt;=60,"51-60","&gt;60"))))</f>
        <v>51-60</v>
      </c>
      <c r="X870" t="str">
        <f t="shared" si="52"/>
        <v>46-60 (Older Adult)</v>
      </c>
      <c r="AA870" t="str" cm="1">
        <f t="array" ref="AA870">INDEX(F870:F2369, MATCH(MAX(IF(H870:H2369="0", COUNTIF(F870:F2369, F870:F2369), 0)), IF(H870:H2369="0", COUNTIF(F870:F2369, F870:F2369), 0), 0))</f>
        <v>Home</v>
      </c>
      <c r="AB870" t="str" cm="1">
        <f t="array" ref="AB870">INDEX(Q870:Q1868, MATCH(MAX(COUNTIFS(Q870:Q1868, Q870:Q1868, AC870:AC1868, "High")), COUNTIFS(Q870:Q1868, Q870:Q1868, AC870:AC1868, "High"), 0))</f>
        <v>North</v>
      </c>
      <c r="AC870" t="str">
        <v>High Risk</v>
      </c>
      <c r="AH870">
        <f t="shared" si="53"/>
        <v>647.51989389920425</v>
      </c>
      <c r="AJ870">
        <f t="shared" si="54"/>
        <v>0.13100436681222707</v>
      </c>
      <c r="AK870">
        <f t="shared" si="55"/>
        <v>1.7320989350174933E-2</v>
      </c>
      <c r="AM870">
        <v>0.4698460396622105</v>
      </c>
      <c r="AN870" s="8">
        <f>IF(L870="Male", 1, 0)</f>
        <v>1</v>
      </c>
    </row>
    <row r="871" spans="1:40" ht="15" x14ac:dyDescent="0.3">
      <c r="A871">
        <v>870</v>
      </c>
      <c r="B871">
        <v>63</v>
      </c>
      <c r="C871">
        <v>44977</v>
      </c>
      <c r="D871">
        <v>646</v>
      </c>
      <c r="E871">
        <v>161787</v>
      </c>
      <c r="F871" t="s">
        <v>40</v>
      </c>
      <c r="G871">
        <v>5038</v>
      </c>
      <c r="H871">
        <v>1</v>
      </c>
      <c r="I871">
        <v>0</v>
      </c>
      <c r="J871" t="s">
        <v>20</v>
      </c>
      <c r="K871" t="s">
        <v>29</v>
      </c>
      <c r="L871" t="s">
        <v>30</v>
      </c>
      <c r="M871" t="s">
        <v>23</v>
      </c>
      <c r="N871">
        <v>4</v>
      </c>
      <c r="O871">
        <v>4</v>
      </c>
      <c r="P871">
        <v>166610</v>
      </c>
      <c r="Q871" t="s">
        <v>26</v>
      </c>
      <c r="R871">
        <v>19</v>
      </c>
      <c r="S871" t="s">
        <v>39</v>
      </c>
      <c r="W871" t="str">
        <f>IF(B871&lt;30,"&lt;30",IF(B871&lt;=40,"30-40",IF(B871&lt;=50,"41-50",IF(B871&lt;=60,"51-60","&gt;60"))))</f>
        <v>&gt;60</v>
      </c>
      <c r="X871" t="str">
        <f t="shared" si="52"/>
        <v>46-60 (Older Adult)</v>
      </c>
      <c r="AA871" t="str" cm="1">
        <f t="array" ref="AA871">INDEX(F871:F2370, MATCH(MAX(IF(H871:H2370="0", COUNTIF(F871:F2370, F871:F2370), 0)), IF(H871:H2370="0", COUNTIF(F871:F2370, F871:F2370), 0), 0))</f>
        <v>Car</v>
      </c>
      <c r="AB871" t="str" cm="1">
        <f t="array" ref="AB871">INDEX(Q871:Q1869, MATCH(MAX(COUNTIFS(Q871:Q1869, Q871:Q1869, AC871:AC1869, "High")), COUNTIFS(Q871:Q1869, Q871:Q1869, AC871:AC1869, "High"), 0))</f>
        <v>West</v>
      </c>
      <c r="AC871" t="str">
        <v>High Risk</v>
      </c>
      <c r="AH871">
        <f t="shared" si="53"/>
        <v>647.51989389920425</v>
      </c>
      <c r="AJ871">
        <f t="shared" si="54"/>
        <v>0.17796610169491525</v>
      </c>
      <c r="AK871">
        <f t="shared" si="55"/>
        <v>1.8234194689544955E-2</v>
      </c>
      <c r="AM871">
        <v>0.50637654661803178</v>
      </c>
      <c r="AN871" s="8">
        <f>IF(L871="Male", 1, 0)</f>
        <v>1</v>
      </c>
    </row>
    <row r="872" spans="1:40" ht="15" x14ac:dyDescent="0.3">
      <c r="A872">
        <v>871</v>
      </c>
      <c r="B872">
        <v>29</v>
      </c>
      <c r="C872">
        <v>30233</v>
      </c>
      <c r="D872">
        <v>553</v>
      </c>
      <c r="E872">
        <v>198883</v>
      </c>
      <c r="F872" t="s">
        <v>28</v>
      </c>
      <c r="G872">
        <v>3970</v>
      </c>
      <c r="H872">
        <v>0</v>
      </c>
      <c r="I872">
        <v>1</v>
      </c>
      <c r="J872" t="s">
        <v>20</v>
      </c>
      <c r="K872" t="s">
        <v>21</v>
      </c>
      <c r="L872" t="s">
        <v>30</v>
      </c>
      <c r="M872" t="s">
        <v>31</v>
      </c>
      <c r="N872">
        <v>2</v>
      </c>
      <c r="O872">
        <v>1</v>
      </c>
      <c r="P872">
        <v>108050</v>
      </c>
      <c r="Q872" t="s">
        <v>38</v>
      </c>
      <c r="R872">
        <v>5</v>
      </c>
      <c r="S872" t="s">
        <v>45</v>
      </c>
      <c r="W872" t="str">
        <f>IF(B872&lt;30,"&lt;30",IF(B872&lt;=40,"30-40",IF(B872&lt;=50,"41-50",IF(B872&lt;=60,"51-60","&gt;60"))))</f>
        <v>&lt;30</v>
      </c>
      <c r="X872" t="str">
        <f t="shared" si="52"/>
        <v>18-30 (Young Adult)</v>
      </c>
      <c r="AA872" t="str" cm="1">
        <f t="array" ref="AA872">INDEX(F872:F2371, MATCH(MAX(IF(H872:H2371="0", COUNTIF(F872:F2371, F872:F2371), 0)), IF(H872:H2371="0", COUNTIF(F872:F2371, F872:F2371), 0), 0))</f>
        <v>Education</v>
      </c>
      <c r="AB872" t="str" cm="1">
        <f t="array" ref="AB872">INDEX(Q872:Q1870, MATCH(MAX(COUNTIFS(Q872:Q1870, Q872:Q1870, AC872:AC1870, "High")), COUNTIFS(Q872:Q1870, Q872:Q1870, AC872:AC1870, "High"), 0))</f>
        <v>North</v>
      </c>
      <c r="AC872" t="str">
        <v>Low Risk</v>
      </c>
      <c r="AH872">
        <f t="shared" si="53"/>
        <v>647.78062678062679</v>
      </c>
      <c r="AJ872">
        <f t="shared" si="54"/>
        <v>0.13100436681222707</v>
      </c>
      <c r="AK872">
        <f t="shared" si="55"/>
        <v>1.2841253430300618E-2</v>
      </c>
      <c r="AM872">
        <v>0.37292615153462522</v>
      </c>
      <c r="AN872" s="8">
        <f>IF(L872="Male", 1, 0)</f>
        <v>1</v>
      </c>
    </row>
    <row r="873" spans="1:40" ht="15" x14ac:dyDescent="0.3">
      <c r="A873">
        <v>872</v>
      </c>
      <c r="B873">
        <v>39</v>
      </c>
      <c r="C873">
        <v>60093</v>
      </c>
      <c r="D873">
        <v>680</v>
      </c>
      <c r="E873">
        <v>156311</v>
      </c>
      <c r="F873" t="s">
        <v>44</v>
      </c>
      <c r="G873">
        <v>4172</v>
      </c>
      <c r="H873">
        <v>1</v>
      </c>
      <c r="I873">
        <v>1</v>
      </c>
      <c r="J873" t="s">
        <v>20</v>
      </c>
      <c r="K873" t="s">
        <v>29</v>
      </c>
      <c r="L873" t="s">
        <v>30</v>
      </c>
      <c r="M873" t="s">
        <v>31</v>
      </c>
      <c r="N873">
        <v>5</v>
      </c>
      <c r="O873">
        <v>4</v>
      </c>
      <c r="P873">
        <v>117003</v>
      </c>
      <c r="Q873" t="s">
        <v>32</v>
      </c>
      <c r="R873">
        <v>3</v>
      </c>
      <c r="S873" t="s">
        <v>43</v>
      </c>
      <c r="W873" t="str">
        <f>IF(B873&lt;30,"&lt;30",IF(B873&lt;=40,"30-40",IF(B873&lt;=50,"41-50",IF(B873&lt;=60,"51-60","&gt;60"))))</f>
        <v>30-40</v>
      </c>
      <c r="X873" t="str">
        <f t="shared" si="52"/>
        <v>31-45 (Middle-Aged)</v>
      </c>
      <c r="AA873" t="str" cm="1">
        <f t="array" ref="AA873">INDEX(F873:F2372, MATCH(MAX(IF(H873:H2372="0", COUNTIF(F873:F2372, F873:F2372), 0)), IF(H873:H2372="0", COUNTIF(F873:F2372, F873:F2372), 0), 0))</f>
        <v>Personal</v>
      </c>
      <c r="AB873" t="str" cm="1">
        <f t="array" ref="AB873">INDEX(Q873:Q1871, MATCH(MAX(COUNTIFS(Q873:Q1871, Q873:Q1871, AC873:AC1871, "High")), COUNTIFS(Q873:Q1871, Q873:Q1871, AC873:AC1871, "High"), 0))</f>
        <v>South</v>
      </c>
      <c r="AC873" t="str">
        <v>High Risk</v>
      </c>
      <c r="AH873">
        <f t="shared" si="53"/>
        <v>647.78062678062679</v>
      </c>
      <c r="AJ873">
        <f t="shared" si="54"/>
        <v>0.11715481171548117</v>
      </c>
      <c r="AK873">
        <f t="shared" si="55"/>
        <v>1.2021027651425223E-2</v>
      </c>
      <c r="AM873">
        <v>0.6431939755437488</v>
      </c>
      <c r="AN873" s="8">
        <f>IF(L873="Male", 1, 0)</f>
        <v>1</v>
      </c>
    </row>
    <row r="874" spans="1:40" ht="15" x14ac:dyDescent="0.3">
      <c r="A874">
        <v>873</v>
      </c>
      <c r="B874">
        <v>29</v>
      </c>
      <c r="C874">
        <v>57938</v>
      </c>
      <c r="D874">
        <v>645</v>
      </c>
      <c r="E874">
        <v>167289</v>
      </c>
      <c r="F874" t="s">
        <v>44</v>
      </c>
      <c r="G874">
        <v>5968</v>
      </c>
      <c r="H874">
        <v>0</v>
      </c>
      <c r="I874">
        <v>0</v>
      </c>
      <c r="J874" t="s">
        <v>20</v>
      </c>
      <c r="K874" t="s">
        <v>21</v>
      </c>
      <c r="L874" t="s">
        <v>22</v>
      </c>
      <c r="M874" t="s">
        <v>31</v>
      </c>
      <c r="N874">
        <v>1</v>
      </c>
      <c r="O874">
        <v>4</v>
      </c>
      <c r="P874">
        <v>59247</v>
      </c>
      <c r="Q874" t="s">
        <v>24</v>
      </c>
      <c r="R874">
        <v>18</v>
      </c>
      <c r="S874" t="s">
        <v>45</v>
      </c>
      <c r="W874" t="str">
        <f>IF(B874&lt;30,"&lt;30",IF(B874&lt;=40,"30-40",IF(B874&lt;=50,"41-50",IF(B874&lt;=60,"51-60","&gt;60"))))</f>
        <v>&lt;30</v>
      </c>
      <c r="X874" t="str">
        <f t="shared" si="52"/>
        <v>18-30 (Young Adult)</v>
      </c>
      <c r="AA874" t="str" cm="1">
        <f t="array" ref="AA874">INDEX(F874:F2373, MATCH(MAX(IF(H874:H2373="0", COUNTIF(F874:F2373, F874:F2373), 0)), IF(H874:H2373="0", COUNTIF(F874:F2373, F874:F2373), 0), 0))</f>
        <v>Personal</v>
      </c>
      <c r="AB874" t="str" cm="1">
        <f t="array" ref="AB874">INDEX(Q874:Q1872, MATCH(MAX(COUNTIFS(Q874:Q1872, Q874:Q1872, AC874:AC1872, "High")), COUNTIFS(Q874:Q1872, Q874:Q1872, AC874:AC1872, "High"), 0))</f>
        <v>East</v>
      </c>
      <c r="AC874" t="str">
        <v>High Risk</v>
      </c>
      <c r="AH874">
        <f t="shared" si="53"/>
        <v>647.78062678062679</v>
      </c>
      <c r="AJ874">
        <f t="shared" si="54"/>
        <v>0.15436241610738255</v>
      </c>
      <c r="AK874">
        <f t="shared" si="55"/>
        <v>6.5363964730874346E-3</v>
      </c>
      <c r="AM874">
        <v>0.62368871229057865</v>
      </c>
      <c r="AN874" s="8">
        <f>IF(L874="Male", 1, 0)</f>
        <v>0</v>
      </c>
    </row>
    <row r="875" spans="1:40" ht="15" x14ac:dyDescent="0.3">
      <c r="A875">
        <v>874</v>
      </c>
      <c r="B875">
        <v>43</v>
      </c>
      <c r="C875">
        <v>45567</v>
      </c>
      <c r="D875">
        <v>597</v>
      </c>
      <c r="E875">
        <v>224120</v>
      </c>
      <c r="F875" t="s">
        <v>28</v>
      </c>
      <c r="G875">
        <v>5752</v>
      </c>
      <c r="H875">
        <v>1</v>
      </c>
      <c r="I875">
        <v>1</v>
      </c>
      <c r="J875" t="s">
        <v>20</v>
      </c>
      <c r="K875" t="s">
        <v>21</v>
      </c>
      <c r="L875" t="s">
        <v>22</v>
      </c>
      <c r="M875" t="s">
        <v>37</v>
      </c>
      <c r="N875">
        <v>5</v>
      </c>
      <c r="O875">
        <v>3</v>
      </c>
      <c r="P875">
        <v>81577</v>
      </c>
      <c r="Q875" t="s">
        <v>38</v>
      </c>
      <c r="R875">
        <v>17</v>
      </c>
      <c r="S875" t="s">
        <v>43</v>
      </c>
      <c r="W875" t="str">
        <f>IF(B875&lt;30,"&lt;30",IF(B875&lt;=40,"30-40",IF(B875&lt;=50,"41-50",IF(B875&lt;=60,"51-60","&gt;60"))))</f>
        <v>41-50</v>
      </c>
      <c r="X875" t="str">
        <f t="shared" si="52"/>
        <v>31-45 (Middle-Aged)</v>
      </c>
      <c r="AA875" t="str" cm="1">
        <f t="array" ref="AA875">INDEX(F875:F2374, MATCH(MAX(IF(H875:H2374="0", COUNTIF(F875:F2374, F875:F2374), 0)), IF(H875:H2374="0", COUNTIF(F875:F2374, F875:F2374), 0), 0))</f>
        <v>Education</v>
      </c>
      <c r="AB875" t="str" cm="1">
        <f t="array" ref="AB875">INDEX(Q875:Q1873, MATCH(MAX(COUNTIFS(Q875:Q1873, Q875:Q1873, AC875:AC1873, "High")), COUNTIFS(Q875:Q1873, Q875:Q1873, AC875:AC1873, "High"), 0))</f>
        <v>North</v>
      </c>
      <c r="AC875" t="str">
        <v>Low Risk</v>
      </c>
      <c r="AH875">
        <f t="shared" si="53"/>
        <v>652.44324324324327</v>
      </c>
      <c r="AJ875">
        <f t="shared" si="54"/>
        <v>0.11715481171548117</v>
      </c>
      <c r="AK875">
        <f t="shared" si="55"/>
        <v>7.4344251212723729E-3</v>
      </c>
      <c r="AM875">
        <v>0.51171673470126622</v>
      </c>
      <c r="AN875" s="8">
        <f>IF(L875="Male", 1, 0)</f>
        <v>0</v>
      </c>
    </row>
    <row r="876" spans="1:40" ht="15" x14ac:dyDescent="0.3">
      <c r="A876">
        <v>875</v>
      </c>
      <c r="B876">
        <v>51</v>
      </c>
      <c r="C876">
        <v>14979</v>
      </c>
      <c r="D876">
        <v>659</v>
      </c>
      <c r="E876">
        <v>151289</v>
      </c>
      <c r="F876" t="s">
        <v>44</v>
      </c>
      <c r="G876">
        <v>3627</v>
      </c>
      <c r="H876">
        <v>0</v>
      </c>
      <c r="I876">
        <v>1</v>
      </c>
      <c r="J876" t="s">
        <v>20</v>
      </c>
      <c r="K876" t="s">
        <v>29</v>
      </c>
      <c r="L876" t="s">
        <v>30</v>
      </c>
      <c r="M876" t="s">
        <v>31</v>
      </c>
      <c r="N876">
        <v>1</v>
      </c>
      <c r="O876">
        <v>2</v>
      </c>
      <c r="P876">
        <v>115590</v>
      </c>
      <c r="Q876" t="s">
        <v>32</v>
      </c>
      <c r="R876">
        <v>11</v>
      </c>
      <c r="S876" t="s">
        <v>42</v>
      </c>
      <c r="W876" t="str">
        <f>IF(B876&lt;30,"&lt;30",IF(B876&lt;=40,"30-40",IF(B876&lt;=50,"41-50",IF(B876&lt;=60,"51-60","&gt;60"))))</f>
        <v>51-60</v>
      </c>
      <c r="X876" t="str">
        <f t="shared" si="52"/>
        <v>46-60 (Older Adult)</v>
      </c>
      <c r="AA876" t="str" cm="1">
        <f t="array" ref="AA876">INDEX(F876:F2375, MATCH(MAX(IF(H876:H2375="0", COUNTIF(F876:F2375, F876:F2375), 0)), IF(H876:H2375="0", COUNTIF(F876:F2375, F876:F2375), 0), 0))</f>
        <v>Personal</v>
      </c>
      <c r="AB876" t="str" cm="1">
        <f t="array" ref="AB876">INDEX(Q876:Q1874, MATCH(MAX(COUNTIFS(Q876:Q1874, Q876:Q1874, AC876:AC1874, "High")), COUNTIFS(Q876:Q1874, Q876:Q1874, AC876:AC1874, "High"), 0))</f>
        <v>South</v>
      </c>
      <c r="AC876" t="str">
        <v>High Risk</v>
      </c>
      <c r="AH876">
        <f t="shared" si="53"/>
        <v>647.78062678062679</v>
      </c>
      <c r="AJ876">
        <f t="shared" si="54"/>
        <v>0.15436241610738255</v>
      </c>
      <c r="AK876">
        <f t="shared" si="55"/>
        <v>5.4911253467255219E-3</v>
      </c>
      <c r="AM876">
        <v>0.23485966166740585</v>
      </c>
      <c r="AN876" s="8">
        <f>IF(L876="Male", 1, 0)</f>
        <v>1</v>
      </c>
    </row>
    <row r="877" spans="1:40" ht="15" x14ac:dyDescent="0.3">
      <c r="A877">
        <v>876</v>
      </c>
      <c r="B877">
        <v>52</v>
      </c>
      <c r="C877">
        <v>39326</v>
      </c>
      <c r="D877">
        <v>577</v>
      </c>
      <c r="E877">
        <v>177279</v>
      </c>
      <c r="F877" t="s">
        <v>28</v>
      </c>
      <c r="G877">
        <v>4592</v>
      </c>
      <c r="H877">
        <v>0</v>
      </c>
      <c r="I877">
        <v>1</v>
      </c>
      <c r="J877" t="s">
        <v>20</v>
      </c>
      <c r="K877" t="s">
        <v>33</v>
      </c>
      <c r="L877" t="s">
        <v>22</v>
      </c>
      <c r="M877" t="s">
        <v>23</v>
      </c>
      <c r="N877">
        <v>0</v>
      </c>
      <c r="O877">
        <v>1</v>
      </c>
      <c r="P877">
        <v>97473</v>
      </c>
      <c r="Q877" t="s">
        <v>38</v>
      </c>
      <c r="R877">
        <v>9</v>
      </c>
      <c r="S877" t="s">
        <v>34</v>
      </c>
      <c r="W877" t="str">
        <f>IF(B877&lt;30,"&lt;30",IF(B877&lt;=40,"30-40",IF(B877&lt;=50,"41-50",IF(B877&lt;=60,"51-60","&gt;60"))))</f>
        <v>51-60</v>
      </c>
      <c r="X877" t="str">
        <f t="shared" si="52"/>
        <v>46-60 (Older Adult)</v>
      </c>
      <c r="AA877" t="str" cm="1">
        <f t="array" ref="AA877">INDEX(F877:F2376, MATCH(MAX(IF(H877:H2376="0", COUNTIF(F877:F2376, F877:F2376), 0)), IF(H877:H2376="0", COUNTIF(F877:F2376, F877:F2376), 0), 0))</f>
        <v>Education</v>
      </c>
      <c r="AB877" t="str" cm="1">
        <f t="array" ref="AB877">INDEX(Q877:Q1875, MATCH(MAX(COUNTIFS(Q877:Q1875, Q877:Q1875, AC877:AC1875, "High")), COUNTIFS(Q877:Q1875, Q877:Q1875, AC877:AC1875, "High"), 0))</f>
        <v>North</v>
      </c>
      <c r="AC877" t="str">
        <v>Low Risk</v>
      </c>
      <c r="AH877">
        <f t="shared" si="53"/>
        <v>647.51989389920425</v>
      </c>
      <c r="AJ877">
        <f t="shared" si="54"/>
        <v>0.15873015873015872</v>
      </c>
      <c r="AK877">
        <f t="shared" si="55"/>
        <v>5.2313440072790443E-3</v>
      </c>
      <c r="AM877">
        <v>0.45522840618013632</v>
      </c>
      <c r="AN877" s="8">
        <f>IF(L877="Male", 1, 0)</f>
        <v>0</v>
      </c>
    </row>
    <row r="878" spans="1:40" ht="15" x14ac:dyDescent="0.3">
      <c r="A878">
        <v>877</v>
      </c>
      <c r="B878">
        <v>51</v>
      </c>
      <c r="C878">
        <v>56900</v>
      </c>
      <c r="D878">
        <v>647</v>
      </c>
      <c r="E878">
        <v>146510</v>
      </c>
      <c r="F878" t="s">
        <v>40</v>
      </c>
      <c r="G878">
        <v>5679</v>
      </c>
      <c r="H878">
        <v>0</v>
      </c>
      <c r="I878">
        <v>0</v>
      </c>
      <c r="J878" t="s">
        <v>20</v>
      </c>
      <c r="K878" t="s">
        <v>29</v>
      </c>
      <c r="L878" t="s">
        <v>30</v>
      </c>
      <c r="M878" t="s">
        <v>31</v>
      </c>
      <c r="N878">
        <v>1</v>
      </c>
      <c r="O878">
        <v>1</v>
      </c>
      <c r="P878">
        <v>105630</v>
      </c>
      <c r="Q878" t="s">
        <v>26</v>
      </c>
      <c r="R878">
        <v>17</v>
      </c>
      <c r="S878" t="s">
        <v>34</v>
      </c>
      <c r="W878" t="str">
        <f>IF(B878&lt;30,"&lt;30",IF(B878&lt;=40,"30-40",IF(B878&lt;=50,"41-50",IF(B878&lt;=60,"51-60","&gt;60"))))</f>
        <v>51-60</v>
      </c>
      <c r="X878" t="str">
        <f t="shared" si="52"/>
        <v>46-60 (Older Adult)</v>
      </c>
      <c r="AA878" t="str" cm="1">
        <f t="array" ref="AA878">INDEX(F878:F2377, MATCH(MAX(IF(H878:H2377="0", COUNTIF(F878:F2377, F878:F2377), 0)), IF(H878:H2377="0", COUNTIF(F878:F2377, F878:F2377), 0), 0))</f>
        <v>Car</v>
      </c>
      <c r="AB878" t="str" cm="1">
        <f t="array" ref="AB878">INDEX(Q878:Q1876, MATCH(MAX(COUNTIFS(Q878:Q1876, Q878:Q1876, AC878:AC1876, "High")), COUNTIFS(Q878:Q1876, Q878:Q1876, AC878:AC1876, "High"), 0))</f>
        <v>West</v>
      </c>
      <c r="AC878" t="str">
        <v>High Risk</v>
      </c>
      <c r="AH878">
        <f t="shared" si="53"/>
        <v>647.78062678062679</v>
      </c>
      <c r="AJ878">
        <f t="shared" si="54"/>
        <v>0.15436241610738255</v>
      </c>
      <c r="AK878">
        <f t="shared" si="55"/>
        <v>4.4012766225376577E-3</v>
      </c>
      <c r="AM878">
        <v>0.61429360173058301</v>
      </c>
      <c r="AN878" s="8">
        <f>IF(L878="Male", 1, 0)</f>
        <v>1</v>
      </c>
    </row>
    <row r="879" spans="1:40" ht="15" x14ac:dyDescent="0.3">
      <c r="A879">
        <v>878</v>
      </c>
      <c r="B879">
        <v>37</v>
      </c>
      <c r="C879">
        <v>53771</v>
      </c>
      <c r="D879">
        <v>559</v>
      </c>
      <c r="E879">
        <v>232914</v>
      </c>
      <c r="F879" t="s">
        <v>44</v>
      </c>
      <c r="G879">
        <v>6112</v>
      </c>
      <c r="H879">
        <v>0</v>
      </c>
      <c r="I879">
        <v>0</v>
      </c>
      <c r="J879" t="s">
        <v>20</v>
      </c>
      <c r="K879" t="s">
        <v>29</v>
      </c>
      <c r="L879" t="s">
        <v>22</v>
      </c>
      <c r="M879" t="s">
        <v>23</v>
      </c>
      <c r="N879">
        <v>5</v>
      </c>
      <c r="O879">
        <v>4</v>
      </c>
      <c r="P879">
        <v>75505</v>
      </c>
      <c r="Q879" t="s">
        <v>32</v>
      </c>
      <c r="R879">
        <v>19</v>
      </c>
      <c r="S879" t="s">
        <v>45</v>
      </c>
      <c r="W879" t="str">
        <f>IF(B879&lt;30,"&lt;30",IF(B879&lt;=40,"30-40",IF(B879&lt;=50,"41-50",IF(B879&lt;=60,"51-60","&gt;60"))))</f>
        <v>30-40</v>
      </c>
      <c r="X879" t="str">
        <f t="shared" si="52"/>
        <v>31-45 (Middle-Aged)</v>
      </c>
      <c r="AA879" t="str" cm="1">
        <f t="array" ref="AA879">INDEX(F879:F2378, MATCH(MAX(IF(H879:H2378="0", COUNTIF(F879:F2378, F879:F2378), 0)), IF(H879:H2378="0", COUNTIF(F879:F2378, F879:F2378), 0), 0))</f>
        <v>Personal</v>
      </c>
      <c r="AB879" t="str" cm="1">
        <f t="array" ref="AB879">INDEX(Q879:Q1877, MATCH(MAX(COUNTIFS(Q879:Q1877, Q879:Q1877, AC879:AC1877, "High")), COUNTIFS(Q879:Q1877, Q879:Q1877, AC879:AC1877, "High"), 0))</f>
        <v>South</v>
      </c>
      <c r="AC879" t="str">
        <v>Low Risk</v>
      </c>
      <c r="AH879">
        <f t="shared" si="53"/>
        <v>647.51989389920425</v>
      </c>
      <c r="AJ879">
        <f t="shared" si="54"/>
        <v>0.11715481171548117</v>
      </c>
      <c r="AK879">
        <f t="shared" si="55"/>
        <v>3.566015904535447E-3</v>
      </c>
      <c r="AM879">
        <v>0.58597250255695443</v>
      </c>
      <c r="AN879" s="8">
        <f>IF(L879="Male", 1, 0)</f>
        <v>0</v>
      </c>
    </row>
    <row r="880" spans="1:40" ht="15" x14ac:dyDescent="0.3">
      <c r="A880">
        <v>879</v>
      </c>
      <c r="B880">
        <v>59</v>
      </c>
      <c r="C880">
        <v>49306</v>
      </c>
      <c r="D880">
        <v>567</v>
      </c>
      <c r="E880">
        <v>181972</v>
      </c>
      <c r="F880" t="s">
        <v>40</v>
      </c>
      <c r="G880">
        <v>5514</v>
      </c>
      <c r="H880">
        <v>0</v>
      </c>
      <c r="I880">
        <v>1</v>
      </c>
      <c r="J880" t="s">
        <v>20</v>
      </c>
      <c r="K880" t="s">
        <v>33</v>
      </c>
      <c r="L880" t="s">
        <v>22</v>
      </c>
      <c r="M880" t="s">
        <v>23</v>
      </c>
      <c r="N880">
        <v>0</v>
      </c>
      <c r="O880">
        <v>2</v>
      </c>
      <c r="P880">
        <v>103658</v>
      </c>
      <c r="Q880" t="s">
        <v>24</v>
      </c>
      <c r="R880">
        <v>13</v>
      </c>
      <c r="S880" t="s">
        <v>42</v>
      </c>
      <c r="W880" t="str">
        <f>IF(B880&lt;30,"&lt;30",IF(B880&lt;=40,"30-40",IF(B880&lt;=50,"41-50",IF(B880&lt;=60,"51-60","&gt;60"))))</f>
        <v>51-60</v>
      </c>
      <c r="X880" t="str">
        <f t="shared" si="52"/>
        <v>46-60 (Older Adult)</v>
      </c>
      <c r="AA880" t="str" cm="1">
        <f t="array" ref="AA880">INDEX(F880:F2379, MATCH(MAX(IF(H880:H2379="0", COUNTIF(F880:F2379, F880:F2379), 0)), IF(H880:H2379="0", COUNTIF(F880:F2379, F880:F2379), 0), 0))</f>
        <v>Car</v>
      </c>
      <c r="AB880" t="str" cm="1">
        <f t="array" ref="AB880">INDEX(Q880:Q1878, MATCH(MAX(COUNTIFS(Q880:Q1878, Q880:Q1878, AC880:AC1878, "High")), COUNTIFS(Q880:Q1878, Q880:Q1878, AC880:AC1878, "High"), 0))</f>
        <v>East</v>
      </c>
      <c r="AC880" t="str">
        <v>Low Risk</v>
      </c>
      <c r="AH880">
        <f t="shared" si="53"/>
        <v>647.51989389920425</v>
      </c>
      <c r="AJ880">
        <f t="shared" si="54"/>
        <v>0.15873015873015872</v>
      </c>
      <c r="AK880">
        <f t="shared" si="55"/>
        <v>4.4637161020476537E-3</v>
      </c>
      <c r="AM880">
        <v>0.54555904528298471</v>
      </c>
      <c r="AN880" s="8">
        <f>IF(L880="Male", 1, 0)</f>
        <v>0</v>
      </c>
    </row>
    <row r="881" spans="1:40" ht="15" x14ac:dyDescent="0.3">
      <c r="A881">
        <v>880</v>
      </c>
      <c r="B881">
        <v>42</v>
      </c>
      <c r="C881">
        <v>43640</v>
      </c>
      <c r="D881">
        <v>627</v>
      </c>
      <c r="E881">
        <v>89182</v>
      </c>
      <c r="F881" t="s">
        <v>35</v>
      </c>
      <c r="G881">
        <v>4543</v>
      </c>
      <c r="H881">
        <v>0</v>
      </c>
      <c r="I881">
        <v>1</v>
      </c>
      <c r="J881" t="s">
        <v>20</v>
      </c>
      <c r="K881" t="s">
        <v>33</v>
      </c>
      <c r="L881" t="s">
        <v>22</v>
      </c>
      <c r="M881" t="s">
        <v>23</v>
      </c>
      <c r="N881">
        <v>0</v>
      </c>
      <c r="O881">
        <v>3</v>
      </c>
      <c r="P881">
        <v>103556</v>
      </c>
      <c r="Q881" t="s">
        <v>38</v>
      </c>
      <c r="R881">
        <v>6</v>
      </c>
      <c r="S881" t="s">
        <v>34</v>
      </c>
      <c r="W881" t="str">
        <f>IF(B881&lt;30,"&lt;30",IF(B881&lt;=40,"30-40",IF(B881&lt;=50,"41-50",IF(B881&lt;=60,"51-60","&gt;60"))))</f>
        <v>41-50</v>
      </c>
      <c r="X881" t="str">
        <f t="shared" si="52"/>
        <v>31-45 (Middle-Aged)</v>
      </c>
      <c r="AA881" t="str" cm="1">
        <f t="array" ref="AA881">INDEX(F881:F2380, MATCH(MAX(IF(H881:H2380="0", COUNTIF(F881:F2380, F881:F2380), 0)), IF(H881:H2380="0", COUNTIF(F881:F2380, F881:F2380), 0), 0))</f>
        <v>Medical</v>
      </c>
      <c r="AB881" t="str" cm="1">
        <f t="array" ref="AB881">INDEX(Q881:Q1879, MATCH(MAX(COUNTIFS(Q881:Q1879, Q881:Q1879, AC881:AC1879, "High")), COUNTIFS(Q881:Q1879, Q881:Q1879, AC881:AC1879, "High"), 0))</f>
        <v>North</v>
      </c>
      <c r="AC881" t="str">
        <v>High Risk</v>
      </c>
      <c r="AH881">
        <f t="shared" si="53"/>
        <v>647.51989389920425</v>
      </c>
      <c r="AJ881">
        <f t="shared" si="54"/>
        <v>0.15873015873015872</v>
      </c>
      <c r="AK881">
        <f t="shared" si="55"/>
        <v>4.1989890084323488E-3</v>
      </c>
      <c r="AM881">
        <v>0.49427513735144774</v>
      </c>
      <c r="AN881" s="8">
        <f>IF(L881="Male", 1, 0)</f>
        <v>0</v>
      </c>
    </row>
    <row r="882" spans="1:40" ht="15" x14ac:dyDescent="0.3">
      <c r="A882">
        <v>881</v>
      </c>
      <c r="B882">
        <v>55</v>
      </c>
      <c r="C882">
        <v>26320</v>
      </c>
      <c r="D882">
        <v>614</v>
      </c>
      <c r="E882">
        <v>281682</v>
      </c>
      <c r="F882" t="s">
        <v>35</v>
      </c>
      <c r="G882">
        <v>5236</v>
      </c>
      <c r="H882">
        <v>0</v>
      </c>
      <c r="I882">
        <v>1</v>
      </c>
      <c r="J882" t="s">
        <v>20</v>
      </c>
      <c r="K882" t="s">
        <v>29</v>
      </c>
      <c r="L882" t="s">
        <v>22</v>
      </c>
      <c r="M882" t="s">
        <v>31</v>
      </c>
      <c r="N882">
        <v>1</v>
      </c>
      <c r="O882">
        <v>1</v>
      </c>
      <c r="P882">
        <v>64586</v>
      </c>
      <c r="Q882" t="s">
        <v>26</v>
      </c>
      <c r="R882">
        <v>4</v>
      </c>
      <c r="S882" t="s">
        <v>39</v>
      </c>
      <c r="W882" t="str">
        <f>IF(B882&lt;30,"&lt;30",IF(B882&lt;=40,"30-40",IF(B882&lt;=50,"41-50",IF(B882&lt;=60,"51-60","&gt;60"))))</f>
        <v>51-60</v>
      </c>
      <c r="X882" t="str">
        <f t="shared" si="52"/>
        <v>46-60 (Older Adult)</v>
      </c>
      <c r="AA882" t="str" cm="1">
        <f t="array" ref="AA882">INDEX(F882:F2381, MATCH(MAX(IF(H882:H2381="0", COUNTIF(F882:F2381, F882:F2381), 0)), IF(H882:H2381="0", COUNTIF(F882:F2381, F882:F2381), 0), 0))</f>
        <v>Medical</v>
      </c>
      <c r="AB882" t="str" cm="1">
        <f t="array" ref="AB882">INDEX(Q882:Q1880, MATCH(MAX(COUNTIFS(Q882:Q1880, Q882:Q1880, AC882:AC1880, "High")), COUNTIFS(Q882:Q1880, Q882:Q1880, AC882:AC1880, "High"), 0))</f>
        <v>West</v>
      </c>
      <c r="AC882" t="str">
        <v>High Risk</v>
      </c>
      <c r="AH882">
        <f t="shared" si="53"/>
        <v>647.78062678062679</v>
      </c>
      <c r="AJ882">
        <f t="shared" si="54"/>
        <v>0.15436241610738255</v>
      </c>
      <c r="AK882">
        <f t="shared" si="55"/>
        <v>4.5149506815175666E-3</v>
      </c>
      <c r="AM882">
        <v>0.33750893802666476</v>
      </c>
      <c r="AN882" s="8">
        <f>IF(L882="Male", 1, 0)</f>
        <v>0</v>
      </c>
    </row>
    <row r="883" spans="1:40" ht="15" x14ac:dyDescent="0.3">
      <c r="A883">
        <v>882</v>
      </c>
      <c r="B883">
        <v>50</v>
      </c>
      <c r="C883">
        <v>64458</v>
      </c>
      <c r="D883">
        <v>669</v>
      </c>
      <c r="E883">
        <v>250668</v>
      </c>
      <c r="F883" t="s">
        <v>35</v>
      </c>
      <c r="G883">
        <v>4789</v>
      </c>
      <c r="H883">
        <v>1</v>
      </c>
      <c r="I883">
        <v>1</v>
      </c>
      <c r="J883" t="s">
        <v>20</v>
      </c>
      <c r="K883" t="s">
        <v>29</v>
      </c>
      <c r="L883" t="s">
        <v>22</v>
      </c>
      <c r="M883" t="s">
        <v>31</v>
      </c>
      <c r="N883">
        <v>0</v>
      </c>
      <c r="O883">
        <v>4</v>
      </c>
      <c r="P883">
        <v>119276</v>
      </c>
      <c r="Q883" t="s">
        <v>32</v>
      </c>
      <c r="R883">
        <v>18</v>
      </c>
      <c r="S883" t="s">
        <v>39</v>
      </c>
      <c r="W883" t="str">
        <f>IF(B883&lt;30,"&lt;30",IF(B883&lt;=40,"30-40",IF(B883&lt;=50,"41-50",IF(B883&lt;=60,"51-60","&gt;60"))))</f>
        <v>41-50</v>
      </c>
      <c r="X883" t="str">
        <f t="shared" si="52"/>
        <v>46-60 (Older Adult)</v>
      </c>
      <c r="AA883" t="str" cm="1">
        <f t="array" ref="AA883">INDEX(F883:F2382, MATCH(MAX(IF(H883:H2382="0", COUNTIF(F883:F2382, F883:F2382), 0)), IF(H883:H2382="0", COUNTIF(F883:F2382, F883:F2382), 0), 0))</f>
        <v>Medical</v>
      </c>
      <c r="AB883" t="str" cm="1">
        <f t="array" ref="AB883">INDEX(Q883:Q1881, MATCH(MAX(COUNTIFS(Q883:Q1881, Q883:Q1881, AC883:AC1881, "High")), COUNTIFS(Q883:Q1881, Q883:Q1881, AC883:AC1881, "High"), 0))</f>
        <v>South</v>
      </c>
      <c r="AC883" t="str">
        <v>High Risk</v>
      </c>
      <c r="AH883">
        <f t="shared" si="53"/>
        <v>647.78062678062679</v>
      </c>
      <c r="AJ883">
        <f t="shared" si="54"/>
        <v>0.15873015873015872</v>
      </c>
      <c r="AK883">
        <f t="shared" si="55"/>
        <v>3.6713905441327619E-3</v>
      </c>
      <c r="AM883">
        <v>0.68270231619344157</v>
      </c>
      <c r="AN883" s="8">
        <f>IF(L883="Male", 1, 0)</f>
        <v>0</v>
      </c>
    </row>
    <row r="884" spans="1:40" ht="15" x14ac:dyDescent="0.3">
      <c r="A884">
        <v>883</v>
      </c>
      <c r="B884">
        <v>60</v>
      </c>
      <c r="C884">
        <v>28398</v>
      </c>
      <c r="D884">
        <v>649</v>
      </c>
      <c r="E884">
        <v>99234</v>
      </c>
      <c r="F884" t="s">
        <v>35</v>
      </c>
      <c r="G884">
        <v>5381</v>
      </c>
      <c r="H884">
        <v>0</v>
      </c>
      <c r="I884">
        <v>0</v>
      </c>
      <c r="J884" t="s">
        <v>20</v>
      </c>
      <c r="K884" t="s">
        <v>21</v>
      </c>
      <c r="L884" t="s">
        <v>22</v>
      </c>
      <c r="M884" t="s">
        <v>41</v>
      </c>
      <c r="N884">
        <v>5</v>
      </c>
      <c r="O884">
        <v>2</v>
      </c>
      <c r="P884">
        <v>48998</v>
      </c>
      <c r="Q884" t="s">
        <v>26</v>
      </c>
      <c r="R884">
        <v>12</v>
      </c>
      <c r="S884" t="s">
        <v>25</v>
      </c>
      <c r="W884" t="str">
        <f>IF(B884&lt;30,"&lt;30",IF(B884&lt;=40,"30-40",IF(B884&lt;=50,"41-50",IF(B884&lt;=60,"51-60","&gt;60"))))</f>
        <v>51-60</v>
      </c>
      <c r="X884" t="str">
        <f t="shared" si="52"/>
        <v>46-60 (Older Adult)</v>
      </c>
      <c r="AA884" t="str" cm="1">
        <f t="array" ref="AA884">INDEX(F884:F2383, MATCH(MAX(IF(H884:H2383="0", COUNTIF(F884:F2383, F884:F2383), 0)), IF(H884:H2383="0", COUNTIF(F884:F2383, F884:F2383), 0), 0))</f>
        <v>Medical</v>
      </c>
      <c r="AB884" t="str" cm="1">
        <f t="array" ref="AB884">INDEX(Q884:Q1882, MATCH(MAX(COUNTIFS(Q884:Q1882, Q884:Q1882, AC884:AC1882, "High")), COUNTIFS(Q884:Q1882, Q884:Q1882, AC884:AC1882, "High"), 0))</f>
        <v>West</v>
      </c>
      <c r="AC884" t="str">
        <v>High Risk</v>
      </c>
      <c r="AH884">
        <f t="shared" si="53"/>
        <v>648.68905472636811</v>
      </c>
      <c r="AJ884">
        <f t="shared" si="54"/>
        <v>0.11715481171548117</v>
      </c>
      <c r="AK884">
        <f t="shared" si="55"/>
        <v>-1.9928444362764123E-3</v>
      </c>
      <c r="AM884">
        <v>0.35631726147914161</v>
      </c>
      <c r="AN884" s="8">
        <f>IF(L884="Male", 1, 0)</f>
        <v>0</v>
      </c>
    </row>
    <row r="885" spans="1:40" ht="15" x14ac:dyDescent="0.3">
      <c r="A885">
        <v>884</v>
      </c>
      <c r="B885">
        <v>57</v>
      </c>
      <c r="C885">
        <v>46936</v>
      </c>
      <c r="D885">
        <v>755</v>
      </c>
      <c r="E885">
        <v>236741</v>
      </c>
      <c r="F885" t="s">
        <v>44</v>
      </c>
      <c r="G885">
        <v>6478</v>
      </c>
      <c r="H885">
        <v>0</v>
      </c>
      <c r="I885">
        <v>1</v>
      </c>
      <c r="J885" t="s">
        <v>20</v>
      </c>
      <c r="K885" t="s">
        <v>33</v>
      </c>
      <c r="L885" t="s">
        <v>30</v>
      </c>
      <c r="M885" t="s">
        <v>31</v>
      </c>
      <c r="N885">
        <v>4</v>
      </c>
      <c r="O885">
        <v>3</v>
      </c>
      <c r="P885">
        <v>105527</v>
      </c>
      <c r="Q885" t="s">
        <v>32</v>
      </c>
      <c r="R885">
        <v>4</v>
      </c>
      <c r="S885" t="s">
        <v>34</v>
      </c>
      <c r="W885" t="str">
        <f>IF(B885&lt;30,"&lt;30",IF(B885&lt;=40,"30-40",IF(B885&lt;=50,"41-50",IF(B885&lt;=60,"51-60","&gt;60"))))</f>
        <v>51-60</v>
      </c>
      <c r="X885" t="str">
        <f t="shared" si="52"/>
        <v>46-60 (Older Adult)</v>
      </c>
      <c r="AA885" t="str" cm="1">
        <f t="array" ref="AA885">INDEX(F885:F2384, MATCH(MAX(IF(H885:H2384="0", COUNTIF(F885:F2384, F885:F2384), 0)), IF(H885:H2384="0", COUNTIF(F885:F2384, F885:F2384), 0), 0))</f>
        <v>Personal</v>
      </c>
      <c r="AB885" t="str" cm="1">
        <f t="array" ref="AB885">INDEX(Q885:Q1883, MATCH(MAX(COUNTIFS(Q885:Q1883, Q885:Q1883, AC885:AC1883, "High")), COUNTIFS(Q885:Q1883, Q885:Q1883, AC885:AC1883, "High"), 0))</f>
        <v>South</v>
      </c>
      <c r="AC885" t="str">
        <v>High Risk</v>
      </c>
      <c r="AH885">
        <f t="shared" si="53"/>
        <v>647.78062678062679</v>
      </c>
      <c r="AJ885">
        <f t="shared" si="54"/>
        <v>0.17796610169491525</v>
      </c>
      <c r="AK885">
        <f t="shared" si="55"/>
        <v>-2.2600483812375595E-3</v>
      </c>
      <c r="AM885">
        <v>0.52410778128761892</v>
      </c>
      <c r="AN885" s="8">
        <f>IF(L885="Male", 1, 0)</f>
        <v>1</v>
      </c>
    </row>
    <row r="886" spans="1:40" ht="15" x14ac:dyDescent="0.3">
      <c r="A886">
        <v>885</v>
      </c>
      <c r="B886">
        <v>46</v>
      </c>
      <c r="C886">
        <v>34476</v>
      </c>
      <c r="D886">
        <v>636</v>
      </c>
      <c r="E886">
        <v>276134</v>
      </c>
      <c r="F886" t="s">
        <v>28</v>
      </c>
      <c r="G886">
        <v>4217</v>
      </c>
      <c r="H886">
        <v>0</v>
      </c>
      <c r="I886">
        <v>1</v>
      </c>
      <c r="J886" t="s">
        <v>20</v>
      </c>
      <c r="K886" t="s">
        <v>21</v>
      </c>
      <c r="L886" t="s">
        <v>30</v>
      </c>
      <c r="M886" t="s">
        <v>31</v>
      </c>
      <c r="N886">
        <v>2</v>
      </c>
      <c r="O886">
        <v>2</v>
      </c>
      <c r="P886">
        <v>152967</v>
      </c>
      <c r="Q886" t="s">
        <v>38</v>
      </c>
      <c r="R886">
        <v>5</v>
      </c>
      <c r="S886" t="s">
        <v>27</v>
      </c>
      <c r="W886" t="str">
        <f>IF(B886&lt;30,"&lt;30",IF(B886&lt;=40,"30-40",IF(B886&lt;=50,"41-50",IF(B886&lt;=60,"51-60","&gt;60"))))</f>
        <v>41-50</v>
      </c>
      <c r="X886" t="str">
        <f t="shared" si="52"/>
        <v>46-60 (Older Adult)</v>
      </c>
      <c r="AA886" t="str" cm="1">
        <f t="array" ref="AA886">INDEX(F886:F2385, MATCH(MAX(IF(H886:H2385="0", COUNTIF(F886:F2385, F886:F2385), 0)), IF(H886:H2385="0", COUNTIF(F886:F2385, F886:F2385), 0), 0))</f>
        <v>Education</v>
      </c>
      <c r="AB886" t="str" cm="1">
        <f t="array" ref="AB886">INDEX(Q886:Q1884, MATCH(MAX(COUNTIFS(Q886:Q1884, Q886:Q1884, AC886:AC1884, "High")), COUNTIFS(Q886:Q1884, Q886:Q1884, AC886:AC1884, "High"), 0))</f>
        <v>North</v>
      </c>
      <c r="AC886" t="str">
        <v>High Risk</v>
      </c>
      <c r="AH886">
        <f t="shared" si="53"/>
        <v>647.78062678062679</v>
      </c>
      <c r="AJ886">
        <f t="shared" si="54"/>
        <v>0.13100436681222707</v>
      </c>
      <c r="AK886">
        <f t="shared" si="55"/>
        <v>-1.9449248191599025E-3</v>
      </c>
      <c r="AM886">
        <v>0.41133024990269995</v>
      </c>
      <c r="AN886" s="8">
        <f>IF(L886="Male", 1, 0)</f>
        <v>1</v>
      </c>
    </row>
    <row r="887" spans="1:40" ht="15" x14ac:dyDescent="0.3">
      <c r="A887">
        <v>886</v>
      </c>
      <c r="B887">
        <v>26</v>
      </c>
      <c r="C887">
        <v>64905</v>
      </c>
      <c r="D887">
        <v>485</v>
      </c>
      <c r="E887">
        <v>190677</v>
      </c>
      <c r="F887" t="s">
        <v>44</v>
      </c>
      <c r="G887">
        <v>5280</v>
      </c>
      <c r="H887">
        <v>0</v>
      </c>
      <c r="I887">
        <v>1</v>
      </c>
      <c r="J887" t="s">
        <v>20</v>
      </c>
      <c r="K887" t="s">
        <v>21</v>
      </c>
      <c r="L887" t="s">
        <v>30</v>
      </c>
      <c r="M887" t="s">
        <v>31</v>
      </c>
      <c r="N887">
        <v>1</v>
      </c>
      <c r="O887">
        <v>1</v>
      </c>
      <c r="P887">
        <v>120416</v>
      </c>
      <c r="Q887" t="s">
        <v>32</v>
      </c>
      <c r="R887">
        <v>12</v>
      </c>
      <c r="S887" t="s">
        <v>39</v>
      </c>
      <c r="W887" t="str">
        <f>IF(B887&lt;30,"&lt;30",IF(B887&lt;=40,"30-40",IF(B887&lt;=50,"41-50",IF(B887&lt;=60,"51-60","&gt;60"))))</f>
        <v>&lt;30</v>
      </c>
      <c r="X887" t="str">
        <f t="shared" si="52"/>
        <v>18-30 (Young Adult)</v>
      </c>
      <c r="AA887" t="str" cm="1">
        <f t="array" ref="AA887">INDEX(F887:F2386, MATCH(MAX(IF(H887:H2386="0", COUNTIF(F887:F2386, F887:F2386), 0)), IF(H887:H2386="0", COUNTIF(F887:F2386, F887:F2386), 0), 0))</f>
        <v>Personal</v>
      </c>
      <c r="AB887" t="str" cm="1">
        <f t="array" ref="AB887">INDEX(Q887:Q1885, MATCH(MAX(COUNTIFS(Q887:Q1885, Q887:Q1885, AC887:AC1885, "High")), COUNTIFS(Q887:Q1885, Q887:Q1885, AC887:AC1885, "High"), 0))</f>
        <v>South</v>
      </c>
      <c r="AC887" t="str">
        <v>Low Risk</v>
      </c>
      <c r="AH887">
        <f t="shared" si="53"/>
        <v>647.78062678062679</v>
      </c>
      <c r="AJ887">
        <f t="shared" si="54"/>
        <v>0.15436241610738255</v>
      </c>
      <c r="AK887">
        <f t="shared" si="55"/>
        <v>-2.213063173867292E-3</v>
      </c>
      <c r="AM887">
        <v>0.68674818750395994</v>
      </c>
      <c r="AN887" s="8">
        <f>IF(L887="Male", 1, 0)</f>
        <v>1</v>
      </c>
    </row>
    <row r="888" spans="1:40" ht="15" x14ac:dyDescent="0.3">
      <c r="A888">
        <v>887</v>
      </c>
      <c r="B888">
        <v>54</v>
      </c>
      <c r="C888">
        <v>58730</v>
      </c>
      <c r="D888">
        <v>548</v>
      </c>
      <c r="E888">
        <v>207451</v>
      </c>
      <c r="F888" t="s">
        <v>44</v>
      </c>
      <c r="G888">
        <v>4903</v>
      </c>
      <c r="H888">
        <v>0</v>
      </c>
      <c r="I888">
        <v>1</v>
      </c>
      <c r="J888" t="s">
        <v>20</v>
      </c>
      <c r="K888" t="s">
        <v>21</v>
      </c>
      <c r="L888" t="s">
        <v>22</v>
      </c>
      <c r="M888" t="s">
        <v>37</v>
      </c>
      <c r="N888">
        <v>0</v>
      </c>
      <c r="O888">
        <v>4</v>
      </c>
      <c r="P888">
        <v>120228</v>
      </c>
      <c r="Q888" t="s">
        <v>38</v>
      </c>
      <c r="R888">
        <v>18</v>
      </c>
      <c r="S888" t="s">
        <v>34</v>
      </c>
      <c r="W888" t="str">
        <f>IF(B888&lt;30,"&lt;30",IF(B888&lt;=40,"30-40",IF(B888&lt;=50,"41-50",IF(B888&lt;=60,"51-60","&gt;60"))))</f>
        <v>51-60</v>
      </c>
      <c r="X888" t="str">
        <f t="shared" si="52"/>
        <v>46-60 (Older Adult)</v>
      </c>
      <c r="AA888" t="str" cm="1">
        <f t="array" ref="AA888">INDEX(F888:F2387, MATCH(MAX(IF(H888:H2387="0", COUNTIF(F888:F2387, F888:F2387), 0)), IF(H888:H2387="0", COUNTIF(F888:F2387, F888:F2387), 0), 0))</f>
        <v>Personal</v>
      </c>
      <c r="AB888" t="str" cm="1">
        <f t="array" ref="AB888">INDEX(Q888:Q1886, MATCH(MAX(COUNTIFS(Q888:Q1886, Q888:Q1886, AC888:AC1886, "High")), COUNTIFS(Q888:Q1886, Q888:Q1886, AC888:AC1886, "High"), 0))</f>
        <v>North</v>
      </c>
      <c r="AC888" t="str">
        <v>Low Risk</v>
      </c>
      <c r="AH888">
        <f t="shared" si="53"/>
        <v>652.44324324324327</v>
      </c>
      <c r="AJ888">
        <f t="shared" si="54"/>
        <v>0.15873015873015872</v>
      </c>
      <c r="AK888">
        <f t="shared" si="55"/>
        <v>-3.0718334037869856E-3</v>
      </c>
      <c r="AM888">
        <v>0.63085723595485277</v>
      </c>
      <c r="AN888" s="8">
        <f>IF(L888="Male", 1, 0)</f>
        <v>0</v>
      </c>
    </row>
    <row r="889" spans="1:40" ht="15" x14ac:dyDescent="0.3">
      <c r="A889">
        <v>888</v>
      </c>
      <c r="B889">
        <v>52</v>
      </c>
      <c r="C889">
        <v>44641</v>
      </c>
      <c r="D889">
        <v>590</v>
      </c>
      <c r="E889">
        <v>184064</v>
      </c>
      <c r="F889" t="s">
        <v>40</v>
      </c>
      <c r="G889">
        <v>4737</v>
      </c>
      <c r="H889">
        <v>0</v>
      </c>
      <c r="I889">
        <v>1</v>
      </c>
      <c r="J889" t="s">
        <v>20</v>
      </c>
      <c r="K889" t="s">
        <v>21</v>
      </c>
      <c r="L889" t="s">
        <v>30</v>
      </c>
      <c r="M889" t="s">
        <v>31</v>
      </c>
      <c r="N889">
        <v>0</v>
      </c>
      <c r="O889">
        <v>4</v>
      </c>
      <c r="P889">
        <v>73077</v>
      </c>
      <c r="Q889" t="s">
        <v>32</v>
      </c>
      <c r="R889">
        <v>17</v>
      </c>
      <c r="S889" t="s">
        <v>25</v>
      </c>
      <c r="W889" t="str">
        <f>IF(B889&lt;30,"&lt;30",IF(B889&lt;=40,"30-40",IF(B889&lt;=50,"41-50",IF(B889&lt;=60,"51-60","&gt;60"))))</f>
        <v>51-60</v>
      </c>
      <c r="X889" t="str">
        <f t="shared" si="52"/>
        <v>46-60 (Older Adult)</v>
      </c>
      <c r="AA889" t="str" cm="1">
        <f t="array" ref="AA889">INDEX(F889:F2388, MATCH(MAX(IF(H889:H2388="0", COUNTIF(F889:F2388, F889:F2388), 0)), IF(H889:H2388="0", COUNTIF(F889:F2388, F889:F2388), 0), 0))</f>
        <v>Car</v>
      </c>
      <c r="AB889" t="str" cm="1">
        <f t="array" ref="AB889">INDEX(Q889:Q1887, MATCH(MAX(COUNTIFS(Q889:Q1887, Q889:Q1887, AC889:AC1887, "High")), COUNTIFS(Q889:Q1887, Q889:Q1887, AC889:AC1887, "High"), 0))</f>
        <v>South</v>
      </c>
      <c r="AC889" t="str">
        <v>Low Risk</v>
      </c>
      <c r="AH889">
        <f t="shared" si="53"/>
        <v>647.78062678062679</v>
      </c>
      <c r="AJ889">
        <f t="shared" si="54"/>
        <v>0.15873015873015872</v>
      </c>
      <c r="AK889">
        <f t="shared" si="55"/>
        <v>-2.1714920834347744E-3</v>
      </c>
      <c r="AM889">
        <v>0.50333535476046087</v>
      </c>
      <c r="AN889" s="8">
        <f>IF(L889="Male", 1, 0)</f>
        <v>1</v>
      </c>
    </row>
    <row r="890" spans="1:40" ht="15" x14ac:dyDescent="0.3">
      <c r="A890">
        <v>889</v>
      </c>
      <c r="B890">
        <v>45</v>
      </c>
      <c r="C890">
        <v>60367</v>
      </c>
      <c r="D890">
        <v>819</v>
      </c>
      <c r="E890">
        <v>225986</v>
      </c>
      <c r="F890" t="s">
        <v>28</v>
      </c>
      <c r="G890">
        <v>4860</v>
      </c>
      <c r="H890">
        <v>0</v>
      </c>
      <c r="I890">
        <v>1</v>
      </c>
      <c r="J890" t="s">
        <v>20</v>
      </c>
      <c r="K890" t="s">
        <v>33</v>
      </c>
      <c r="L890" t="s">
        <v>22</v>
      </c>
      <c r="M890" t="s">
        <v>37</v>
      </c>
      <c r="N890">
        <v>5</v>
      </c>
      <c r="O890">
        <v>1</v>
      </c>
      <c r="P890">
        <v>153071</v>
      </c>
      <c r="Q890" t="s">
        <v>26</v>
      </c>
      <c r="R890">
        <v>10</v>
      </c>
      <c r="S890" t="s">
        <v>45</v>
      </c>
      <c r="W890" t="str">
        <f>IF(B890&lt;30,"&lt;30",IF(B890&lt;=40,"30-40",IF(B890&lt;=50,"41-50",IF(B890&lt;=60,"51-60","&gt;60"))))</f>
        <v>41-50</v>
      </c>
      <c r="X890" t="str">
        <f t="shared" si="52"/>
        <v>31-45 (Middle-Aged)</v>
      </c>
      <c r="AA890" t="str" cm="1">
        <f t="array" ref="AA890">INDEX(F890:F2389, MATCH(MAX(IF(H890:H2389="0", COUNTIF(F890:F2389, F890:F2389), 0)), IF(H890:H2389="0", COUNTIF(F890:F2389, F890:F2389), 0), 0))</f>
        <v>Education</v>
      </c>
      <c r="AB890" t="str" cm="1">
        <f t="array" ref="AB890">INDEX(Q890:Q1888, MATCH(MAX(COUNTIFS(Q890:Q1888, Q890:Q1888, AC890:AC1888, "High")), COUNTIFS(Q890:Q1888, Q890:Q1888, AC890:AC1888, "High"), 0))</f>
        <v>West</v>
      </c>
      <c r="AC890" t="str">
        <v>High Risk</v>
      </c>
      <c r="AH890">
        <f t="shared" si="53"/>
        <v>652.44324324324327</v>
      </c>
      <c r="AJ890">
        <f t="shared" si="54"/>
        <v>0.11715481171548117</v>
      </c>
      <c r="AK890">
        <f t="shared" si="55"/>
        <v>-1.2651045892672383E-3</v>
      </c>
      <c r="AM890">
        <v>0.64567399509426793</v>
      </c>
      <c r="AN890" s="8">
        <f>IF(L890="Male", 1, 0)</f>
        <v>0</v>
      </c>
    </row>
    <row r="891" spans="1:40" ht="15" x14ac:dyDescent="0.3">
      <c r="A891">
        <v>890</v>
      </c>
      <c r="B891">
        <v>33</v>
      </c>
      <c r="C891">
        <v>27623</v>
      </c>
      <c r="D891">
        <v>648</v>
      </c>
      <c r="E891">
        <v>251658</v>
      </c>
      <c r="F891" t="s">
        <v>19</v>
      </c>
      <c r="G891">
        <v>6313</v>
      </c>
      <c r="H891">
        <v>0</v>
      </c>
      <c r="I891">
        <v>0</v>
      </c>
      <c r="J891" t="s">
        <v>20</v>
      </c>
      <c r="K891" t="s">
        <v>33</v>
      </c>
      <c r="L891" t="s">
        <v>22</v>
      </c>
      <c r="M891" t="s">
        <v>23</v>
      </c>
      <c r="N891">
        <v>0</v>
      </c>
      <c r="O891">
        <v>1</v>
      </c>
      <c r="P891">
        <v>141301</v>
      </c>
      <c r="Q891" t="s">
        <v>26</v>
      </c>
      <c r="R891">
        <v>6</v>
      </c>
      <c r="S891" t="s">
        <v>42</v>
      </c>
      <c r="W891" t="str">
        <f>IF(B891&lt;30,"&lt;30",IF(B891&lt;=40,"30-40",IF(B891&lt;=50,"41-50",IF(B891&lt;=60,"51-60","&gt;60"))))</f>
        <v>30-40</v>
      </c>
      <c r="X891" t="str">
        <f t="shared" si="52"/>
        <v>31-45 (Middle-Aged)</v>
      </c>
      <c r="AA891" t="str" cm="1">
        <f t="array" ref="AA891">INDEX(F891:F2390, MATCH(MAX(IF(H891:H2390="0", COUNTIF(F891:F2390, F891:F2390), 0)), IF(H891:H2390="0", COUNTIF(F891:F2390, F891:F2390), 0), 0))</f>
        <v>Home</v>
      </c>
      <c r="AB891" t="str" cm="1">
        <f t="array" ref="AB891">INDEX(Q891:Q1889, MATCH(MAX(COUNTIFS(Q891:Q1889, Q891:Q1889, AC891:AC1889, "High")), COUNTIFS(Q891:Q1889, Q891:Q1889, AC891:AC1889, "High"), 0))</f>
        <v>West</v>
      </c>
      <c r="AC891" t="str">
        <v>High Risk</v>
      </c>
      <c r="AH891">
        <f t="shared" si="53"/>
        <v>647.51989389920425</v>
      </c>
      <c r="AJ891">
        <f t="shared" si="54"/>
        <v>0.15873015873015872</v>
      </c>
      <c r="AK891">
        <f t="shared" si="55"/>
        <v>-2.1293480485250951E-3</v>
      </c>
      <c r="AM891">
        <v>0.34930260764099452</v>
      </c>
      <c r="AN891" s="8">
        <f>IF(L891="Male", 1, 0)</f>
        <v>0</v>
      </c>
    </row>
    <row r="892" spans="1:40" ht="15" x14ac:dyDescent="0.3">
      <c r="A892">
        <v>891</v>
      </c>
      <c r="B892">
        <v>58</v>
      </c>
      <c r="C892">
        <v>48807</v>
      </c>
      <c r="D892">
        <v>705</v>
      </c>
      <c r="E892">
        <v>140445</v>
      </c>
      <c r="F892" t="s">
        <v>19</v>
      </c>
      <c r="G892">
        <v>5579</v>
      </c>
      <c r="H892">
        <v>0</v>
      </c>
      <c r="I892">
        <v>0</v>
      </c>
      <c r="J892" t="s">
        <v>20</v>
      </c>
      <c r="K892" t="s">
        <v>33</v>
      </c>
      <c r="L892" t="s">
        <v>22</v>
      </c>
      <c r="M892" t="s">
        <v>23</v>
      </c>
      <c r="N892">
        <v>0</v>
      </c>
      <c r="O892">
        <v>2</v>
      </c>
      <c r="P892">
        <v>74692</v>
      </c>
      <c r="Q892" t="s">
        <v>38</v>
      </c>
      <c r="R892">
        <v>17</v>
      </c>
      <c r="S892" t="s">
        <v>27</v>
      </c>
      <c r="W892" t="str">
        <f>IF(B892&lt;30,"&lt;30",IF(B892&lt;=40,"30-40",IF(B892&lt;=50,"41-50",IF(B892&lt;=60,"51-60","&gt;60"))))</f>
        <v>51-60</v>
      </c>
      <c r="X892" t="str">
        <f t="shared" si="52"/>
        <v>46-60 (Older Adult)</v>
      </c>
      <c r="AA892" t="str" cm="1">
        <f t="array" ref="AA892">INDEX(F892:F2391, MATCH(MAX(IF(H892:H2391="0", COUNTIF(F892:F2391, F892:F2391), 0)), IF(H892:H2391="0", COUNTIF(F892:F2391, F892:F2391), 0), 0))</f>
        <v>Home</v>
      </c>
      <c r="AB892" t="str" cm="1">
        <f t="array" ref="AB892">INDEX(Q892:Q1890, MATCH(MAX(COUNTIFS(Q892:Q1890, Q892:Q1890, AC892:AC1890, "High")), COUNTIFS(Q892:Q1890, Q892:Q1890, AC892:AC1890, "High"), 0))</f>
        <v>North</v>
      </c>
      <c r="AC892" t="str">
        <v>High Risk</v>
      </c>
      <c r="AH892">
        <f t="shared" si="53"/>
        <v>647.51989389920425</v>
      </c>
      <c r="AJ892">
        <f t="shared" si="54"/>
        <v>0.15873015873015872</v>
      </c>
      <c r="AK892">
        <f t="shared" si="55"/>
        <v>-2.9991385158217422E-3</v>
      </c>
      <c r="AM892">
        <v>0.54104251332784226</v>
      </c>
      <c r="AN892" s="8">
        <f>IF(L892="Male", 1, 0)</f>
        <v>0</v>
      </c>
    </row>
    <row r="893" spans="1:40" ht="15" x14ac:dyDescent="0.3">
      <c r="A893">
        <v>892</v>
      </c>
      <c r="B893">
        <v>58</v>
      </c>
      <c r="C893">
        <v>34177</v>
      </c>
      <c r="D893">
        <v>700</v>
      </c>
      <c r="E893">
        <v>164691</v>
      </c>
      <c r="F893" t="s">
        <v>28</v>
      </c>
      <c r="G893">
        <v>4520</v>
      </c>
      <c r="H893">
        <v>0</v>
      </c>
      <c r="I893">
        <v>0</v>
      </c>
      <c r="J893" t="s">
        <v>20</v>
      </c>
      <c r="K893" t="s">
        <v>29</v>
      </c>
      <c r="L893" t="s">
        <v>30</v>
      </c>
      <c r="M893" t="s">
        <v>23</v>
      </c>
      <c r="N893">
        <v>4</v>
      </c>
      <c r="O893">
        <v>1</v>
      </c>
      <c r="P893">
        <v>85757</v>
      </c>
      <c r="Q893" t="s">
        <v>24</v>
      </c>
      <c r="R893">
        <v>8</v>
      </c>
      <c r="S893" t="s">
        <v>25</v>
      </c>
      <c r="W893" t="str">
        <f>IF(B893&lt;30,"&lt;30",IF(B893&lt;=40,"30-40",IF(B893&lt;=50,"41-50",IF(B893&lt;=60,"51-60","&gt;60"))))</f>
        <v>51-60</v>
      </c>
      <c r="X893" t="str">
        <f t="shared" si="52"/>
        <v>46-60 (Older Adult)</v>
      </c>
      <c r="AA893" t="str" cm="1">
        <f t="array" ref="AA893">INDEX(F893:F2392, MATCH(MAX(IF(H893:H2392="0", COUNTIF(F893:F2392, F893:F2392), 0)), IF(H893:H2392="0", COUNTIF(F893:F2392, F893:F2392), 0), 0))</f>
        <v>Education</v>
      </c>
      <c r="AB893" t="str" cm="1">
        <f t="array" ref="AB893">INDEX(Q893:Q1891, MATCH(MAX(COUNTIFS(Q893:Q1891, Q893:Q1891, AC893:AC1891, "High")), COUNTIFS(Q893:Q1891, Q893:Q1891, AC893:AC1891, "High"), 0))</f>
        <v>East</v>
      </c>
      <c r="AC893" t="str">
        <v>High Risk</v>
      </c>
      <c r="AH893">
        <f t="shared" si="53"/>
        <v>647.51989389920425</v>
      </c>
      <c r="AJ893">
        <f t="shared" si="54"/>
        <v>0.17796610169491525</v>
      </c>
      <c r="AK893">
        <f t="shared" si="55"/>
        <v>-3.2741938209878774E-3</v>
      </c>
      <c r="AM893">
        <v>0.40862395119611161</v>
      </c>
      <c r="AN893" s="8">
        <f>IF(L893="Male", 1, 0)</f>
        <v>1</v>
      </c>
    </row>
    <row r="894" spans="1:40" ht="15" x14ac:dyDescent="0.3">
      <c r="A894">
        <v>893</v>
      </c>
      <c r="B894">
        <v>22</v>
      </c>
      <c r="C894">
        <v>65375</v>
      </c>
      <c r="D894">
        <v>586</v>
      </c>
      <c r="E894">
        <v>205082</v>
      </c>
      <c r="F894" t="s">
        <v>19</v>
      </c>
      <c r="G894">
        <v>5649</v>
      </c>
      <c r="H894">
        <v>0</v>
      </c>
      <c r="I894">
        <v>1</v>
      </c>
      <c r="J894" t="s">
        <v>20</v>
      </c>
      <c r="K894" t="s">
        <v>21</v>
      </c>
      <c r="L894" t="s">
        <v>22</v>
      </c>
      <c r="M894" t="s">
        <v>23</v>
      </c>
      <c r="N894">
        <v>1</v>
      </c>
      <c r="O894">
        <v>2</v>
      </c>
      <c r="P894">
        <v>137639</v>
      </c>
      <c r="Q894" t="s">
        <v>38</v>
      </c>
      <c r="R894">
        <v>2</v>
      </c>
      <c r="S894" t="s">
        <v>25</v>
      </c>
      <c r="W894" t="str">
        <f>IF(B894&lt;30,"&lt;30",IF(B894&lt;=40,"30-40",IF(B894&lt;=50,"41-50",IF(B894&lt;=60,"51-60","&gt;60"))))</f>
        <v>&lt;30</v>
      </c>
      <c r="X894" t="str">
        <f t="shared" si="52"/>
        <v>18-30 (Young Adult)</v>
      </c>
      <c r="AA894" t="str" cm="1">
        <f t="array" ref="AA894">INDEX(F894:F2393, MATCH(MAX(IF(H894:H2393="0", COUNTIF(F894:F2393, F894:F2393), 0)), IF(H894:H2393="0", COUNTIF(F894:F2393, F894:F2393), 0), 0))</f>
        <v>Home</v>
      </c>
      <c r="AB894" t="str" cm="1">
        <f t="array" ref="AB894">INDEX(Q894:Q1892, MATCH(MAX(COUNTIFS(Q894:Q1892, Q894:Q1892, AC894:AC1892, "High")), COUNTIFS(Q894:Q1892, Q894:Q1892, AC894:AC1892, "High"), 0))</f>
        <v>North</v>
      </c>
      <c r="AC894" t="str">
        <v>Low Risk</v>
      </c>
      <c r="AH894">
        <f t="shared" si="53"/>
        <v>647.51989389920425</v>
      </c>
      <c r="AJ894">
        <f t="shared" si="54"/>
        <v>0.15436241610738255</v>
      </c>
      <c r="AK894">
        <f t="shared" si="55"/>
        <v>-4.1521557161961833E-3</v>
      </c>
      <c r="AM894">
        <v>0.69100223563806196</v>
      </c>
      <c r="AN894" s="8">
        <f>IF(L894="Male", 1, 0)</f>
        <v>0</v>
      </c>
    </row>
    <row r="895" spans="1:40" ht="15" x14ac:dyDescent="0.3">
      <c r="A895">
        <v>894</v>
      </c>
      <c r="B895">
        <v>25</v>
      </c>
      <c r="C895">
        <v>55614</v>
      </c>
      <c r="D895">
        <v>560</v>
      </c>
      <c r="E895">
        <v>215510</v>
      </c>
      <c r="F895" t="s">
        <v>28</v>
      </c>
      <c r="G895">
        <v>4441</v>
      </c>
      <c r="H895">
        <v>0</v>
      </c>
      <c r="I895">
        <v>0</v>
      </c>
      <c r="J895" t="s">
        <v>20</v>
      </c>
      <c r="K895" t="s">
        <v>29</v>
      </c>
      <c r="L895" t="s">
        <v>22</v>
      </c>
      <c r="M895" t="s">
        <v>37</v>
      </c>
      <c r="N895">
        <v>1</v>
      </c>
      <c r="O895">
        <v>4</v>
      </c>
      <c r="P895">
        <v>153884</v>
      </c>
      <c r="Q895" t="s">
        <v>26</v>
      </c>
      <c r="R895">
        <v>12</v>
      </c>
      <c r="S895" t="s">
        <v>25</v>
      </c>
      <c r="W895" t="str">
        <f>IF(B895&lt;30,"&lt;30",IF(B895&lt;=40,"30-40",IF(B895&lt;=50,"41-50",IF(B895&lt;=60,"51-60","&gt;60"))))</f>
        <v>&lt;30</v>
      </c>
      <c r="X895" t="str">
        <f t="shared" si="52"/>
        <v>18-30 (Young Adult)</v>
      </c>
      <c r="AA895" t="str" cm="1">
        <f t="array" ref="AA895">INDEX(F895:F2394, MATCH(MAX(IF(H895:H2394="0", COUNTIF(F895:F2394, F895:F2394), 0)), IF(H895:H2394="0", COUNTIF(F895:F2394, F895:F2394), 0), 0))</f>
        <v>Education</v>
      </c>
      <c r="AB895" t="str" cm="1">
        <f t="array" ref="AB895">INDEX(Q895:Q1893, MATCH(MAX(COUNTIFS(Q895:Q1893, Q895:Q1893, AC895:AC1893, "High")), COUNTIFS(Q895:Q1893, Q895:Q1893, AC895:AC1893, "High"), 0))</f>
        <v>West</v>
      </c>
      <c r="AC895" t="str">
        <v>Low Risk</v>
      </c>
      <c r="AH895">
        <f t="shared" si="53"/>
        <v>652.44324324324327</v>
      </c>
      <c r="AJ895">
        <f t="shared" si="54"/>
        <v>0.15436241610738255</v>
      </c>
      <c r="AK895">
        <f t="shared" si="55"/>
        <v>-4.4308466662467396E-3</v>
      </c>
      <c r="AM895">
        <v>0.60265380194238027</v>
      </c>
      <c r="AN895" s="8">
        <f>IF(L895="Male", 1, 0)</f>
        <v>0</v>
      </c>
    </row>
    <row r="896" spans="1:40" ht="15" x14ac:dyDescent="0.3">
      <c r="A896">
        <v>895</v>
      </c>
      <c r="B896">
        <v>31</v>
      </c>
      <c r="C896">
        <v>59749</v>
      </c>
      <c r="D896">
        <v>682</v>
      </c>
      <c r="E896">
        <v>220372</v>
      </c>
      <c r="F896" t="s">
        <v>40</v>
      </c>
      <c r="G896">
        <v>3210</v>
      </c>
      <c r="H896">
        <v>0</v>
      </c>
      <c r="I896">
        <v>1</v>
      </c>
      <c r="J896" t="s">
        <v>20</v>
      </c>
      <c r="K896" t="s">
        <v>33</v>
      </c>
      <c r="L896" t="s">
        <v>30</v>
      </c>
      <c r="M896" t="s">
        <v>37</v>
      </c>
      <c r="N896">
        <v>5</v>
      </c>
      <c r="O896">
        <v>3</v>
      </c>
      <c r="P896">
        <v>62059</v>
      </c>
      <c r="Q896" t="s">
        <v>32</v>
      </c>
      <c r="R896">
        <v>3</v>
      </c>
      <c r="S896" t="s">
        <v>42</v>
      </c>
      <c r="W896" t="str">
        <f>IF(B896&lt;30,"&lt;30",IF(B896&lt;=40,"30-40",IF(B896&lt;=50,"41-50",IF(B896&lt;=60,"51-60","&gt;60"))))</f>
        <v>30-40</v>
      </c>
      <c r="X896" t="str">
        <f t="shared" si="52"/>
        <v>31-45 (Middle-Aged)</v>
      </c>
      <c r="AA896" t="str" cm="1">
        <f t="array" ref="AA896">INDEX(F896:F2395, MATCH(MAX(IF(H896:H2395="0", COUNTIF(F896:F2395, F896:F2395), 0)), IF(H896:H2395="0", COUNTIF(F896:F2395, F896:F2395), 0), 0))</f>
        <v>Car</v>
      </c>
      <c r="AB896" t="str" cm="1">
        <f t="array" ref="AB896">INDEX(Q896:Q1894, MATCH(MAX(COUNTIFS(Q896:Q1894, Q896:Q1894, AC896:AC1894, "High")), COUNTIFS(Q896:Q1894, Q896:Q1894, AC896:AC1894, "High"), 0))</f>
        <v>South</v>
      </c>
      <c r="AC896" t="str">
        <v>High Risk</v>
      </c>
      <c r="AH896">
        <f t="shared" si="53"/>
        <v>652.44324324324327</v>
      </c>
      <c r="AJ896">
        <f t="shared" si="54"/>
        <v>0.11715481171548117</v>
      </c>
      <c r="AK896">
        <f t="shared" si="55"/>
        <v>-3.5166574042700353E-3</v>
      </c>
      <c r="AM896">
        <v>0.64008037435623577</v>
      </c>
      <c r="AN896" s="8">
        <f>IF(L896="Male", 1, 0)</f>
        <v>1</v>
      </c>
    </row>
    <row r="897" spans="1:40" ht="15" x14ac:dyDescent="0.3">
      <c r="A897">
        <v>896</v>
      </c>
      <c r="B897">
        <v>31</v>
      </c>
      <c r="C897">
        <v>41701</v>
      </c>
      <c r="D897">
        <v>538</v>
      </c>
      <c r="E897">
        <v>190373</v>
      </c>
      <c r="F897" t="s">
        <v>40</v>
      </c>
      <c r="G897">
        <v>2695</v>
      </c>
      <c r="H897">
        <v>1</v>
      </c>
      <c r="I897">
        <v>1</v>
      </c>
      <c r="J897" t="s">
        <v>20</v>
      </c>
      <c r="K897" t="s">
        <v>33</v>
      </c>
      <c r="L897" t="s">
        <v>30</v>
      </c>
      <c r="M897" t="s">
        <v>23</v>
      </c>
      <c r="N897">
        <v>4</v>
      </c>
      <c r="O897">
        <v>4</v>
      </c>
      <c r="P897">
        <v>69888</v>
      </c>
      <c r="Q897" t="s">
        <v>24</v>
      </c>
      <c r="R897">
        <v>7</v>
      </c>
      <c r="S897" t="s">
        <v>39</v>
      </c>
      <c r="W897" t="str">
        <f>IF(B897&lt;30,"&lt;30",IF(B897&lt;=40,"30-40",IF(B897&lt;=50,"41-50",IF(B897&lt;=60,"51-60","&gt;60"))))</f>
        <v>30-40</v>
      </c>
      <c r="X897" t="str">
        <f t="shared" si="52"/>
        <v>31-45 (Middle-Aged)</v>
      </c>
      <c r="AA897" t="str" cm="1">
        <f t="array" ref="AA897">INDEX(F897:F2396, MATCH(MAX(IF(H897:H2396="0", COUNTIF(F897:F2396, F897:F2396), 0)), IF(H897:H2396="0", COUNTIF(F897:F2396, F897:F2396), 0), 0))</f>
        <v>Car</v>
      </c>
      <c r="AB897" t="str" cm="1">
        <f t="array" ref="AB897">INDEX(Q897:Q1895, MATCH(MAX(COUNTIFS(Q897:Q1895, Q897:Q1895, AC897:AC1895, "High")), COUNTIFS(Q897:Q1895, Q897:Q1895, AC897:AC1895, "High"), 0))</f>
        <v>East</v>
      </c>
      <c r="AC897" t="str">
        <v>Low Risk</v>
      </c>
      <c r="AH897">
        <f t="shared" si="53"/>
        <v>647.51989389920425</v>
      </c>
      <c r="AJ897">
        <f t="shared" si="54"/>
        <v>0.17796610169491525</v>
      </c>
      <c r="AK897">
        <f t="shared" si="55"/>
        <v>-3.1941867127659325E-3</v>
      </c>
      <c r="AM897">
        <v>0.47672492600671595</v>
      </c>
      <c r="AN897" s="8">
        <f>IF(L897="Male", 1, 0)</f>
        <v>1</v>
      </c>
    </row>
    <row r="898" spans="1:40" ht="15" x14ac:dyDescent="0.3">
      <c r="A898">
        <v>897</v>
      </c>
      <c r="B898">
        <v>44</v>
      </c>
      <c r="C898">
        <v>61172</v>
      </c>
      <c r="D898">
        <v>698</v>
      </c>
      <c r="E898">
        <v>155897</v>
      </c>
      <c r="F898" t="s">
        <v>44</v>
      </c>
      <c r="G898">
        <v>5500</v>
      </c>
      <c r="H898">
        <v>0</v>
      </c>
      <c r="I898">
        <v>1</v>
      </c>
      <c r="J898" t="s">
        <v>20</v>
      </c>
      <c r="K898" t="s">
        <v>29</v>
      </c>
      <c r="L898" t="s">
        <v>30</v>
      </c>
      <c r="M898" t="s">
        <v>31</v>
      </c>
      <c r="N898">
        <v>4</v>
      </c>
      <c r="O898">
        <v>4</v>
      </c>
      <c r="P898">
        <v>95686</v>
      </c>
      <c r="Q898" t="s">
        <v>26</v>
      </c>
      <c r="R898">
        <v>1</v>
      </c>
      <c r="S898" t="s">
        <v>34</v>
      </c>
      <c r="W898" t="str">
        <f>IF(B898&lt;30,"&lt;30",IF(B898&lt;=40,"30-40",IF(B898&lt;=50,"41-50",IF(B898&lt;=60,"51-60","&gt;60"))))</f>
        <v>41-50</v>
      </c>
      <c r="X898" t="str">
        <f t="shared" si="52"/>
        <v>31-45 (Middle-Aged)</v>
      </c>
      <c r="AA898" t="str" cm="1">
        <f t="array" ref="AA898">INDEX(F898:F2397, MATCH(MAX(IF(H898:H2397="0", COUNTIF(F898:F2397, F898:F2397), 0)), IF(H898:H2397="0", COUNTIF(F898:F2397, F898:F2397), 0), 0))</f>
        <v>Personal</v>
      </c>
      <c r="AB898" t="str" cm="1">
        <f t="array" ref="AB898">INDEX(Q898:Q1896, MATCH(MAX(COUNTIFS(Q898:Q1896, Q898:Q1896, AC898:AC1896, "High")), COUNTIFS(Q898:Q1896, Q898:Q1896, AC898:AC1896, "High"), 0))</f>
        <v>West</v>
      </c>
      <c r="AC898" t="str">
        <v>High Risk</v>
      </c>
      <c r="AH898">
        <f t="shared" si="53"/>
        <v>647.78062678062679</v>
      </c>
      <c r="AJ898">
        <f t="shared" si="54"/>
        <v>0.17796610169491525</v>
      </c>
      <c r="AK898">
        <f t="shared" si="55"/>
        <v>-9.0064228358814509E-3</v>
      </c>
      <c r="AM898">
        <v>0.65296018391969801</v>
      </c>
      <c r="AN898" s="8">
        <f>IF(L898="Male", 1, 0)</f>
        <v>1</v>
      </c>
    </row>
    <row r="899" spans="1:40" ht="15" x14ac:dyDescent="0.3">
      <c r="A899">
        <v>898</v>
      </c>
      <c r="B899">
        <v>34</v>
      </c>
      <c r="C899">
        <v>33245</v>
      </c>
      <c r="D899">
        <v>644</v>
      </c>
      <c r="E899">
        <v>249263</v>
      </c>
      <c r="F899" t="s">
        <v>19</v>
      </c>
      <c r="G899">
        <v>4715</v>
      </c>
      <c r="H899">
        <v>0</v>
      </c>
      <c r="I899">
        <v>0</v>
      </c>
      <c r="J899" t="s">
        <v>20</v>
      </c>
      <c r="K899" t="s">
        <v>21</v>
      </c>
      <c r="L899" t="s">
        <v>22</v>
      </c>
      <c r="M899" t="s">
        <v>23</v>
      </c>
      <c r="N899">
        <v>4</v>
      </c>
      <c r="O899">
        <v>3</v>
      </c>
      <c r="P899">
        <v>34867</v>
      </c>
      <c r="Q899" t="s">
        <v>24</v>
      </c>
      <c r="R899">
        <v>17</v>
      </c>
      <c r="S899" t="s">
        <v>45</v>
      </c>
      <c r="W899" t="str">
        <f>IF(B899&lt;30,"&lt;30",IF(B899&lt;=40,"30-40",IF(B899&lt;=50,"41-50",IF(B899&lt;=60,"51-60","&gt;60"))))</f>
        <v>30-40</v>
      </c>
      <c r="X899" t="str">
        <f t="shared" ref="X899:X962" si="56">IF(B899&lt;=30, "18-30 (Young Adult)", IF(B899&lt;=45, "31-45 (Middle-Aged)", "46-60 (Older Adult)"))</f>
        <v>31-45 (Middle-Aged)</v>
      </c>
      <c r="AA899" t="str" cm="1">
        <f t="array" ref="AA899">INDEX(F899:F2398, MATCH(MAX(IF(H899:H2398="0", COUNTIF(F899:F2398, F899:F2398), 0)), IF(H899:H2398="0", COUNTIF(F899:F2398, F899:F2398), 0), 0))</f>
        <v>Home</v>
      </c>
      <c r="AB899" t="str" cm="1">
        <f t="array" ref="AB899">INDEX(Q899:Q1897, MATCH(MAX(COUNTIFS(Q899:Q1897, Q899:Q1897, AC899:AC1897, "High")), COUNTIFS(Q899:Q1897, Q899:Q1897, AC899:AC1897, "High"), 0))</f>
        <v>East</v>
      </c>
      <c r="AC899" t="str">
        <v>High Risk</v>
      </c>
      <c r="AH899">
        <f t="shared" ref="AH899:AH962" si="57">AVERAGEIF(M:M,M899,D:D)</f>
        <v>647.51989389920425</v>
      </c>
      <c r="AJ899">
        <f t="shared" ref="AJ899:AJ962" si="58">AVERAGEIFS(H:H,N:N,N899)</f>
        <v>0.17796610169491525</v>
      </c>
      <c r="AK899">
        <f t="shared" ref="AK899:AK962" si="59">CORREL(O899:O2398, H899:H2398)</f>
        <v>-8.0950825575738065E-3</v>
      </c>
      <c r="AM899">
        <v>0.40018826425784965</v>
      </c>
      <c r="AN899" s="8">
        <f>IF(L899="Male", 1, 0)</f>
        <v>0</v>
      </c>
    </row>
    <row r="900" spans="1:40" ht="15" x14ac:dyDescent="0.3">
      <c r="A900">
        <v>899</v>
      </c>
      <c r="B900">
        <v>50</v>
      </c>
      <c r="C900">
        <v>35397</v>
      </c>
      <c r="D900">
        <v>680</v>
      </c>
      <c r="E900">
        <v>138917</v>
      </c>
      <c r="F900" t="s">
        <v>28</v>
      </c>
      <c r="G900">
        <v>5997</v>
      </c>
      <c r="H900">
        <v>0</v>
      </c>
      <c r="I900">
        <v>1</v>
      </c>
      <c r="J900" t="s">
        <v>20</v>
      </c>
      <c r="K900" t="s">
        <v>33</v>
      </c>
      <c r="L900" t="s">
        <v>22</v>
      </c>
      <c r="M900" t="s">
        <v>23</v>
      </c>
      <c r="N900">
        <v>1</v>
      </c>
      <c r="O900">
        <v>3</v>
      </c>
      <c r="P900">
        <v>100571</v>
      </c>
      <c r="Q900" t="s">
        <v>38</v>
      </c>
      <c r="R900">
        <v>8</v>
      </c>
      <c r="S900" t="s">
        <v>43</v>
      </c>
      <c r="W900" t="str">
        <f>IF(B900&lt;30,"&lt;30",IF(B900&lt;=40,"30-40",IF(B900&lt;=50,"41-50",IF(B900&lt;=60,"51-60","&gt;60"))))</f>
        <v>41-50</v>
      </c>
      <c r="X900" t="str">
        <f t="shared" si="56"/>
        <v>46-60 (Older Adult)</v>
      </c>
      <c r="AA900" t="str" cm="1">
        <f t="array" ref="AA900">INDEX(F900:F2399, MATCH(MAX(IF(H900:H2399="0", COUNTIF(F900:F2399, F900:F2399), 0)), IF(H900:H2399="0", COUNTIF(F900:F2399, F900:F2399), 0), 0))</f>
        <v>Education</v>
      </c>
      <c r="AB900" t="str" cm="1">
        <f t="array" ref="AB900">INDEX(Q900:Q1898, MATCH(MAX(COUNTIFS(Q900:Q1898, Q900:Q1898, AC900:AC1898, "High")), COUNTIFS(Q900:Q1898, Q900:Q1898, AC900:AC1898, "High"), 0))</f>
        <v>North</v>
      </c>
      <c r="AC900" t="str">
        <v>High Risk</v>
      </c>
      <c r="AH900">
        <f t="shared" si="57"/>
        <v>647.51989389920425</v>
      </c>
      <c r="AJ900">
        <f t="shared" si="58"/>
        <v>0.15436241610738255</v>
      </c>
      <c r="AK900">
        <f t="shared" si="59"/>
        <v>-7.7699509225634756E-3</v>
      </c>
      <c r="AM900">
        <v>0.41966637401229151</v>
      </c>
      <c r="AN900" s="8">
        <f>IF(L900="Male", 1, 0)</f>
        <v>0</v>
      </c>
    </row>
    <row r="901" spans="1:40" ht="15" x14ac:dyDescent="0.3">
      <c r="A901">
        <v>900</v>
      </c>
      <c r="B901">
        <v>60</v>
      </c>
      <c r="C901">
        <v>47372</v>
      </c>
      <c r="D901">
        <v>665</v>
      </c>
      <c r="E901">
        <v>175386</v>
      </c>
      <c r="F901" t="s">
        <v>40</v>
      </c>
      <c r="G901">
        <v>5387</v>
      </c>
      <c r="H901">
        <v>0</v>
      </c>
      <c r="I901">
        <v>1</v>
      </c>
      <c r="J901" t="s">
        <v>20</v>
      </c>
      <c r="K901" t="s">
        <v>21</v>
      </c>
      <c r="L901" t="s">
        <v>30</v>
      </c>
      <c r="M901" t="s">
        <v>37</v>
      </c>
      <c r="N901">
        <v>3</v>
      </c>
      <c r="O901">
        <v>3</v>
      </c>
      <c r="P901">
        <v>135572</v>
      </c>
      <c r="Q901" t="s">
        <v>26</v>
      </c>
      <c r="R901">
        <v>10</v>
      </c>
      <c r="S901" t="s">
        <v>45</v>
      </c>
      <c r="W901" t="str">
        <f>IF(B901&lt;30,"&lt;30",IF(B901&lt;=40,"30-40",IF(B901&lt;=50,"41-50",IF(B901&lt;=60,"51-60","&gt;60"))))</f>
        <v>51-60</v>
      </c>
      <c r="X901" t="str">
        <f t="shared" si="56"/>
        <v>46-60 (Older Adult)</v>
      </c>
      <c r="AA901" t="str" cm="1">
        <f t="array" ref="AA901">INDEX(F901:F2400, MATCH(MAX(IF(H901:H2400="0", COUNTIF(F901:F2400, F901:F2400), 0)), IF(H901:H2400="0", COUNTIF(F901:F2400, F901:F2400), 0), 0))</f>
        <v>Car</v>
      </c>
      <c r="AB901" t="str" cm="1">
        <f t="array" ref="AB901">INDEX(Q901:Q1899, MATCH(MAX(COUNTIFS(Q901:Q1899, Q901:Q1899, AC901:AC1899, "High")), COUNTIFS(Q901:Q1899, Q901:Q1899, AC901:AC1899, "High"), 0))</f>
        <v>West</v>
      </c>
      <c r="AC901" t="str">
        <v>High Risk</v>
      </c>
      <c r="AH901">
        <f t="shared" si="57"/>
        <v>652.44324324324327</v>
      </c>
      <c r="AJ901">
        <f t="shared" si="58"/>
        <v>0.13414634146341464</v>
      </c>
      <c r="AK901">
        <f t="shared" si="59"/>
        <v>-7.4435181988655235E-3</v>
      </c>
      <c r="AM901">
        <v>0.52805408976946677</v>
      </c>
      <c r="AN901" s="8">
        <f>IF(L901="Male", 1, 0)</f>
        <v>1</v>
      </c>
    </row>
    <row r="902" spans="1:40" ht="15" x14ac:dyDescent="0.3">
      <c r="A902">
        <v>901</v>
      </c>
      <c r="B902">
        <v>64</v>
      </c>
      <c r="C902">
        <v>35979</v>
      </c>
      <c r="D902">
        <v>667</v>
      </c>
      <c r="E902">
        <v>200890</v>
      </c>
      <c r="F902" t="s">
        <v>44</v>
      </c>
      <c r="G902">
        <v>5260</v>
      </c>
      <c r="H902">
        <v>0</v>
      </c>
      <c r="I902">
        <v>1</v>
      </c>
      <c r="J902" t="s">
        <v>20</v>
      </c>
      <c r="K902" t="s">
        <v>21</v>
      </c>
      <c r="L902" t="s">
        <v>22</v>
      </c>
      <c r="M902" t="s">
        <v>23</v>
      </c>
      <c r="N902">
        <v>5</v>
      </c>
      <c r="O902">
        <v>4</v>
      </c>
      <c r="P902">
        <v>56840</v>
      </c>
      <c r="Q902" t="s">
        <v>38</v>
      </c>
      <c r="R902">
        <v>17</v>
      </c>
      <c r="S902" t="s">
        <v>27</v>
      </c>
      <c r="W902" t="str">
        <f>IF(B902&lt;30,"&lt;30",IF(B902&lt;=40,"30-40",IF(B902&lt;=50,"41-50",IF(B902&lt;=60,"51-60","&gt;60"))))</f>
        <v>&gt;60</v>
      </c>
      <c r="X902" t="str">
        <f t="shared" si="56"/>
        <v>46-60 (Older Adult)</v>
      </c>
      <c r="AA902" t="str" cm="1">
        <f t="array" ref="AA902">INDEX(F902:F2401, MATCH(MAX(IF(H902:H2401="0", COUNTIF(F902:F2401, F902:F2401), 0)), IF(H902:H2401="0", COUNTIF(F902:F2401, F902:F2401), 0), 0))</f>
        <v>Personal</v>
      </c>
      <c r="AB902" t="str" cm="1">
        <f t="array" ref="AB902">INDEX(Q902:Q1900, MATCH(MAX(COUNTIFS(Q902:Q1900, Q902:Q1900, AC902:AC1900, "High")), COUNTIFS(Q902:Q1900, Q902:Q1900, AC902:AC1900, "High"), 0))</f>
        <v>North</v>
      </c>
      <c r="AC902" t="str">
        <v>High Risk</v>
      </c>
      <c r="AH902">
        <f t="shared" si="57"/>
        <v>647.51989389920425</v>
      </c>
      <c r="AJ902">
        <f t="shared" si="58"/>
        <v>0.11715481171548117</v>
      </c>
      <c r="AK902">
        <f t="shared" si="59"/>
        <v>-7.1157765560483427E-3</v>
      </c>
      <c r="AM902">
        <v>0.42493415276558383</v>
      </c>
      <c r="AN902" s="8">
        <f>IF(L902="Male", 1, 0)</f>
        <v>0</v>
      </c>
    </row>
    <row r="903" spans="1:40" ht="15" x14ac:dyDescent="0.3">
      <c r="A903">
        <v>902</v>
      </c>
      <c r="B903">
        <v>55</v>
      </c>
      <c r="C903">
        <v>60644</v>
      </c>
      <c r="D903">
        <v>655</v>
      </c>
      <c r="E903">
        <v>224256</v>
      </c>
      <c r="F903" t="s">
        <v>19</v>
      </c>
      <c r="G903">
        <v>4549</v>
      </c>
      <c r="H903">
        <v>0</v>
      </c>
      <c r="I903">
        <v>1</v>
      </c>
      <c r="J903" t="s">
        <v>20</v>
      </c>
      <c r="K903" t="s">
        <v>33</v>
      </c>
      <c r="L903" t="s">
        <v>22</v>
      </c>
      <c r="M903" t="s">
        <v>37</v>
      </c>
      <c r="N903">
        <v>5</v>
      </c>
      <c r="O903">
        <v>1</v>
      </c>
      <c r="P903">
        <v>103813</v>
      </c>
      <c r="Q903" t="s">
        <v>26</v>
      </c>
      <c r="R903">
        <v>16</v>
      </c>
      <c r="S903" t="s">
        <v>42</v>
      </c>
      <c r="W903" t="str">
        <f>IF(B903&lt;30,"&lt;30",IF(B903&lt;=40,"30-40",IF(B903&lt;=50,"41-50",IF(B903&lt;=60,"51-60","&gt;60"))))</f>
        <v>51-60</v>
      </c>
      <c r="X903" t="str">
        <f t="shared" si="56"/>
        <v>46-60 (Older Adult)</v>
      </c>
      <c r="AA903" t="str" cm="1">
        <f t="array" ref="AA903">INDEX(F903:F2402, MATCH(MAX(IF(H903:H2402="0", COUNTIF(F903:F2402, F903:F2402), 0)), IF(H903:H2402="0", COUNTIF(F903:F2402, F903:F2402), 0), 0))</f>
        <v>Home</v>
      </c>
      <c r="AB903" t="str" cm="1">
        <f t="array" ref="AB903">INDEX(Q903:Q1901, MATCH(MAX(COUNTIFS(Q903:Q1901, Q903:Q1901, AC903:AC1901, "High")), COUNTIFS(Q903:Q1901, Q903:Q1901, AC903:AC1901, "High"), 0))</f>
        <v>West</v>
      </c>
      <c r="AC903" t="str">
        <v>High Risk</v>
      </c>
      <c r="AH903">
        <f t="shared" si="57"/>
        <v>652.44324324324327</v>
      </c>
      <c r="AJ903">
        <f t="shared" si="58"/>
        <v>0.11715481171548117</v>
      </c>
      <c r="AK903">
        <f t="shared" si="59"/>
        <v>-6.1892602711345595E-3</v>
      </c>
      <c r="AM903">
        <v>0.64818116814351534</v>
      </c>
      <c r="AN903" s="8">
        <f>IF(L903="Male", 1, 0)</f>
        <v>0</v>
      </c>
    </row>
    <row r="904" spans="1:40" ht="15" x14ac:dyDescent="0.3">
      <c r="A904">
        <v>903</v>
      </c>
      <c r="B904">
        <v>41</v>
      </c>
      <c r="C904">
        <v>42898</v>
      </c>
      <c r="D904">
        <v>664</v>
      </c>
      <c r="E904">
        <v>185406</v>
      </c>
      <c r="F904" t="s">
        <v>19</v>
      </c>
      <c r="G904">
        <v>5521</v>
      </c>
      <c r="H904">
        <v>0</v>
      </c>
      <c r="I904">
        <v>1</v>
      </c>
      <c r="J904" t="s">
        <v>20</v>
      </c>
      <c r="K904" t="s">
        <v>29</v>
      </c>
      <c r="L904" t="s">
        <v>22</v>
      </c>
      <c r="M904" t="s">
        <v>41</v>
      </c>
      <c r="N904">
        <v>2</v>
      </c>
      <c r="O904">
        <v>4</v>
      </c>
      <c r="P904">
        <v>82546</v>
      </c>
      <c r="Q904" t="s">
        <v>26</v>
      </c>
      <c r="R904">
        <v>10</v>
      </c>
      <c r="S904" t="s">
        <v>45</v>
      </c>
      <c r="W904" t="str">
        <f>IF(B904&lt;30,"&lt;30",IF(B904&lt;=40,"30-40",IF(B904&lt;=50,"41-50",IF(B904&lt;=60,"51-60","&gt;60"))))</f>
        <v>41-50</v>
      </c>
      <c r="X904" t="str">
        <f t="shared" si="56"/>
        <v>31-45 (Middle-Aged)</v>
      </c>
      <c r="AA904" t="str" cm="1">
        <f t="array" ref="AA904">INDEX(F904:F2403, MATCH(MAX(IF(H904:H2403="0", COUNTIF(F904:F2403, F904:F2403), 0)), IF(H904:H2403="0", COUNTIF(F904:F2403, F904:F2403), 0), 0))</f>
        <v>Home</v>
      </c>
      <c r="AB904" t="str" cm="1">
        <f t="array" ref="AB904">INDEX(Q904:Q1902, MATCH(MAX(COUNTIFS(Q904:Q1902, Q904:Q1902, AC904:AC1902, "High")), COUNTIFS(Q904:Q1902, Q904:Q1902, AC904:AC1902, "High"), 0))</f>
        <v>West</v>
      </c>
      <c r="AC904" t="str">
        <v>High Risk</v>
      </c>
      <c r="AH904">
        <f t="shared" si="57"/>
        <v>648.68905472636811</v>
      </c>
      <c r="AJ904">
        <f t="shared" si="58"/>
        <v>0.13100436681222707</v>
      </c>
      <c r="AK904">
        <f t="shared" si="59"/>
        <v>-7.082869475062056E-3</v>
      </c>
      <c r="AM904">
        <v>0.48755917199931209</v>
      </c>
      <c r="AN904" s="8">
        <f>IF(L904="Male", 1, 0)</f>
        <v>0</v>
      </c>
    </row>
    <row r="905" spans="1:40" ht="15" x14ac:dyDescent="0.3">
      <c r="A905">
        <v>904</v>
      </c>
      <c r="B905">
        <v>25</v>
      </c>
      <c r="C905">
        <v>33790</v>
      </c>
      <c r="D905">
        <v>652</v>
      </c>
      <c r="E905">
        <v>237653</v>
      </c>
      <c r="F905" t="s">
        <v>19</v>
      </c>
      <c r="G905">
        <v>6551</v>
      </c>
      <c r="H905">
        <v>0</v>
      </c>
      <c r="I905">
        <v>1</v>
      </c>
      <c r="J905" t="s">
        <v>20</v>
      </c>
      <c r="K905" t="s">
        <v>21</v>
      </c>
      <c r="L905" t="s">
        <v>30</v>
      </c>
      <c r="M905" t="s">
        <v>37</v>
      </c>
      <c r="N905">
        <v>4</v>
      </c>
      <c r="O905">
        <v>1</v>
      </c>
      <c r="P905">
        <v>149198</v>
      </c>
      <c r="Q905" t="s">
        <v>38</v>
      </c>
      <c r="R905">
        <v>15</v>
      </c>
      <c r="S905" t="s">
        <v>27</v>
      </c>
      <c r="W905" t="str">
        <f>IF(B905&lt;30,"&lt;30",IF(B905&lt;=40,"30-40",IF(B905&lt;=50,"41-50",IF(B905&lt;=60,"51-60","&gt;60"))))</f>
        <v>&lt;30</v>
      </c>
      <c r="X905" t="str">
        <f t="shared" si="56"/>
        <v>18-30 (Young Adult)</v>
      </c>
      <c r="AA905" t="str" cm="1">
        <f t="array" ref="AA905">INDEX(F905:F2404, MATCH(MAX(IF(H905:H2404="0", COUNTIF(F905:F2404, F905:F2404), 0)), IF(H905:H2404="0", COUNTIF(F905:F2404, F905:F2404), 0), 0))</f>
        <v>Home</v>
      </c>
      <c r="AB905" t="str" cm="1">
        <f t="array" ref="AB905">INDEX(Q905:Q1903, MATCH(MAX(COUNTIFS(Q905:Q1903, Q905:Q1903, AC905:AC1903, "High")), COUNTIFS(Q905:Q1903, Q905:Q1903, AC905:AC1903, "High"), 0))</f>
        <v>North</v>
      </c>
      <c r="AC905" t="str">
        <v>High Risk</v>
      </c>
      <c r="AH905">
        <f t="shared" si="57"/>
        <v>652.44324324324327</v>
      </c>
      <c r="AJ905">
        <f t="shared" si="58"/>
        <v>0.17796610169491525</v>
      </c>
      <c r="AK905">
        <f t="shared" si="59"/>
        <v>-6.149952004922252E-3</v>
      </c>
      <c r="AM905">
        <v>0.40512114986015946</v>
      </c>
      <c r="AN905" s="8">
        <f>IF(L905="Male", 1, 0)</f>
        <v>1</v>
      </c>
    </row>
    <row r="906" spans="1:40" ht="15" x14ac:dyDescent="0.3">
      <c r="A906">
        <v>905</v>
      </c>
      <c r="B906">
        <v>58</v>
      </c>
      <c r="C906">
        <v>31847</v>
      </c>
      <c r="D906">
        <v>581</v>
      </c>
      <c r="E906">
        <v>262539</v>
      </c>
      <c r="F906" t="s">
        <v>40</v>
      </c>
      <c r="G906">
        <v>2980</v>
      </c>
      <c r="H906">
        <v>1</v>
      </c>
      <c r="I906">
        <v>1</v>
      </c>
      <c r="J906" t="s">
        <v>20</v>
      </c>
      <c r="K906" t="s">
        <v>29</v>
      </c>
      <c r="L906" t="s">
        <v>22</v>
      </c>
      <c r="M906" t="s">
        <v>23</v>
      </c>
      <c r="N906">
        <v>4</v>
      </c>
      <c r="O906">
        <v>2</v>
      </c>
      <c r="P906">
        <v>82906</v>
      </c>
      <c r="Q906" t="s">
        <v>26</v>
      </c>
      <c r="R906">
        <v>16</v>
      </c>
      <c r="S906" t="s">
        <v>27</v>
      </c>
      <c r="W906" t="str">
        <f>IF(B906&lt;30,"&lt;30",IF(B906&lt;=40,"30-40",IF(B906&lt;=50,"41-50",IF(B906&lt;=60,"51-60","&gt;60"))))</f>
        <v>51-60</v>
      </c>
      <c r="X906" t="str">
        <f t="shared" si="56"/>
        <v>46-60 (Older Adult)</v>
      </c>
      <c r="AA906" t="str" cm="1">
        <f t="array" ref="AA906">INDEX(F906:F2405, MATCH(MAX(IF(H906:H2405="0", COUNTIF(F906:F2405, F906:F2405), 0)), IF(H906:H2405="0", COUNTIF(F906:F2405, F906:F2405), 0), 0))</f>
        <v>Car</v>
      </c>
      <c r="AB906" t="str" cm="1">
        <f t="array" ref="AB906">INDEX(Q906:Q1904, MATCH(MAX(COUNTIFS(Q906:Q1904, Q906:Q1904, AC906:AC1904, "High")), COUNTIFS(Q906:Q1904, Q906:Q1904, AC906:AC1904, "High"), 0))</f>
        <v>West</v>
      </c>
      <c r="AC906" t="str">
        <v>Low Risk</v>
      </c>
      <c r="AH906">
        <f t="shared" si="57"/>
        <v>647.51989389920425</v>
      </c>
      <c r="AJ906">
        <f t="shared" si="58"/>
        <v>0.17796610169491525</v>
      </c>
      <c r="AK906">
        <f t="shared" si="59"/>
        <v>-7.0494268443885158E-3</v>
      </c>
      <c r="AM906">
        <v>0.38753473385045661</v>
      </c>
      <c r="AN906" s="8">
        <f>IF(L906="Male", 1, 0)</f>
        <v>0</v>
      </c>
    </row>
    <row r="907" spans="1:40" ht="15" x14ac:dyDescent="0.3">
      <c r="A907">
        <v>906</v>
      </c>
      <c r="B907">
        <v>22</v>
      </c>
      <c r="C907">
        <v>60460</v>
      </c>
      <c r="D907">
        <v>630</v>
      </c>
      <c r="E907">
        <v>168858</v>
      </c>
      <c r="F907" t="s">
        <v>40</v>
      </c>
      <c r="G907">
        <v>4850</v>
      </c>
      <c r="H907">
        <v>0</v>
      </c>
      <c r="I907">
        <v>1</v>
      </c>
      <c r="J907" t="s">
        <v>20</v>
      </c>
      <c r="K907" t="s">
        <v>21</v>
      </c>
      <c r="L907" t="s">
        <v>30</v>
      </c>
      <c r="M907" t="s">
        <v>31</v>
      </c>
      <c r="N907">
        <v>1</v>
      </c>
      <c r="O907">
        <v>4</v>
      </c>
      <c r="P907">
        <v>145569</v>
      </c>
      <c r="Q907" t="s">
        <v>24</v>
      </c>
      <c r="R907">
        <v>18</v>
      </c>
      <c r="S907" t="s">
        <v>42</v>
      </c>
      <c r="W907" t="str">
        <f>IF(B907&lt;30,"&lt;30",IF(B907&lt;=40,"30-40",IF(B907&lt;=50,"41-50",IF(B907&lt;=60,"51-60","&gt;60"))))</f>
        <v>&lt;30</v>
      </c>
      <c r="X907" t="str">
        <f t="shared" si="56"/>
        <v>18-30 (Young Adult)</v>
      </c>
      <c r="AA907" t="str" cm="1">
        <f t="array" ref="AA907">INDEX(F907:F2406, MATCH(MAX(IF(H907:H2406="0", COUNTIF(F907:F2406, F907:F2406), 0)), IF(H907:H2406="0", COUNTIF(F907:F2406, F907:F2406), 0), 0))</f>
        <v>Car</v>
      </c>
      <c r="AB907" t="str" cm="1">
        <f t="array" ref="AB907">INDEX(Q907:Q1905, MATCH(MAX(COUNTIFS(Q907:Q1905, Q907:Q1905, AC907:AC1905, "High")), COUNTIFS(Q907:Q1905, Q907:Q1905, AC907:AC1905, "High"), 0))</f>
        <v>East</v>
      </c>
      <c r="AC907" t="str">
        <v>High Risk</v>
      </c>
      <c r="AH907">
        <f t="shared" si="57"/>
        <v>647.78062678062679</v>
      </c>
      <c r="AJ907">
        <f t="shared" si="58"/>
        <v>0.15436241610738255</v>
      </c>
      <c r="AK907">
        <f t="shared" si="59"/>
        <v>-5.3579241356644484E-3</v>
      </c>
      <c r="AM907">
        <v>0.64651575355484558</v>
      </c>
      <c r="AN907" s="8">
        <f>IF(L907="Male", 1, 0)</f>
        <v>1</v>
      </c>
    </row>
    <row r="908" spans="1:40" ht="15" x14ac:dyDescent="0.3">
      <c r="A908">
        <v>907</v>
      </c>
      <c r="B908">
        <v>60</v>
      </c>
      <c r="C908">
        <v>11838</v>
      </c>
      <c r="D908">
        <v>758</v>
      </c>
      <c r="E908">
        <v>219578</v>
      </c>
      <c r="F908" t="s">
        <v>19</v>
      </c>
      <c r="G908">
        <v>6345</v>
      </c>
      <c r="H908">
        <v>0</v>
      </c>
      <c r="I908">
        <v>1</v>
      </c>
      <c r="J908" t="s">
        <v>20</v>
      </c>
      <c r="K908" t="s">
        <v>21</v>
      </c>
      <c r="L908" t="s">
        <v>30</v>
      </c>
      <c r="M908" t="s">
        <v>37</v>
      </c>
      <c r="N908">
        <v>5</v>
      </c>
      <c r="O908">
        <v>3</v>
      </c>
      <c r="P908">
        <v>82076</v>
      </c>
      <c r="Q908" t="s">
        <v>24</v>
      </c>
      <c r="R908">
        <v>4</v>
      </c>
      <c r="S908" t="s">
        <v>42</v>
      </c>
      <c r="W908" t="str">
        <f>IF(B908&lt;30,"&lt;30",IF(B908&lt;=40,"30-40",IF(B908&lt;=50,"41-50",IF(B908&lt;=60,"51-60","&gt;60"))))</f>
        <v>51-60</v>
      </c>
      <c r="X908" t="str">
        <f t="shared" si="56"/>
        <v>46-60 (Older Adult)</v>
      </c>
      <c r="AA908" t="str" cm="1">
        <f t="array" ref="AA908">INDEX(F908:F2407, MATCH(MAX(IF(H908:H2407="0", COUNTIF(F908:F2407, F908:F2407), 0)), IF(H908:H2407="0", COUNTIF(F908:F2407, F908:F2407), 0), 0))</f>
        <v>Home</v>
      </c>
      <c r="AB908" t="str" cm="1">
        <f t="array" ref="AB908">INDEX(Q908:Q1906, MATCH(MAX(COUNTIFS(Q908:Q1906, Q908:Q1906, AC908:AC1906, "High")), COUNTIFS(Q908:Q1906, Q908:Q1906, AC908:AC1906, "High"), 0))</f>
        <v>East</v>
      </c>
      <c r="AC908" t="str">
        <v>High Risk</v>
      </c>
      <c r="AH908">
        <f t="shared" si="57"/>
        <v>652.44324324324327</v>
      </c>
      <c r="AJ908">
        <f t="shared" si="58"/>
        <v>0.11715481171548117</v>
      </c>
      <c r="AK908">
        <f t="shared" si="59"/>
        <v>-4.4207576984148338E-3</v>
      </c>
      <c r="AM908">
        <v>0.20642994849886409</v>
      </c>
      <c r="AN908" s="8">
        <f>IF(L908="Male", 1, 0)</f>
        <v>1</v>
      </c>
    </row>
    <row r="909" spans="1:40" ht="15" x14ac:dyDescent="0.3">
      <c r="A909">
        <v>908</v>
      </c>
      <c r="B909">
        <v>57</v>
      </c>
      <c r="C909">
        <v>34834</v>
      </c>
      <c r="D909">
        <v>665</v>
      </c>
      <c r="E909">
        <v>212308</v>
      </c>
      <c r="F909" t="s">
        <v>40</v>
      </c>
      <c r="G909">
        <v>3854</v>
      </c>
      <c r="H909">
        <v>0</v>
      </c>
      <c r="I909">
        <v>1</v>
      </c>
      <c r="J909" t="s">
        <v>20</v>
      </c>
      <c r="K909" t="s">
        <v>33</v>
      </c>
      <c r="L909" t="s">
        <v>30</v>
      </c>
      <c r="M909" t="s">
        <v>37</v>
      </c>
      <c r="N909">
        <v>1</v>
      </c>
      <c r="O909">
        <v>4</v>
      </c>
      <c r="P909">
        <v>123135</v>
      </c>
      <c r="Q909" t="s">
        <v>38</v>
      </c>
      <c r="R909">
        <v>7</v>
      </c>
      <c r="S909" t="s">
        <v>34</v>
      </c>
      <c r="W909" t="str">
        <f>IF(B909&lt;30,"&lt;30",IF(B909&lt;=40,"30-40",IF(B909&lt;=50,"41-50",IF(B909&lt;=60,"51-60","&gt;60"))))</f>
        <v>51-60</v>
      </c>
      <c r="X909" t="str">
        <f t="shared" si="56"/>
        <v>46-60 (Older Adult)</v>
      </c>
      <c r="AA909" t="str" cm="1">
        <f t="array" ref="AA909">INDEX(F909:F2408, MATCH(MAX(IF(H909:H2408="0", COUNTIF(F909:F2408, F909:F2408), 0)), IF(H909:H2408="0", COUNTIF(F909:F2408, F909:F2408), 0), 0))</f>
        <v>Car</v>
      </c>
      <c r="AB909" t="str" cm="1">
        <f t="array" ref="AB909">INDEX(Q909:Q1907, MATCH(MAX(COUNTIFS(Q909:Q1907, Q909:Q1907, AC909:AC1907, "High")), COUNTIFS(Q909:Q1907, Q909:Q1907, AC909:AC1907, "High"), 0))</f>
        <v>North</v>
      </c>
      <c r="AC909" t="str">
        <v>High Risk</v>
      </c>
      <c r="AH909">
        <f t="shared" si="57"/>
        <v>652.44324324324327</v>
      </c>
      <c r="AJ909">
        <f t="shared" si="58"/>
        <v>0.15436241610738255</v>
      </c>
      <c r="AK909">
        <f t="shared" si="59"/>
        <v>-4.0855373367584399E-3</v>
      </c>
      <c r="AM909">
        <v>0.41457056741761178</v>
      </c>
      <c r="AN909" s="8">
        <f>IF(L909="Male", 1, 0)</f>
        <v>1</v>
      </c>
    </row>
    <row r="910" spans="1:40" ht="15" x14ac:dyDescent="0.3">
      <c r="A910">
        <v>909</v>
      </c>
      <c r="B910">
        <v>54</v>
      </c>
      <c r="C910">
        <v>71043</v>
      </c>
      <c r="D910">
        <v>707</v>
      </c>
      <c r="E910">
        <v>182949</v>
      </c>
      <c r="F910" t="s">
        <v>19</v>
      </c>
      <c r="G910">
        <v>5133</v>
      </c>
      <c r="H910">
        <v>0</v>
      </c>
      <c r="I910">
        <v>1</v>
      </c>
      <c r="J910" t="s">
        <v>20</v>
      </c>
      <c r="K910" t="s">
        <v>29</v>
      </c>
      <c r="L910" t="s">
        <v>22</v>
      </c>
      <c r="M910" t="s">
        <v>37</v>
      </c>
      <c r="N910">
        <v>2</v>
      </c>
      <c r="O910">
        <v>4</v>
      </c>
      <c r="P910">
        <v>107558</v>
      </c>
      <c r="Q910" t="s">
        <v>32</v>
      </c>
      <c r="R910">
        <v>12</v>
      </c>
      <c r="S910" t="s">
        <v>34</v>
      </c>
      <c r="W910" t="str">
        <f>IF(B910&lt;30,"&lt;30",IF(B910&lt;=40,"30-40",IF(B910&lt;=50,"41-50",IF(B910&lt;=60,"51-60","&gt;60"))))</f>
        <v>51-60</v>
      </c>
      <c r="X910" t="str">
        <f t="shared" si="56"/>
        <v>46-60 (Older Adult)</v>
      </c>
      <c r="AA910" t="str" cm="1">
        <f t="array" ref="AA910">INDEX(F910:F2409, MATCH(MAX(IF(H910:H2409="0", COUNTIF(F910:F2409, F910:F2409), 0)), IF(H910:H2409="0", COUNTIF(F910:F2409, F910:F2409), 0), 0))</f>
        <v>Home</v>
      </c>
      <c r="AB910" t="str" cm="1">
        <f t="array" ref="AB910">INDEX(Q910:Q1908, MATCH(MAX(COUNTIFS(Q910:Q1908, Q910:Q1908, AC910:AC1908, "High")), COUNTIFS(Q910:Q1908, Q910:Q1908, AC910:AC1908, "High"), 0))</f>
        <v>South</v>
      </c>
      <c r="AC910" t="str">
        <v>High Risk</v>
      </c>
      <c r="AH910">
        <f t="shared" si="57"/>
        <v>652.44324324324327</v>
      </c>
      <c r="AJ910">
        <f t="shared" si="58"/>
        <v>0.13100436681222707</v>
      </c>
      <c r="AK910">
        <f t="shared" si="59"/>
        <v>-3.1387208432366713E-3</v>
      </c>
      <c r="AM910">
        <v>0.74230424590208444</v>
      </c>
      <c r="AN910" s="8">
        <f>IF(L910="Male", 1, 0)</f>
        <v>0</v>
      </c>
    </row>
    <row r="911" spans="1:40" ht="15" x14ac:dyDescent="0.3">
      <c r="A911">
        <v>910</v>
      </c>
      <c r="B911">
        <v>31</v>
      </c>
      <c r="C911">
        <v>44834</v>
      </c>
      <c r="D911">
        <v>600</v>
      </c>
      <c r="E911">
        <v>104688</v>
      </c>
      <c r="F911" t="s">
        <v>35</v>
      </c>
      <c r="G911">
        <v>4316</v>
      </c>
      <c r="H911">
        <v>0</v>
      </c>
      <c r="I911">
        <v>1</v>
      </c>
      <c r="J911" t="s">
        <v>20</v>
      </c>
      <c r="K911" t="s">
        <v>21</v>
      </c>
      <c r="L911" t="s">
        <v>22</v>
      </c>
      <c r="M911" t="s">
        <v>23</v>
      </c>
      <c r="N911">
        <v>0</v>
      </c>
      <c r="O911">
        <v>3</v>
      </c>
      <c r="P911">
        <v>95851</v>
      </c>
      <c r="Q911" t="s">
        <v>24</v>
      </c>
      <c r="R911">
        <v>12</v>
      </c>
      <c r="S911" t="s">
        <v>42</v>
      </c>
      <c r="W911" t="str">
        <f>IF(B911&lt;30,"&lt;30",IF(B911&lt;=40,"30-40",IF(B911&lt;=50,"41-50",IF(B911&lt;=60,"51-60","&gt;60"))))</f>
        <v>30-40</v>
      </c>
      <c r="X911" t="str">
        <f t="shared" si="56"/>
        <v>31-45 (Middle-Aged)</v>
      </c>
      <c r="AA911" t="str" cm="1">
        <f t="array" ref="AA911">INDEX(F911:F2410, MATCH(MAX(IF(H911:H2410="0", COUNTIF(F911:F2410, F911:F2410), 0)), IF(H911:H2410="0", COUNTIF(F911:F2410, F911:F2410), 0), 0))</f>
        <v>Medical</v>
      </c>
      <c r="AB911" t="str" cm="1">
        <f t="array" ref="AB911">INDEX(Q911:Q1909, MATCH(MAX(COUNTIFS(Q911:Q1909, Q911:Q1909, AC911:AC1909, "High")), COUNTIFS(Q911:Q1909, Q911:Q1909, AC911:AC1909, "High"), 0))</f>
        <v>East</v>
      </c>
      <c r="AC911" t="str">
        <v>Low Risk</v>
      </c>
      <c r="AH911">
        <f t="shared" si="57"/>
        <v>647.51989389920425</v>
      </c>
      <c r="AJ911">
        <f t="shared" si="58"/>
        <v>0.15873015873015872</v>
      </c>
      <c r="AK911">
        <f t="shared" si="59"/>
        <v>-2.1852476188225023E-3</v>
      </c>
      <c r="AM911">
        <v>0.50508222984531559</v>
      </c>
      <c r="AN911" s="8">
        <f>IF(L911="Male", 1, 0)</f>
        <v>0</v>
      </c>
    </row>
    <row r="912" spans="1:40" ht="15" x14ac:dyDescent="0.3">
      <c r="A912">
        <v>911</v>
      </c>
      <c r="B912">
        <v>56</v>
      </c>
      <c r="C912">
        <v>60746</v>
      </c>
      <c r="D912">
        <v>599</v>
      </c>
      <c r="E912">
        <v>217709</v>
      </c>
      <c r="F912" t="s">
        <v>40</v>
      </c>
      <c r="G912">
        <v>4732</v>
      </c>
      <c r="H912">
        <v>0</v>
      </c>
      <c r="I912">
        <v>1</v>
      </c>
      <c r="J912" t="s">
        <v>20</v>
      </c>
      <c r="K912" t="s">
        <v>29</v>
      </c>
      <c r="L912" t="s">
        <v>22</v>
      </c>
      <c r="M912" t="s">
        <v>23</v>
      </c>
      <c r="N912">
        <v>1</v>
      </c>
      <c r="O912">
        <v>2</v>
      </c>
      <c r="P912">
        <v>76284</v>
      </c>
      <c r="Q912" t="s">
        <v>26</v>
      </c>
      <c r="R912">
        <v>1</v>
      </c>
      <c r="S912" t="s">
        <v>34</v>
      </c>
      <c r="W912" t="str">
        <f>IF(B912&lt;30,"&lt;30",IF(B912&lt;=40,"30-40",IF(B912&lt;=50,"41-50",IF(B912&lt;=60,"51-60","&gt;60"))))</f>
        <v>51-60</v>
      </c>
      <c r="X912" t="str">
        <f t="shared" si="56"/>
        <v>46-60 (Older Adult)</v>
      </c>
      <c r="AA912" t="str" cm="1">
        <f t="array" ref="AA912">INDEX(F912:F2411, MATCH(MAX(IF(H912:H2411="0", COUNTIF(F912:F2411, F912:F2411), 0)), IF(H912:H2411="0", COUNTIF(F912:F2411, F912:F2411), 0), 0))</f>
        <v>Car</v>
      </c>
      <c r="AB912" t="str" cm="1">
        <f t="array" ref="AB912">INDEX(Q912:Q1910, MATCH(MAX(COUNTIFS(Q912:Q1910, Q912:Q1910, AC912:AC1910, "High")), COUNTIFS(Q912:Q1910, Q912:Q1910, AC912:AC1910, "High"), 0))</f>
        <v>West</v>
      </c>
      <c r="AC912" t="str">
        <v>Low Risk</v>
      </c>
      <c r="AH912">
        <f t="shared" si="57"/>
        <v>647.51989389920425</v>
      </c>
      <c r="AJ912">
        <f t="shared" si="58"/>
        <v>0.15436241610738255</v>
      </c>
      <c r="AK912">
        <f t="shared" si="59"/>
        <v>-1.8423880743801387E-3</v>
      </c>
      <c r="AM912">
        <v>0.64910438710027785</v>
      </c>
      <c r="AN912" s="8">
        <f>IF(L912="Male", 1, 0)</f>
        <v>0</v>
      </c>
    </row>
    <row r="913" spans="1:40" ht="15" x14ac:dyDescent="0.3">
      <c r="A913">
        <v>912</v>
      </c>
      <c r="B913">
        <v>31</v>
      </c>
      <c r="C913">
        <v>56412</v>
      </c>
      <c r="D913">
        <v>589</v>
      </c>
      <c r="E913">
        <v>223203</v>
      </c>
      <c r="F913" t="s">
        <v>28</v>
      </c>
      <c r="G913">
        <v>3226</v>
      </c>
      <c r="H913">
        <v>0</v>
      </c>
      <c r="I913">
        <v>0</v>
      </c>
      <c r="J913" t="s">
        <v>20</v>
      </c>
      <c r="K913" t="s">
        <v>21</v>
      </c>
      <c r="L913" t="s">
        <v>30</v>
      </c>
      <c r="M913" t="s">
        <v>37</v>
      </c>
      <c r="N913">
        <v>2</v>
      </c>
      <c r="O913">
        <v>2</v>
      </c>
      <c r="P913">
        <v>109692</v>
      </c>
      <c r="Q913" t="s">
        <v>38</v>
      </c>
      <c r="R913">
        <v>12</v>
      </c>
      <c r="S913" t="s">
        <v>39</v>
      </c>
      <c r="W913" t="str">
        <f>IF(B913&lt;30,"&lt;30",IF(B913&lt;=40,"30-40",IF(B913&lt;=50,"41-50",IF(B913&lt;=60,"51-60","&gt;60"))))</f>
        <v>30-40</v>
      </c>
      <c r="X913" t="str">
        <f t="shared" si="56"/>
        <v>31-45 (Middle-Aged)</v>
      </c>
      <c r="AA913" t="str" cm="1">
        <f t="array" ref="AA913">INDEX(F913:F2412, MATCH(MAX(IF(H913:H2412="0", COUNTIF(F913:F2412, F913:F2412), 0)), IF(H913:H2412="0", COUNTIF(F913:F2412, F913:F2412), 0), 0))</f>
        <v>Education</v>
      </c>
      <c r="AB913" t="str" cm="1">
        <f t="array" ref="AB913">INDEX(Q913:Q1911, MATCH(MAX(COUNTIFS(Q913:Q1911, Q913:Q1911, AC913:AC1911, "High")), COUNTIFS(Q913:Q1911, Q913:Q1911, AC913:AC1911, "High"), 0))</f>
        <v>North</v>
      </c>
      <c r="AC913" t="str">
        <v>Low Risk</v>
      </c>
      <c r="AH913">
        <f t="shared" si="57"/>
        <v>652.44324324324327</v>
      </c>
      <c r="AJ913">
        <f t="shared" si="58"/>
        <v>0.13100436681222707</v>
      </c>
      <c r="AK913">
        <f t="shared" si="59"/>
        <v>-2.1183887716093256E-3</v>
      </c>
      <c r="AM913">
        <v>0.60987663260411107</v>
      </c>
      <c r="AN913" s="8">
        <f>IF(L913="Male", 1, 0)</f>
        <v>1</v>
      </c>
    </row>
    <row r="914" spans="1:40" ht="15" x14ac:dyDescent="0.3">
      <c r="A914">
        <v>913</v>
      </c>
      <c r="B914">
        <v>29</v>
      </c>
      <c r="C914">
        <v>47136</v>
      </c>
      <c r="D914">
        <v>583</v>
      </c>
      <c r="E914">
        <v>254364</v>
      </c>
      <c r="F914" t="s">
        <v>40</v>
      </c>
      <c r="G914">
        <v>5984</v>
      </c>
      <c r="H914">
        <v>0</v>
      </c>
      <c r="I914">
        <v>1</v>
      </c>
      <c r="J914" t="s">
        <v>20</v>
      </c>
      <c r="K914" t="s">
        <v>29</v>
      </c>
      <c r="L914" t="s">
        <v>30</v>
      </c>
      <c r="M914" t="s">
        <v>31</v>
      </c>
      <c r="N914">
        <v>1</v>
      </c>
      <c r="O914">
        <v>2</v>
      </c>
      <c r="P914">
        <v>86783</v>
      </c>
      <c r="Q914" t="s">
        <v>32</v>
      </c>
      <c r="R914">
        <v>7</v>
      </c>
      <c r="S914" t="s">
        <v>25</v>
      </c>
      <c r="W914" t="str">
        <f>IF(B914&lt;30,"&lt;30",IF(B914&lt;=40,"30-40",IF(B914&lt;=50,"41-50",IF(B914&lt;=60,"51-60","&gt;60"))))</f>
        <v>&lt;30</v>
      </c>
      <c r="X914" t="str">
        <f t="shared" si="56"/>
        <v>18-30 (Young Adult)</v>
      </c>
      <c r="AA914" t="str" cm="1">
        <f t="array" ref="AA914">INDEX(F914:F2413, MATCH(MAX(IF(H914:H2413="0", COUNTIF(F914:F2413, F914:F2413), 0)), IF(H914:H2413="0", COUNTIF(F914:F2413, F914:F2413), 0), 0))</f>
        <v>Car</v>
      </c>
      <c r="AB914" t="str" cm="1">
        <f t="array" ref="AB914">INDEX(Q914:Q1912, MATCH(MAX(COUNTIFS(Q914:Q1912, Q914:Q1912, AC914:AC1912, "High")), COUNTIFS(Q914:Q1912, Q914:Q1912, AC914:AC1912, "High"), 0))</f>
        <v>South</v>
      </c>
      <c r="AC914" t="str">
        <v>Low Risk</v>
      </c>
      <c r="AH914">
        <f t="shared" si="57"/>
        <v>647.78062678062679</v>
      </c>
      <c r="AJ914">
        <f t="shared" si="58"/>
        <v>0.15436241610738255</v>
      </c>
      <c r="AK914">
        <f t="shared" si="59"/>
        <v>-2.3954811402240707E-3</v>
      </c>
      <c r="AM914">
        <v>0.52591801453617304</v>
      </c>
      <c r="AN914" s="8">
        <f>IF(L914="Male", 1, 0)</f>
        <v>1</v>
      </c>
    </row>
    <row r="915" spans="1:40" ht="15" x14ac:dyDescent="0.3">
      <c r="A915">
        <v>914</v>
      </c>
      <c r="B915">
        <v>26</v>
      </c>
      <c r="C915">
        <v>25116</v>
      </c>
      <c r="D915">
        <v>568</v>
      </c>
      <c r="E915">
        <v>183248</v>
      </c>
      <c r="F915" t="s">
        <v>19</v>
      </c>
      <c r="G915">
        <v>5150</v>
      </c>
      <c r="H915">
        <v>0</v>
      </c>
      <c r="I915">
        <v>1</v>
      </c>
      <c r="J915" t="s">
        <v>20</v>
      </c>
      <c r="K915" t="s">
        <v>29</v>
      </c>
      <c r="L915" t="s">
        <v>22</v>
      </c>
      <c r="M915" t="s">
        <v>23</v>
      </c>
      <c r="N915">
        <v>1</v>
      </c>
      <c r="O915">
        <v>2</v>
      </c>
      <c r="P915">
        <v>79307</v>
      </c>
      <c r="Q915" t="s">
        <v>38</v>
      </c>
      <c r="R915">
        <v>15</v>
      </c>
      <c r="S915" t="s">
        <v>45</v>
      </c>
      <c r="W915" t="str">
        <f>IF(B915&lt;30,"&lt;30",IF(B915&lt;=40,"30-40",IF(B915&lt;=50,"41-50",IF(B915&lt;=60,"51-60","&gt;60"))))</f>
        <v>&lt;30</v>
      </c>
      <c r="X915" t="str">
        <f t="shared" si="56"/>
        <v>18-30 (Young Adult)</v>
      </c>
      <c r="AA915" t="str" cm="1">
        <f t="array" ref="AA915">INDEX(F915:F2414, MATCH(MAX(IF(H915:H2414="0", COUNTIF(F915:F2414, F915:F2414), 0)), IF(H915:H2414="0", COUNTIF(F915:F2414, F915:F2414), 0), 0))</f>
        <v>Home</v>
      </c>
      <c r="AB915" t="str" cm="1">
        <f t="array" ref="AB915">INDEX(Q915:Q1913, MATCH(MAX(COUNTIFS(Q915:Q1913, Q915:Q1913, AC915:AC1913, "High")), COUNTIFS(Q915:Q1913, Q915:Q1913, AC915:AC1913, "High"), 0))</f>
        <v>North</v>
      </c>
      <c r="AC915" t="str">
        <v>Low Risk</v>
      </c>
      <c r="AH915">
        <f t="shared" si="57"/>
        <v>647.51989389920425</v>
      </c>
      <c r="AJ915">
        <f t="shared" si="58"/>
        <v>0.15436241610738255</v>
      </c>
      <c r="AK915">
        <f t="shared" si="59"/>
        <v>-2.673671669926444E-3</v>
      </c>
      <c r="AM915">
        <v>0.32661133387036922</v>
      </c>
      <c r="AN915" s="8">
        <f>IF(L915="Male", 1, 0)</f>
        <v>0</v>
      </c>
    </row>
    <row r="916" spans="1:40" ht="15" x14ac:dyDescent="0.3">
      <c r="A916">
        <v>915</v>
      </c>
      <c r="B916">
        <v>54</v>
      </c>
      <c r="C916">
        <v>30111</v>
      </c>
      <c r="D916">
        <v>661</v>
      </c>
      <c r="E916">
        <v>166646</v>
      </c>
      <c r="F916" t="s">
        <v>28</v>
      </c>
      <c r="G916">
        <v>3555</v>
      </c>
      <c r="H916">
        <v>0</v>
      </c>
      <c r="I916">
        <v>1</v>
      </c>
      <c r="J916" t="s">
        <v>20</v>
      </c>
      <c r="K916" t="s">
        <v>33</v>
      </c>
      <c r="L916" t="s">
        <v>22</v>
      </c>
      <c r="M916" t="s">
        <v>31</v>
      </c>
      <c r="N916">
        <v>1</v>
      </c>
      <c r="O916">
        <v>4</v>
      </c>
      <c r="P916">
        <v>144181</v>
      </c>
      <c r="Q916" t="s">
        <v>24</v>
      </c>
      <c r="R916">
        <v>2</v>
      </c>
      <c r="S916" t="s">
        <v>45</v>
      </c>
      <c r="W916" t="str">
        <f>IF(B916&lt;30,"&lt;30",IF(B916&lt;=40,"30-40",IF(B916&lt;=50,"41-50",IF(B916&lt;=60,"51-60","&gt;60"))))</f>
        <v>51-60</v>
      </c>
      <c r="X916" t="str">
        <f t="shared" si="56"/>
        <v>46-60 (Older Adult)</v>
      </c>
      <c r="AA916" t="str" cm="1">
        <f t="array" ref="AA916">INDEX(F916:F2415, MATCH(MAX(IF(H916:H2415="0", COUNTIF(F916:F2415, F916:F2415), 0)), IF(H916:H2415="0", COUNTIF(F916:F2415, F916:F2415), 0), 0))</f>
        <v>Education</v>
      </c>
      <c r="AB916" t="str" cm="1">
        <f t="array" ref="AB916">INDEX(Q916:Q1914, MATCH(MAX(COUNTIFS(Q916:Q1914, Q916:Q1914, AC916:AC1914, "High")), COUNTIFS(Q916:Q1914, Q916:Q1914, AC916:AC1914, "High"), 0))</f>
        <v>East</v>
      </c>
      <c r="AC916" t="str">
        <v>High Risk</v>
      </c>
      <c r="AH916">
        <f t="shared" si="57"/>
        <v>647.78062678062679</v>
      </c>
      <c r="AJ916">
        <f t="shared" si="58"/>
        <v>0.15436241610738255</v>
      </c>
      <c r="AK916">
        <f t="shared" si="59"/>
        <v>-2.9529669019605766E-3</v>
      </c>
      <c r="AM916">
        <v>0.37182190925300723</v>
      </c>
      <c r="AN916" s="8">
        <f>IF(L916="Male", 1, 0)</f>
        <v>0</v>
      </c>
    </row>
    <row r="917" spans="1:40" ht="15" x14ac:dyDescent="0.3">
      <c r="A917">
        <v>916</v>
      </c>
      <c r="B917">
        <v>57</v>
      </c>
      <c r="C917">
        <v>29859</v>
      </c>
      <c r="D917">
        <v>632</v>
      </c>
      <c r="E917">
        <v>154271</v>
      </c>
      <c r="F917" t="s">
        <v>44</v>
      </c>
      <c r="G917">
        <v>5418</v>
      </c>
      <c r="H917">
        <v>0</v>
      </c>
      <c r="I917">
        <v>0</v>
      </c>
      <c r="J917" t="s">
        <v>20</v>
      </c>
      <c r="K917" t="s">
        <v>21</v>
      </c>
      <c r="L917" t="s">
        <v>30</v>
      </c>
      <c r="M917" t="s">
        <v>41</v>
      </c>
      <c r="N917">
        <v>3</v>
      </c>
      <c r="O917">
        <v>4</v>
      </c>
      <c r="P917">
        <v>116425</v>
      </c>
      <c r="Q917" t="s">
        <v>26</v>
      </c>
      <c r="R917">
        <v>1</v>
      </c>
      <c r="S917" t="s">
        <v>43</v>
      </c>
      <c r="W917" t="str">
        <f>IF(B917&lt;30,"&lt;30",IF(B917&lt;=40,"30-40",IF(B917&lt;=50,"41-50",IF(B917&lt;=60,"51-60","&gt;60"))))</f>
        <v>51-60</v>
      </c>
      <c r="X917" t="str">
        <f t="shared" si="56"/>
        <v>46-60 (Older Adult)</v>
      </c>
      <c r="AA917" t="str" cm="1">
        <f t="array" ref="AA917">INDEX(F917:F2416, MATCH(MAX(IF(H917:H2416="0", COUNTIF(F917:F2416, F917:F2416), 0)), IF(H917:H2416="0", COUNTIF(F917:F2416, F917:F2416), 0), 0))</f>
        <v>Personal</v>
      </c>
      <c r="AB917" t="str" cm="1">
        <f t="array" ref="AB917">INDEX(Q917:Q1915, MATCH(MAX(COUNTIFS(Q917:Q1915, Q917:Q1915, AC917:AC1915, "High")), COUNTIFS(Q917:Q1915, Q917:Q1915, AC917:AC1915, "High"), 0))</f>
        <v>West</v>
      </c>
      <c r="AC917" t="str">
        <v>High Risk</v>
      </c>
      <c r="AH917">
        <f t="shared" si="57"/>
        <v>648.68905472636811</v>
      </c>
      <c r="AJ917">
        <f t="shared" si="58"/>
        <v>0.13414634146341464</v>
      </c>
      <c r="AK917">
        <f t="shared" si="59"/>
        <v>-1.9858179635101054E-3</v>
      </c>
      <c r="AM917">
        <v>0.36954101535982914</v>
      </c>
      <c r="AN917" s="8">
        <f>IF(L917="Male", 1, 0)</f>
        <v>1</v>
      </c>
    </row>
    <row r="918" spans="1:40" ht="15" x14ac:dyDescent="0.3">
      <c r="A918">
        <v>917</v>
      </c>
      <c r="B918">
        <v>52</v>
      </c>
      <c r="C918">
        <v>57230</v>
      </c>
      <c r="D918">
        <v>693</v>
      </c>
      <c r="E918">
        <v>50089</v>
      </c>
      <c r="F918" t="s">
        <v>28</v>
      </c>
      <c r="G918">
        <v>5208</v>
      </c>
      <c r="H918">
        <v>0</v>
      </c>
      <c r="I918">
        <v>1</v>
      </c>
      <c r="J918" t="s">
        <v>20</v>
      </c>
      <c r="K918" t="s">
        <v>21</v>
      </c>
      <c r="L918" t="s">
        <v>22</v>
      </c>
      <c r="M918" t="s">
        <v>31</v>
      </c>
      <c r="N918">
        <v>3</v>
      </c>
      <c r="O918">
        <v>3</v>
      </c>
      <c r="P918">
        <v>119309</v>
      </c>
      <c r="Q918" t="s">
        <v>24</v>
      </c>
      <c r="R918">
        <v>4</v>
      </c>
      <c r="S918" t="s">
        <v>45</v>
      </c>
      <c r="W918" t="str">
        <f>IF(B918&lt;30,"&lt;30",IF(B918&lt;=40,"30-40",IF(B918&lt;=50,"41-50",IF(B918&lt;=60,"51-60","&gt;60"))))</f>
        <v>51-60</v>
      </c>
      <c r="X918" t="str">
        <f t="shared" si="56"/>
        <v>46-60 (Older Adult)</v>
      </c>
      <c r="AA918" t="str" cm="1">
        <f t="array" ref="AA918">INDEX(F918:F2417, MATCH(MAX(IF(H918:H2417="0", COUNTIF(F918:F2417, F918:F2417), 0)), IF(H918:H2417="0", COUNTIF(F918:F2417, F918:F2417), 0), 0))</f>
        <v>Education</v>
      </c>
      <c r="AB918" t="str" cm="1">
        <f t="array" ref="AB918">INDEX(Q918:Q1916, MATCH(MAX(COUNTIFS(Q918:Q1916, Q918:Q1916, AC918:AC1916, "High")), COUNTIFS(Q918:Q1916, Q918:Q1916, AC918:AC1916, "High"), 0))</f>
        <v>East</v>
      </c>
      <c r="AC918" t="str">
        <v>High Risk</v>
      </c>
      <c r="AH918">
        <f t="shared" si="57"/>
        <v>647.78062678062679</v>
      </c>
      <c r="AJ918">
        <f t="shared" si="58"/>
        <v>0.13414634146341464</v>
      </c>
      <c r="AK918">
        <f t="shared" si="59"/>
        <v>-1.0117793047570663E-3</v>
      </c>
      <c r="AM918">
        <v>0.61728048659069723</v>
      </c>
      <c r="AN918" s="8">
        <f>IF(L918="Male", 1, 0)</f>
        <v>0</v>
      </c>
    </row>
    <row r="919" spans="1:40" ht="15" x14ac:dyDescent="0.3">
      <c r="A919">
        <v>918</v>
      </c>
      <c r="B919">
        <v>32</v>
      </c>
      <c r="C919">
        <v>60043</v>
      </c>
      <c r="D919">
        <v>634</v>
      </c>
      <c r="E919">
        <v>179764</v>
      </c>
      <c r="F919" t="s">
        <v>28</v>
      </c>
      <c r="G919">
        <v>4311</v>
      </c>
      <c r="H919">
        <v>0</v>
      </c>
      <c r="I919">
        <v>1</v>
      </c>
      <c r="J919" t="s">
        <v>20</v>
      </c>
      <c r="K919" t="s">
        <v>21</v>
      </c>
      <c r="L919" t="s">
        <v>30</v>
      </c>
      <c r="M919" t="s">
        <v>23</v>
      </c>
      <c r="N919">
        <v>4</v>
      </c>
      <c r="O919">
        <v>1</v>
      </c>
      <c r="P919">
        <v>88252</v>
      </c>
      <c r="Q919" t="s">
        <v>38</v>
      </c>
      <c r="R919">
        <v>8</v>
      </c>
      <c r="S919" t="s">
        <v>45</v>
      </c>
      <c r="W919" t="str">
        <f>IF(B919&lt;30,"&lt;30",IF(B919&lt;=40,"30-40",IF(B919&lt;=50,"41-50",IF(B919&lt;=60,"51-60","&gt;60"))))</f>
        <v>30-40</v>
      </c>
      <c r="X919" t="str">
        <f t="shared" si="56"/>
        <v>31-45 (Middle-Aged)</v>
      </c>
      <c r="AA919" t="str" cm="1">
        <f t="array" ref="AA919">INDEX(F919:F2418, MATCH(MAX(IF(H919:H2418="0", COUNTIF(F919:F2418, F919:F2418), 0)), IF(H919:H2418="0", COUNTIF(F919:F2418, F919:F2418), 0), 0))</f>
        <v>Education</v>
      </c>
      <c r="AB919" t="str" cm="1">
        <f t="array" ref="AB919">INDEX(Q919:Q1917, MATCH(MAX(COUNTIFS(Q919:Q1917, Q919:Q1917, AC919:AC1917, "High")), COUNTIFS(Q919:Q1917, Q919:Q1917, AC919:AC1917, "High"), 0))</f>
        <v>North</v>
      </c>
      <c r="AC919" t="str">
        <v>High Risk</v>
      </c>
      <c r="AH919">
        <f t="shared" si="57"/>
        <v>647.51989389920425</v>
      </c>
      <c r="AJ919">
        <f t="shared" si="58"/>
        <v>0.17796610169491525</v>
      </c>
      <c r="AK919">
        <f t="shared" si="59"/>
        <v>-6.6055838238427919E-4</v>
      </c>
      <c r="AM919">
        <v>0.64274141723161027</v>
      </c>
      <c r="AN919" s="8">
        <f>IF(L919="Male", 1, 0)</f>
        <v>1</v>
      </c>
    </row>
    <row r="920" spans="1:40" ht="15" x14ac:dyDescent="0.3">
      <c r="A920">
        <v>919</v>
      </c>
      <c r="B920">
        <v>52</v>
      </c>
      <c r="C920">
        <v>36817</v>
      </c>
      <c r="D920">
        <v>529</v>
      </c>
      <c r="E920">
        <v>338324</v>
      </c>
      <c r="F920" t="s">
        <v>40</v>
      </c>
      <c r="G920">
        <v>6968</v>
      </c>
      <c r="H920">
        <v>0</v>
      </c>
      <c r="I920">
        <v>1</v>
      </c>
      <c r="J920" t="s">
        <v>20</v>
      </c>
      <c r="K920" t="s">
        <v>21</v>
      </c>
      <c r="L920" t="s">
        <v>30</v>
      </c>
      <c r="M920" t="s">
        <v>37</v>
      </c>
      <c r="N920">
        <v>3</v>
      </c>
      <c r="O920">
        <v>3</v>
      </c>
      <c r="P920">
        <v>94420</v>
      </c>
      <c r="Q920" t="s">
        <v>26</v>
      </c>
      <c r="R920">
        <v>17</v>
      </c>
      <c r="S920" t="s">
        <v>39</v>
      </c>
      <c r="W920" t="str">
        <f>IF(B920&lt;30,"&lt;30",IF(B920&lt;=40,"30-40",IF(B920&lt;=50,"41-50",IF(B920&lt;=60,"51-60","&gt;60"))))</f>
        <v>51-60</v>
      </c>
      <c r="X920" t="str">
        <f t="shared" si="56"/>
        <v>46-60 (Older Adult)</v>
      </c>
      <c r="AA920" t="str" cm="1">
        <f t="array" ref="AA920">INDEX(F920:F2419, MATCH(MAX(IF(H920:H2419="0", COUNTIF(F920:F2419, F920:F2419), 0)), IF(H920:H2419="0", COUNTIF(F920:F2419, F920:F2419), 0), 0))</f>
        <v>Car</v>
      </c>
      <c r="AB920" t="str" cm="1">
        <f t="array" ref="AB920">INDEX(Q920:Q1918, MATCH(MAX(COUNTIFS(Q920:Q1918, Q920:Q1918, AC920:AC1918, "High")), COUNTIFS(Q920:Q1918, Q920:Q1918, AC920:AC1918, "High"), 0))</f>
        <v>West</v>
      </c>
      <c r="AC920" t="str">
        <v>Low Risk</v>
      </c>
      <c r="AH920">
        <f t="shared" si="57"/>
        <v>652.44324324324327</v>
      </c>
      <c r="AJ920">
        <f t="shared" si="58"/>
        <v>0.13414634146341464</v>
      </c>
      <c r="AK920">
        <f t="shared" si="59"/>
        <v>-1.5721304425284201E-3</v>
      </c>
      <c r="AM920">
        <v>0.43251903007702541</v>
      </c>
      <c r="AN920" s="8">
        <f>IF(L920="Male", 1, 0)</f>
        <v>1</v>
      </c>
    </row>
    <row r="921" spans="1:40" ht="15" x14ac:dyDescent="0.3">
      <c r="A921">
        <v>920</v>
      </c>
      <c r="B921">
        <v>37</v>
      </c>
      <c r="C921">
        <v>48818</v>
      </c>
      <c r="D921">
        <v>672</v>
      </c>
      <c r="E921">
        <v>263547</v>
      </c>
      <c r="F921" t="s">
        <v>28</v>
      </c>
      <c r="G921">
        <v>5516</v>
      </c>
      <c r="H921">
        <v>1</v>
      </c>
      <c r="I921">
        <v>1</v>
      </c>
      <c r="J921" t="s">
        <v>20</v>
      </c>
      <c r="K921" t="s">
        <v>33</v>
      </c>
      <c r="L921" t="s">
        <v>30</v>
      </c>
      <c r="M921" t="s">
        <v>41</v>
      </c>
      <c r="N921">
        <v>2</v>
      </c>
      <c r="O921">
        <v>2</v>
      </c>
      <c r="P921">
        <v>92542</v>
      </c>
      <c r="Q921" t="s">
        <v>32</v>
      </c>
      <c r="R921">
        <v>18</v>
      </c>
      <c r="S921" t="s">
        <v>39</v>
      </c>
      <c r="W921" t="str">
        <f>IF(B921&lt;30,"&lt;30",IF(B921&lt;=40,"30-40",IF(B921&lt;=50,"41-50",IF(B921&lt;=60,"51-60","&gt;60"))))</f>
        <v>30-40</v>
      </c>
      <c r="X921" t="str">
        <f t="shared" si="56"/>
        <v>31-45 (Middle-Aged)</v>
      </c>
      <c r="AA921" t="str" cm="1">
        <f t="array" ref="AA921">INDEX(F921:F2420, MATCH(MAX(IF(H921:H2420="0", COUNTIF(F921:F2420, F921:F2420), 0)), IF(H921:H2420="0", COUNTIF(F921:F2420, F921:F2420), 0), 0))</f>
        <v>Education</v>
      </c>
      <c r="AB921" t="str" cm="1">
        <f t="array" ref="AB921">INDEX(Q921:Q1919, MATCH(MAX(COUNTIFS(Q921:Q1919, Q921:Q1919, AC921:AC1919, "High")), COUNTIFS(Q921:Q1919, Q921:Q1919, AC921:AC1919, "High"), 0))</f>
        <v>South</v>
      </c>
      <c r="AC921" t="str">
        <v>High Risk</v>
      </c>
      <c r="AH921">
        <f t="shared" si="57"/>
        <v>648.68905472636811</v>
      </c>
      <c r="AJ921">
        <f t="shared" si="58"/>
        <v>0.13100436681222707</v>
      </c>
      <c r="AK921">
        <f t="shared" si="59"/>
        <v>-1.220166816617627E-3</v>
      </c>
      <c r="AM921">
        <v>0.54114207615651277</v>
      </c>
      <c r="AN921" s="8">
        <f>IF(L921="Male", 1, 0)</f>
        <v>1</v>
      </c>
    </row>
    <row r="922" spans="1:40" ht="15" x14ac:dyDescent="0.3">
      <c r="A922">
        <v>921</v>
      </c>
      <c r="B922">
        <v>24</v>
      </c>
      <c r="C922">
        <v>50121</v>
      </c>
      <c r="D922">
        <v>548</v>
      </c>
      <c r="E922">
        <v>150390</v>
      </c>
      <c r="F922" t="s">
        <v>28</v>
      </c>
      <c r="G922">
        <v>6290</v>
      </c>
      <c r="H922">
        <v>0</v>
      </c>
      <c r="I922">
        <v>1</v>
      </c>
      <c r="J922" t="s">
        <v>20</v>
      </c>
      <c r="K922" t="s">
        <v>33</v>
      </c>
      <c r="L922" t="s">
        <v>30</v>
      </c>
      <c r="M922" t="s">
        <v>31</v>
      </c>
      <c r="N922">
        <v>1</v>
      </c>
      <c r="O922">
        <v>1</v>
      </c>
      <c r="P922">
        <v>110117</v>
      </c>
      <c r="Q922" t="s">
        <v>24</v>
      </c>
      <c r="R922">
        <v>5</v>
      </c>
      <c r="S922" t="s">
        <v>25</v>
      </c>
      <c r="W922" t="str">
        <f>IF(B922&lt;30,"&lt;30",IF(B922&lt;=40,"30-40",IF(B922&lt;=50,"41-50",IF(B922&lt;=60,"51-60","&gt;60"))))</f>
        <v>&lt;30</v>
      </c>
      <c r="X922" t="str">
        <f t="shared" si="56"/>
        <v>18-30 (Young Adult)</v>
      </c>
      <c r="AA922" t="str" cm="1">
        <f t="array" ref="AA922">INDEX(F922:F2421, MATCH(MAX(IF(H922:H2421="0", COUNTIF(F922:F2421, F922:F2421), 0)), IF(H922:H2421="0", COUNTIF(F922:F2421, F922:F2421), 0), 0))</f>
        <v>Education</v>
      </c>
      <c r="AB922" t="str" cm="1">
        <f t="array" ref="AB922">INDEX(Q922:Q1920, MATCH(MAX(COUNTIFS(Q922:Q1920, Q922:Q1920, AC922:AC1920, "High")), COUNTIFS(Q922:Q1920, Q922:Q1920, AC922:AC1920, "High"), 0))</f>
        <v>East</v>
      </c>
      <c r="AC922" t="str">
        <v>Low Risk</v>
      </c>
      <c r="AH922">
        <f t="shared" si="57"/>
        <v>647.78062678062679</v>
      </c>
      <c r="AJ922">
        <f t="shared" si="58"/>
        <v>0.15436241610738255</v>
      </c>
      <c r="AK922">
        <f t="shared" si="59"/>
        <v>4.9000612705051938E-4</v>
      </c>
      <c r="AM922">
        <v>0.55293574577084259</v>
      </c>
      <c r="AN922" s="8">
        <f>IF(L922="Male", 1, 0)</f>
        <v>1</v>
      </c>
    </row>
    <row r="923" spans="1:40" ht="15" x14ac:dyDescent="0.3">
      <c r="A923">
        <v>922</v>
      </c>
      <c r="B923">
        <v>62</v>
      </c>
      <c r="C923">
        <v>51172</v>
      </c>
      <c r="D923">
        <v>660</v>
      </c>
      <c r="E923">
        <v>174265</v>
      </c>
      <c r="F923" t="s">
        <v>19</v>
      </c>
      <c r="G923">
        <v>4838</v>
      </c>
      <c r="H923">
        <v>0</v>
      </c>
      <c r="I923">
        <v>1</v>
      </c>
      <c r="J923" t="s">
        <v>36</v>
      </c>
      <c r="K923" t="s">
        <v>21</v>
      </c>
      <c r="L923" t="s">
        <v>22</v>
      </c>
      <c r="M923" t="s">
        <v>37</v>
      </c>
      <c r="N923">
        <v>3</v>
      </c>
      <c r="O923">
        <v>3</v>
      </c>
      <c r="P923">
        <v>119254</v>
      </c>
      <c r="Q923" t="s">
        <v>38</v>
      </c>
      <c r="R923">
        <v>6</v>
      </c>
      <c r="S923" t="s">
        <v>42</v>
      </c>
      <c r="W923" t="str">
        <f>IF(B923&lt;30,"&lt;30",IF(B923&lt;=40,"30-40",IF(B923&lt;=50,"41-50",IF(B923&lt;=60,"51-60","&gt;60"))))</f>
        <v>&gt;60</v>
      </c>
      <c r="X923" t="str">
        <f t="shared" si="56"/>
        <v>46-60 (Older Adult)</v>
      </c>
      <c r="AA923" t="str" cm="1">
        <f t="array" ref="AA923">INDEX(F923:F2422, MATCH(MAX(IF(H923:H2422="0", COUNTIF(F923:F2422, F923:F2422), 0)), IF(H923:H2422="0", COUNTIF(F923:F2422, F923:F2422), 0), 0))</f>
        <v>Home</v>
      </c>
      <c r="AB923" t="str" cm="1">
        <f t="array" ref="AB923">INDEX(Q923:Q1921, MATCH(MAX(COUNTIFS(Q923:Q1921, Q923:Q1921, AC923:AC1921, "High")), COUNTIFS(Q923:Q1921, Q923:Q1921, AC923:AC1921, "High"), 0))</f>
        <v>North</v>
      </c>
      <c r="AC923" t="str">
        <v>High Risk</v>
      </c>
      <c r="AH923">
        <f t="shared" si="57"/>
        <v>652.44324324324327</v>
      </c>
      <c r="AJ923">
        <f t="shared" si="58"/>
        <v>0.13414634146341464</v>
      </c>
      <c r="AK923">
        <f t="shared" si="59"/>
        <v>-4.2141348800897279E-4</v>
      </c>
      <c r="AM923">
        <v>0.5624485214919942</v>
      </c>
      <c r="AN923" s="8">
        <f>IF(L923="Male", 1, 0)</f>
        <v>0</v>
      </c>
    </row>
    <row r="924" spans="1:40" ht="15" x14ac:dyDescent="0.3">
      <c r="A924">
        <v>923</v>
      </c>
      <c r="B924">
        <v>53</v>
      </c>
      <c r="C924">
        <v>38570</v>
      </c>
      <c r="D924">
        <v>611</v>
      </c>
      <c r="E924">
        <v>173948</v>
      </c>
      <c r="F924" t="s">
        <v>40</v>
      </c>
      <c r="G924">
        <v>3374</v>
      </c>
      <c r="H924">
        <v>0</v>
      </c>
      <c r="I924">
        <v>1</v>
      </c>
      <c r="J924" t="s">
        <v>36</v>
      </c>
      <c r="K924" t="s">
        <v>29</v>
      </c>
      <c r="L924" t="s">
        <v>30</v>
      </c>
      <c r="M924" t="s">
        <v>41</v>
      </c>
      <c r="N924">
        <v>5</v>
      </c>
      <c r="O924">
        <v>2</v>
      </c>
      <c r="P924">
        <v>99092</v>
      </c>
      <c r="Q924" t="s">
        <v>26</v>
      </c>
      <c r="R924">
        <v>12</v>
      </c>
      <c r="S924" t="s">
        <v>34</v>
      </c>
      <c r="W924" t="str">
        <f>IF(B924&lt;30,"&lt;30",IF(B924&lt;=40,"30-40",IF(B924&lt;=50,"41-50",IF(B924&lt;=60,"51-60","&gt;60"))))</f>
        <v>51-60</v>
      </c>
      <c r="X924" t="str">
        <f t="shared" si="56"/>
        <v>46-60 (Older Adult)</v>
      </c>
      <c r="AA924" t="str" cm="1">
        <f t="array" ref="AA924">INDEX(F924:F2423, MATCH(MAX(IF(H924:H2423="0", COUNTIF(F924:F2423, F924:F2423), 0)), IF(H924:H2423="0", COUNTIF(F924:F2423, F924:F2423), 0), 0))</f>
        <v>Car</v>
      </c>
      <c r="AB924" t="str" cm="1">
        <f t="array" ref="AB924">INDEX(Q924:Q1922, MATCH(MAX(COUNTIFS(Q924:Q1922, Q924:Q1922, AC924:AC1922, "High")), COUNTIFS(Q924:Q1922, Q924:Q1922, AC924:AC1922, "High"), 0))</f>
        <v>West</v>
      </c>
      <c r="AC924" t="str">
        <v>High Risk</v>
      </c>
      <c r="AH924">
        <f t="shared" si="57"/>
        <v>648.68905472636811</v>
      </c>
      <c r="AJ924">
        <f t="shared" si="58"/>
        <v>0.11715481171548117</v>
      </c>
      <c r="AK924">
        <f t="shared" si="59"/>
        <v>-7.038241132602007E-5</v>
      </c>
      <c r="AM924">
        <v>0.44838572450060188</v>
      </c>
      <c r="AN924" s="8">
        <f>IF(L924="Male", 1, 0)</f>
        <v>1</v>
      </c>
    </row>
    <row r="925" spans="1:40" ht="15" x14ac:dyDescent="0.3">
      <c r="A925">
        <v>924</v>
      </c>
      <c r="B925">
        <v>63</v>
      </c>
      <c r="C925">
        <v>74570</v>
      </c>
      <c r="D925">
        <v>661</v>
      </c>
      <c r="E925">
        <v>269926</v>
      </c>
      <c r="F925" t="s">
        <v>19</v>
      </c>
      <c r="G925">
        <v>2676</v>
      </c>
      <c r="H925">
        <v>0</v>
      </c>
      <c r="I925">
        <v>0</v>
      </c>
      <c r="J925" t="s">
        <v>20</v>
      </c>
      <c r="K925" t="s">
        <v>33</v>
      </c>
      <c r="L925" t="s">
        <v>30</v>
      </c>
      <c r="M925" t="s">
        <v>31</v>
      </c>
      <c r="N925">
        <v>1</v>
      </c>
      <c r="O925">
        <v>1</v>
      </c>
      <c r="P925">
        <v>76220</v>
      </c>
      <c r="Q925" t="s">
        <v>38</v>
      </c>
      <c r="R925">
        <v>16</v>
      </c>
      <c r="S925" t="s">
        <v>25</v>
      </c>
      <c r="W925" t="str">
        <f>IF(B925&lt;30,"&lt;30",IF(B925&lt;=40,"30-40",IF(B925&lt;=50,"41-50",IF(B925&lt;=60,"51-60","&gt;60"))))</f>
        <v>&gt;60</v>
      </c>
      <c r="X925" t="str">
        <f t="shared" si="56"/>
        <v>46-60 (Older Adult)</v>
      </c>
      <c r="AA925" t="str" cm="1">
        <f t="array" ref="AA925">INDEX(F925:F2424, MATCH(MAX(IF(H925:H2424="0", COUNTIF(F925:F2424, F925:F2424), 0)), IF(H925:H2424="0", COUNTIF(F925:F2424, F925:F2424), 0), 0))</f>
        <v>Home</v>
      </c>
      <c r="AB925" t="str" cm="1">
        <f t="array" ref="AB925">INDEX(Q925:Q1923, MATCH(MAX(COUNTIFS(Q925:Q1923, Q925:Q1923, AC925:AC1923, "High")), COUNTIFS(Q925:Q1923, Q925:Q1923, AC925:AC1923, "High"), 0))</f>
        <v>North</v>
      </c>
      <c r="AC925" t="str">
        <v>High Risk</v>
      </c>
      <c r="AH925">
        <f t="shared" si="57"/>
        <v>647.78062678062679</v>
      </c>
      <c r="AJ925">
        <f t="shared" si="58"/>
        <v>0.15436241610738255</v>
      </c>
      <c r="AK925">
        <f t="shared" si="59"/>
        <v>-3.5262144472536126E-4</v>
      </c>
      <c r="AM925">
        <v>0.77422770924033557</v>
      </c>
      <c r="AN925" s="8">
        <f>IF(L925="Male", 1, 0)</f>
        <v>1</v>
      </c>
    </row>
    <row r="926" spans="1:40" ht="15" x14ac:dyDescent="0.3">
      <c r="A926">
        <v>925</v>
      </c>
      <c r="B926">
        <v>63</v>
      </c>
      <c r="C926">
        <v>60168</v>
      </c>
      <c r="D926">
        <v>577</v>
      </c>
      <c r="E926">
        <v>311226</v>
      </c>
      <c r="F926" t="s">
        <v>40</v>
      </c>
      <c r="G926">
        <v>3986</v>
      </c>
      <c r="H926">
        <v>0</v>
      </c>
      <c r="I926">
        <v>1</v>
      </c>
      <c r="J926" t="s">
        <v>20</v>
      </c>
      <c r="K926" t="s">
        <v>29</v>
      </c>
      <c r="L926" t="s">
        <v>22</v>
      </c>
      <c r="M926" t="s">
        <v>37</v>
      </c>
      <c r="N926">
        <v>0</v>
      </c>
      <c r="O926">
        <v>1</v>
      </c>
      <c r="P926">
        <v>122817</v>
      </c>
      <c r="Q926" t="s">
        <v>32</v>
      </c>
      <c r="R926">
        <v>9</v>
      </c>
      <c r="S926" t="s">
        <v>43</v>
      </c>
      <c r="W926" t="str">
        <f>IF(B926&lt;30,"&lt;30",IF(B926&lt;=40,"30-40",IF(B926&lt;=50,"41-50",IF(B926&lt;=60,"51-60","&gt;60"))))</f>
        <v>&gt;60</v>
      </c>
      <c r="X926" t="str">
        <f t="shared" si="56"/>
        <v>46-60 (Older Adult)</v>
      </c>
      <c r="AA926" t="str" cm="1">
        <f t="array" ref="AA926">INDEX(F926:F2425, MATCH(MAX(IF(H926:H2425="0", COUNTIF(F926:F2425, F926:F2425), 0)), IF(H926:H2425="0", COUNTIF(F926:F2425, F926:F2425), 0), 0))</f>
        <v>Car</v>
      </c>
      <c r="AB926" t="str" cm="1">
        <f t="array" ref="AB926">INDEX(Q926:Q1924, MATCH(MAX(COUNTIFS(Q926:Q1924, Q926:Q1924, AC926:AC1924, "High")), COUNTIFS(Q926:Q1924, Q926:Q1924, AC926:AC1924, "High"), 0))</f>
        <v>South</v>
      </c>
      <c r="AC926" t="str">
        <v>Low Risk</v>
      </c>
      <c r="AH926">
        <f t="shared" si="57"/>
        <v>652.44324324324327</v>
      </c>
      <c r="AJ926">
        <f t="shared" si="58"/>
        <v>0.15873015873015872</v>
      </c>
      <c r="AK926">
        <f t="shared" si="59"/>
        <v>-1.2737200032668973E-3</v>
      </c>
      <c r="AM926">
        <v>0.64387281301195654</v>
      </c>
      <c r="AN926" s="8">
        <f>IF(L926="Male", 1, 0)</f>
        <v>0</v>
      </c>
    </row>
    <row r="927" spans="1:40" ht="15" x14ac:dyDescent="0.3">
      <c r="A927">
        <v>926</v>
      </c>
      <c r="B927">
        <v>29</v>
      </c>
      <c r="C927">
        <v>51096</v>
      </c>
      <c r="D927">
        <v>688</v>
      </c>
      <c r="E927">
        <v>204489</v>
      </c>
      <c r="F927" t="s">
        <v>44</v>
      </c>
      <c r="G927">
        <v>6347</v>
      </c>
      <c r="H927">
        <v>0</v>
      </c>
      <c r="I927">
        <v>1</v>
      </c>
      <c r="J927" t="s">
        <v>20</v>
      </c>
      <c r="K927" t="s">
        <v>29</v>
      </c>
      <c r="L927" t="s">
        <v>30</v>
      </c>
      <c r="M927" t="s">
        <v>41</v>
      </c>
      <c r="N927">
        <v>4</v>
      </c>
      <c r="O927">
        <v>2</v>
      </c>
      <c r="P927">
        <v>101002</v>
      </c>
      <c r="Q927" t="s">
        <v>32</v>
      </c>
      <c r="R927">
        <v>15</v>
      </c>
      <c r="S927" t="s">
        <v>45</v>
      </c>
      <c r="W927" t="str">
        <f>IF(B927&lt;30,"&lt;30",IF(B927&lt;=40,"30-40",IF(B927&lt;=50,"41-50",IF(B927&lt;=60,"51-60","&gt;60"))))</f>
        <v>&lt;30</v>
      </c>
      <c r="X927" t="str">
        <f t="shared" si="56"/>
        <v>18-30 (Young Adult)</v>
      </c>
      <c r="AA927" t="str" cm="1">
        <f t="array" ref="AA927">INDEX(F927:F2426, MATCH(MAX(IF(H927:H2426="0", COUNTIF(F927:F2426, F927:F2426), 0)), IF(H927:H2426="0", COUNTIF(F927:F2426, F927:F2426), 0), 0))</f>
        <v>Personal</v>
      </c>
      <c r="AB927" t="str" cm="1">
        <f t="array" ref="AB927">INDEX(Q927:Q1925, MATCH(MAX(COUNTIFS(Q927:Q1925, Q927:Q1925, AC927:AC1925, "High")), COUNTIFS(Q927:Q1925, Q927:Q1925, AC927:AC1925, "High"), 0))</f>
        <v>South</v>
      </c>
      <c r="AC927" t="str">
        <v>High Risk</v>
      </c>
      <c r="AH927">
        <f t="shared" si="57"/>
        <v>648.68905472636811</v>
      </c>
      <c r="AJ927">
        <f t="shared" si="58"/>
        <v>0.17796610169491525</v>
      </c>
      <c r="AK927">
        <f t="shared" si="59"/>
        <v>-2.2010588216882371E-3</v>
      </c>
      <c r="AM927">
        <v>0.56176063285754374</v>
      </c>
      <c r="AN927" s="8">
        <f>IF(L927="Male", 1, 0)</f>
        <v>1</v>
      </c>
    </row>
    <row r="928" spans="1:40" ht="15" x14ac:dyDescent="0.3">
      <c r="A928">
        <v>927</v>
      </c>
      <c r="B928">
        <v>54</v>
      </c>
      <c r="C928">
        <v>42217</v>
      </c>
      <c r="D928">
        <v>651</v>
      </c>
      <c r="E928">
        <v>213183</v>
      </c>
      <c r="F928" t="s">
        <v>28</v>
      </c>
      <c r="G928">
        <v>4490</v>
      </c>
      <c r="H928">
        <v>0</v>
      </c>
      <c r="I928">
        <v>0</v>
      </c>
      <c r="J928" t="s">
        <v>36</v>
      </c>
      <c r="K928" t="s">
        <v>29</v>
      </c>
      <c r="L928" t="s">
        <v>30</v>
      </c>
      <c r="M928" t="s">
        <v>23</v>
      </c>
      <c r="N928">
        <v>3</v>
      </c>
      <c r="O928">
        <v>1</v>
      </c>
      <c r="P928">
        <v>56774</v>
      </c>
      <c r="Q928" t="s">
        <v>24</v>
      </c>
      <c r="R928">
        <v>8</v>
      </c>
      <c r="S928" t="s">
        <v>34</v>
      </c>
      <c r="W928" t="str">
        <f>IF(B928&lt;30,"&lt;30",IF(B928&lt;=40,"30-40",IF(B928&lt;=50,"41-50",IF(B928&lt;=60,"51-60","&gt;60"))))</f>
        <v>51-60</v>
      </c>
      <c r="X928" t="str">
        <f t="shared" si="56"/>
        <v>46-60 (Older Adult)</v>
      </c>
      <c r="AA928" t="str" cm="1">
        <f t="array" ref="AA928">INDEX(F928:F2427, MATCH(MAX(IF(H928:H2427="0", COUNTIF(F928:F2427, F928:F2427), 0)), IF(H928:H2427="0", COUNTIF(F928:F2427, F928:F2427), 0), 0))</f>
        <v>Education</v>
      </c>
      <c r="AB928" t="str" cm="1">
        <f t="array" ref="AB928">INDEX(Q928:Q1926, MATCH(MAX(COUNTIFS(Q928:Q1926, Q928:Q1926, AC928:AC1926, "High")), COUNTIFS(Q928:Q1926, Q928:Q1926, AC928:AC1926, "High"), 0))</f>
        <v>East</v>
      </c>
      <c r="AC928" t="str">
        <v>High Risk</v>
      </c>
      <c r="AH928">
        <f t="shared" si="57"/>
        <v>647.51989389920425</v>
      </c>
      <c r="AJ928">
        <f t="shared" si="58"/>
        <v>0.13414634146341464</v>
      </c>
      <c r="AK928">
        <f t="shared" si="59"/>
        <v>-2.4901138187522925E-3</v>
      </c>
      <c r="AM928">
        <v>0.48139532778798549</v>
      </c>
      <c r="AN928" s="8">
        <f>IF(L928="Male", 1, 0)</f>
        <v>1</v>
      </c>
    </row>
    <row r="929" spans="1:40" ht="15" x14ac:dyDescent="0.3">
      <c r="A929">
        <v>928</v>
      </c>
      <c r="B929">
        <v>59</v>
      </c>
      <c r="C929">
        <v>37496</v>
      </c>
      <c r="D929">
        <v>632</v>
      </c>
      <c r="E929">
        <v>226019</v>
      </c>
      <c r="F929" t="s">
        <v>40</v>
      </c>
      <c r="G929">
        <v>6041</v>
      </c>
      <c r="H929">
        <v>0</v>
      </c>
      <c r="I929">
        <v>1</v>
      </c>
      <c r="J929" t="s">
        <v>20</v>
      </c>
      <c r="K929" t="s">
        <v>21</v>
      </c>
      <c r="L929" t="s">
        <v>30</v>
      </c>
      <c r="M929" t="s">
        <v>31</v>
      </c>
      <c r="N929">
        <v>5</v>
      </c>
      <c r="O929">
        <v>3</v>
      </c>
      <c r="P929">
        <v>35941</v>
      </c>
      <c r="Q929" t="s">
        <v>32</v>
      </c>
      <c r="R929">
        <v>12</v>
      </c>
      <c r="S929" t="s">
        <v>43</v>
      </c>
      <c r="W929" t="str">
        <f>IF(B929&lt;30,"&lt;30",IF(B929&lt;=40,"30-40",IF(B929&lt;=50,"41-50",IF(B929&lt;=60,"51-60","&gt;60"))))</f>
        <v>51-60</v>
      </c>
      <c r="X929" t="str">
        <f t="shared" si="56"/>
        <v>46-60 (Older Adult)</v>
      </c>
      <c r="AA929" t="str" cm="1">
        <f t="array" ref="AA929">INDEX(F929:F2428, MATCH(MAX(IF(H929:H2428="0", COUNTIF(F929:F2428, F929:F2428), 0)), IF(H929:H2428="0", COUNTIF(F929:F2428, F929:F2428), 0), 0))</f>
        <v>Car</v>
      </c>
      <c r="AB929" t="str" cm="1">
        <f t="array" ref="AB929">INDEX(Q929:Q1927, MATCH(MAX(COUNTIFS(Q929:Q1927, Q929:Q1927, AC929:AC1927, "High")), COUNTIFS(Q929:Q1927, Q929:Q1927, AC929:AC1927, "High"), 0))</f>
        <v>South</v>
      </c>
      <c r="AC929" t="str">
        <v>High Risk</v>
      </c>
      <c r="AH929">
        <f t="shared" si="57"/>
        <v>647.78062678062679</v>
      </c>
      <c r="AJ929">
        <f t="shared" si="58"/>
        <v>0.11715481171548117</v>
      </c>
      <c r="AK929">
        <f t="shared" si="59"/>
        <v>-3.4266451464540827E-3</v>
      </c>
      <c r="AM929">
        <v>0.43866477195586651</v>
      </c>
      <c r="AN929" s="8">
        <f>IF(L929="Male", 1, 0)</f>
        <v>1</v>
      </c>
    </row>
    <row r="930" spans="1:40" ht="15" x14ac:dyDescent="0.3">
      <c r="A930">
        <v>929</v>
      </c>
      <c r="B930">
        <v>50</v>
      </c>
      <c r="C930">
        <v>55968</v>
      </c>
      <c r="D930">
        <v>565</v>
      </c>
      <c r="E930">
        <v>199207</v>
      </c>
      <c r="F930" t="s">
        <v>28</v>
      </c>
      <c r="G930">
        <v>3833</v>
      </c>
      <c r="H930">
        <v>0</v>
      </c>
      <c r="I930">
        <v>0</v>
      </c>
      <c r="J930" t="s">
        <v>20</v>
      </c>
      <c r="K930" t="s">
        <v>33</v>
      </c>
      <c r="L930" t="s">
        <v>30</v>
      </c>
      <c r="M930" t="s">
        <v>31</v>
      </c>
      <c r="N930">
        <v>5</v>
      </c>
      <c r="O930">
        <v>3</v>
      </c>
      <c r="P930">
        <v>108936</v>
      </c>
      <c r="Q930" t="s">
        <v>32</v>
      </c>
      <c r="R930">
        <v>14</v>
      </c>
      <c r="S930" t="s">
        <v>25</v>
      </c>
      <c r="W930" t="str">
        <f>IF(B930&lt;30,"&lt;30",IF(B930&lt;=40,"30-40",IF(B930&lt;=50,"41-50",IF(B930&lt;=60,"51-60","&gt;60"))))</f>
        <v>41-50</v>
      </c>
      <c r="X930" t="str">
        <f t="shared" si="56"/>
        <v>46-60 (Older Adult)</v>
      </c>
      <c r="AA930" t="str" cm="1">
        <f t="array" ref="AA930">INDEX(F930:F2429, MATCH(MAX(IF(H930:H2429="0", COUNTIF(F930:F2429, F930:F2429), 0)), IF(H930:H2429="0", COUNTIF(F930:F2429, F930:F2429), 0), 0))</f>
        <v>Education</v>
      </c>
      <c r="AB930" t="str" cm="1">
        <f t="array" ref="AB930">INDEX(Q930:Q1928, MATCH(MAX(COUNTIFS(Q930:Q1928, Q930:Q1928, AC930:AC1928, "High")), COUNTIFS(Q930:Q1928, Q930:Q1928, AC930:AC1928, "High"), 0))</f>
        <v>South</v>
      </c>
      <c r="AC930" t="str">
        <v>Low Risk</v>
      </c>
      <c r="AH930">
        <f t="shared" si="57"/>
        <v>647.78062678062679</v>
      </c>
      <c r="AJ930">
        <f t="shared" si="58"/>
        <v>0.11715481171548117</v>
      </c>
      <c r="AK930">
        <f t="shared" si="59"/>
        <v>-3.0761727925742222E-3</v>
      </c>
      <c r="AM930">
        <v>0.60585791479232098</v>
      </c>
      <c r="AN930" s="8">
        <f>IF(L930="Male", 1, 0)</f>
        <v>1</v>
      </c>
    </row>
    <row r="931" spans="1:40" ht="15" x14ac:dyDescent="0.3">
      <c r="A931">
        <v>930</v>
      </c>
      <c r="B931">
        <v>40</v>
      </c>
      <c r="C931">
        <v>42893</v>
      </c>
      <c r="D931">
        <v>740</v>
      </c>
      <c r="E931">
        <v>214099</v>
      </c>
      <c r="F931" t="s">
        <v>28</v>
      </c>
      <c r="G931">
        <v>4337</v>
      </c>
      <c r="H931">
        <v>1</v>
      </c>
      <c r="I931">
        <v>1</v>
      </c>
      <c r="J931" t="s">
        <v>20</v>
      </c>
      <c r="K931" t="s">
        <v>21</v>
      </c>
      <c r="L931" t="s">
        <v>22</v>
      </c>
      <c r="M931" t="s">
        <v>41</v>
      </c>
      <c r="N931">
        <v>1</v>
      </c>
      <c r="O931">
        <v>3</v>
      </c>
      <c r="P931">
        <v>75115</v>
      </c>
      <c r="Q931" t="s">
        <v>24</v>
      </c>
      <c r="R931">
        <v>17</v>
      </c>
      <c r="S931" t="s">
        <v>45</v>
      </c>
      <c r="W931" t="str">
        <f>IF(B931&lt;30,"&lt;30",IF(B931&lt;=40,"30-40",IF(B931&lt;=50,"41-50",IF(B931&lt;=60,"51-60","&gt;60"))))</f>
        <v>30-40</v>
      </c>
      <c r="X931" t="str">
        <f t="shared" si="56"/>
        <v>31-45 (Middle-Aged)</v>
      </c>
      <c r="AA931" t="str" cm="1">
        <f t="array" ref="AA931">INDEX(F931:F2430, MATCH(MAX(IF(H931:H2430="0", COUNTIF(F931:F2430, F931:F2430), 0)), IF(H931:H2430="0", COUNTIF(F931:F2430, F931:F2430), 0), 0))</f>
        <v>Education</v>
      </c>
      <c r="AB931" t="str" cm="1">
        <f t="array" ref="AB931">INDEX(Q931:Q1929, MATCH(MAX(COUNTIFS(Q931:Q1929, Q931:Q1929, AC931:AC1929, "High")), COUNTIFS(Q931:Q1929, Q931:Q1929, AC931:AC1929, "High"), 0))</f>
        <v>East</v>
      </c>
      <c r="AC931" t="str">
        <v>High Risk</v>
      </c>
      <c r="AH931">
        <f t="shared" si="57"/>
        <v>648.68905472636811</v>
      </c>
      <c r="AJ931">
        <f t="shared" si="58"/>
        <v>0.15436241610738255</v>
      </c>
      <c r="AK931">
        <f t="shared" si="59"/>
        <v>-2.7242199884493037E-3</v>
      </c>
      <c r="AM931">
        <v>0.48751391616809825</v>
      </c>
      <c r="AN931" s="8">
        <f>IF(L931="Male", 1, 0)</f>
        <v>0</v>
      </c>
    </row>
    <row r="932" spans="1:40" ht="15" x14ac:dyDescent="0.3">
      <c r="A932">
        <v>931</v>
      </c>
      <c r="B932">
        <v>59</v>
      </c>
      <c r="C932">
        <v>52005</v>
      </c>
      <c r="D932">
        <v>604</v>
      </c>
      <c r="E932">
        <v>202408</v>
      </c>
      <c r="F932" t="s">
        <v>35</v>
      </c>
      <c r="G932">
        <v>4481</v>
      </c>
      <c r="H932">
        <v>0</v>
      </c>
      <c r="I932">
        <v>1</v>
      </c>
      <c r="J932" t="s">
        <v>20</v>
      </c>
      <c r="K932" t="s">
        <v>29</v>
      </c>
      <c r="L932" t="s">
        <v>22</v>
      </c>
      <c r="M932" t="s">
        <v>31</v>
      </c>
      <c r="N932">
        <v>0</v>
      </c>
      <c r="O932">
        <v>1</v>
      </c>
      <c r="P932">
        <v>112931</v>
      </c>
      <c r="Q932" t="s">
        <v>38</v>
      </c>
      <c r="R932">
        <v>14</v>
      </c>
      <c r="S932" t="s">
        <v>25</v>
      </c>
      <c r="W932" t="str">
        <f>IF(B932&lt;30,"&lt;30",IF(B932&lt;=40,"30-40",IF(B932&lt;=50,"41-50",IF(B932&lt;=60,"51-60","&gt;60"))))</f>
        <v>51-60</v>
      </c>
      <c r="X932" t="str">
        <f t="shared" si="56"/>
        <v>46-60 (Older Adult)</v>
      </c>
      <c r="AA932" t="str" cm="1">
        <f t="array" ref="AA932">INDEX(F932:F2431, MATCH(MAX(IF(H932:H2431="0", COUNTIF(F932:F2431, F932:F2431), 0)), IF(H932:H2431="0", COUNTIF(F932:F2431, F932:F2431), 0), 0))</f>
        <v>Medical</v>
      </c>
      <c r="AB932" t="str" cm="1">
        <f t="array" ref="AB932">INDEX(Q932:Q1930, MATCH(MAX(COUNTIFS(Q932:Q1930, Q932:Q1930, AC932:AC1930, "High")), COUNTIFS(Q932:Q1930, Q932:Q1930, AC932:AC1930, "High"), 0))</f>
        <v>North</v>
      </c>
      <c r="AC932" t="str">
        <v>High Risk</v>
      </c>
      <c r="AH932">
        <f t="shared" si="57"/>
        <v>647.78062678062679</v>
      </c>
      <c r="AJ932">
        <f t="shared" si="58"/>
        <v>0.15873015873015872</v>
      </c>
      <c r="AK932">
        <f t="shared" si="59"/>
        <v>-4.8946095883629082E-3</v>
      </c>
      <c r="AM932">
        <v>0.569988142972222</v>
      </c>
      <c r="AN932" s="8">
        <f>IF(L932="Male", 1, 0)</f>
        <v>0</v>
      </c>
    </row>
    <row r="933" spans="1:40" ht="15" x14ac:dyDescent="0.3">
      <c r="A933">
        <v>932</v>
      </c>
      <c r="B933">
        <v>43</v>
      </c>
      <c r="C933">
        <v>21510</v>
      </c>
      <c r="D933">
        <v>663</v>
      </c>
      <c r="E933">
        <v>223898</v>
      </c>
      <c r="F933" t="s">
        <v>19</v>
      </c>
      <c r="G933">
        <v>5225</v>
      </c>
      <c r="H933">
        <v>0</v>
      </c>
      <c r="I933">
        <v>1</v>
      </c>
      <c r="J933" t="s">
        <v>20</v>
      </c>
      <c r="K933" t="s">
        <v>21</v>
      </c>
      <c r="L933" t="s">
        <v>22</v>
      </c>
      <c r="M933" t="s">
        <v>37</v>
      </c>
      <c r="N933">
        <v>4</v>
      </c>
      <c r="O933">
        <v>1</v>
      </c>
      <c r="P933">
        <v>76731</v>
      </c>
      <c r="Q933" t="s">
        <v>24</v>
      </c>
      <c r="R933">
        <v>5</v>
      </c>
      <c r="S933" t="s">
        <v>45</v>
      </c>
      <c r="W933" t="str">
        <f>IF(B933&lt;30,"&lt;30",IF(B933&lt;=40,"30-40",IF(B933&lt;=50,"41-50",IF(B933&lt;=60,"51-60","&gt;60"))))</f>
        <v>41-50</v>
      </c>
      <c r="X933" t="str">
        <f t="shared" si="56"/>
        <v>31-45 (Middle-Aged)</v>
      </c>
      <c r="AA933" t="str" cm="1">
        <f t="array" ref="AA933">INDEX(F933:F2432, MATCH(MAX(IF(H933:H2432="0", COUNTIF(F933:F2432, F933:F2432), 0)), IF(H933:H2432="0", COUNTIF(F933:F2432, F933:F2432), 0), 0))</f>
        <v>Home</v>
      </c>
      <c r="AB933" t="str" cm="1">
        <f t="array" ref="AB933">INDEX(Q933:Q1931, MATCH(MAX(COUNTIFS(Q933:Q1931, Q933:Q1931, AC933:AC1931, "High")), COUNTIFS(Q933:Q1931, Q933:Q1931, AC933:AC1931, "High"), 0))</f>
        <v>East</v>
      </c>
      <c r="AC933" t="str">
        <v>High Risk</v>
      </c>
      <c r="AH933">
        <f t="shared" si="57"/>
        <v>652.44324324324327</v>
      </c>
      <c r="AJ933">
        <f t="shared" si="58"/>
        <v>0.17796610169491525</v>
      </c>
      <c r="AK933">
        <f t="shared" si="59"/>
        <v>-5.837284717562864E-3</v>
      </c>
      <c r="AM933">
        <v>0.29397282839893918</v>
      </c>
      <c r="AN933" s="8">
        <f>IF(L933="Male", 1, 0)</f>
        <v>0</v>
      </c>
    </row>
    <row r="934" spans="1:40" ht="15" x14ac:dyDescent="0.3">
      <c r="A934">
        <v>933</v>
      </c>
      <c r="B934">
        <v>61</v>
      </c>
      <c r="C934">
        <v>42053</v>
      </c>
      <c r="D934">
        <v>602</v>
      </c>
      <c r="E934">
        <v>99913</v>
      </c>
      <c r="F934" t="s">
        <v>40</v>
      </c>
      <c r="G934">
        <v>3647</v>
      </c>
      <c r="H934">
        <v>0</v>
      </c>
      <c r="I934">
        <v>1</v>
      </c>
      <c r="J934" t="s">
        <v>20</v>
      </c>
      <c r="K934" t="s">
        <v>29</v>
      </c>
      <c r="L934" t="s">
        <v>22</v>
      </c>
      <c r="M934" t="s">
        <v>31</v>
      </c>
      <c r="N934">
        <v>4</v>
      </c>
      <c r="O934">
        <v>2</v>
      </c>
      <c r="P934">
        <v>103995</v>
      </c>
      <c r="Q934" t="s">
        <v>24</v>
      </c>
      <c r="R934">
        <v>13</v>
      </c>
      <c r="S934" t="s">
        <v>27</v>
      </c>
      <c r="W934" t="str">
        <f>IF(B934&lt;30,"&lt;30",IF(B934&lt;=40,"30-40",IF(B934&lt;=50,"41-50",IF(B934&lt;=60,"51-60","&gt;60"))))</f>
        <v>&gt;60</v>
      </c>
      <c r="X934" t="str">
        <f t="shared" si="56"/>
        <v>46-60 (Older Adult)</v>
      </c>
      <c r="AA934" t="str" cm="1">
        <f t="array" ref="AA934">INDEX(F934:F2433, MATCH(MAX(IF(H934:H2433="0", COUNTIF(F934:F2433, F934:F2433), 0)), IF(H934:H2433="0", COUNTIF(F934:F2433, F934:F2433), 0), 0))</f>
        <v>Car</v>
      </c>
      <c r="AB934" t="str" cm="1">
        <f t="array" ref="AB934">INDEX(Q934:Q1932, MATCH(MAX(COUNTIFS(Q934:Q1932, Q934:Q1932, AC934:AC1932, "High")), COUNTIFS(Q934:Q1932, Q934:Q1932, AC934:AC1932, "High"), 0))</f>
        <v>East</v>
      </c>
      <c r="AC934" t="str">
        <v>High Risk</v>
      </c>
      <c r="AH934">
        <f t="shared" si="57"/>
        <v>647.78062678062679</v>
      </c>
      <c r="AJ934">
        <f t="shared" si="58"/>
        <v>0.17796610169491525</v>
      </c>
      <c r="AK934">
        <f t="shared" si="59"/>
        <v>-6.7864511612231605E-3</v>
      </c>
      <c r="AM934">
        <v>0.47991093652417116</v>
      </c>
      <c r="AN934" s="8">
        <f>IF(L934="Male", 1, 0)</f>
        <v>0</v>
      </c>
    </row>
    <row r="935" spans="1:40" ht="15" x14ac:dyDescent="0.3">
      <c r="A935">
        <v>934</v>
      </c>
      <c r="B935">
        <v>64</v>
      </c>
      <c r="C935">
        <v>48363</v>
      </c>
      <c r="D935">
        <v>838</v>
      </c>
      <c r="E935">
        <v>176025</v>
      </c>
      <c r="F935" t="s">
        <v>44</v>
      </c>
      <c r="G935">
        <v>4205</v>
      </c>
      <c r="H935">
        <v>1</v>
      </c>
      <c r="I935">
        <v>1</v>
      </c>
      <c r="J935" t="s">
        <v>20</v>
      </c>
      <c r="K935" t="s">
        <v>21</v>
      </c>
      <c r="L935" t="s">
        <v>30</v>
      </c>
      <c r="M935" t="s">
        <v>31</v>
      </c>
      <c r="N935">
        <v>0</v>
      </c>
      <c r="O935">
        <v>2</v>
      </c>
      <c r="P935">
        <v>88647</v>
      </c>
      <c r="Q935" t="s">
        <v>26</v>
      </c>
      <c r="R935">
        <v>6</v>
      </c>
      <c r="S935" t="s">
        <v>45</v>
      </c>
      <c r="W935" t="str">
        <f>IF(B935&lt;30,"&lt;30",IF(B935&lt;=40,"30-40",IF(B935&lt;=50,"41-50",IF(B935&lt;=60,"51-60","&gt;60"))))</f>
        <v>&gt;60</v>
      </c>
      <c r="X935" t="str">
        <f t="shared" si="56"/>
        <v>46-60 (Older Adult)</v>
      </c>
      <c r="AA935" t="str" cm="1">
        <f t="array" ref="AA935">INDEX(F935:F2434, MATCH(MAX(IF(H935:H2434="0", COUNTIF(F935:F2434, F935:F2434), 0)), IF(H935:H2434="0", COUNTIF(F935:F2434, F935:F2434), 0), 0))</f>
        <v>Personal</v>
      </c>
      <c r="AB935" t="str" cm="1">
        <f t="array" ref="AB935">INDEX(Q935:Q1933, MATCH(MAX(COUNTIFS(Q935:Q1933, Q935:Q1933, AC935:AC1933, "High")), COUNTIFS(Q935:Q1933, Q935:Q1933, AC935:AC1933, "High"), 0))</f>
        <v>West</v>
      </c>
      <c r="AC935" t="str">
        <v>High Risk</v>
      </c>
      <c r="AH935">
        <f t="shared" si="57"/>
        <v>647.78062678062679</v>
      </c>
      <c r="AJ935">
        <f t="shared" si="58"/>
        <v>0.15873015873015872</v>
      </c>
      <c r="AK935">
        <f t="shared" si="59"/>
        <v>-7.0837795679314156E-3</v>
      </c>
      <c r="AM935">
        <v>0.53702379551605228</v>
      </c>
      <c r="AN935" s="8">
        <f>IF(L935="Male", 1, 0)</f>
        <v>1</v>
      </c>
    </row>
    <row r="936" spans="1:40" ht="15" x14ac:dyDescent="0.3">
      <c r="A936">
        <v>935</v>
      </c>
      <c r="B936">
        <v>55</v>
      </c>
      <c r="C936">
        <v>64517</v>
      </c>
      <c r="D936">
        <v>657</v>
      </c>
      <c r="E936">
        <v>140830</v>
      </c>
      <c r="F936" t="s">
        <v>35</v>
      </c>
      <c r="G936">
        <v>4766</v>
      </c>
      <c r="H936">
        <v>0</v>
      </c>
      <c r="I936">
        <v>1</v>
      </c>
      <c r="J936" t="s">
        <v>20</v>
      </c>
      <c r="K936" t="s">
        <v>21</v>
      </c>
      <c r="L936" t="s">
        <v>30</v>
      </c>
      <c r="M936" t="s">
        <v>37</v>
      </c>
      <c r="N936">
        <v>3</v>
      </c>
      <c r="O936">
        <v>1</v>
      </c>
      <c r="P936">
        <v>152557</v>
      </c>
      <c r="Q936" t="s">
        <v>32</v>
      </c>
      <c r="R936">
        <v>14</v>
      </c>
      <c r="S936" t="s">
        <v>27</v>
      </c>
      <c r="W936" t="str">
        <f>IF(B936&lt;30,"&lt;30",IF(B936&lt;=40,"30-40",IF(B936&lt;=50,"41-50",IF(B936&lt;=60,"51-60","&gt;60"))))</f>
        <v>51-60</v>
      </c>
      <c r="X936" t="str">
        <f t="shared" si="56"/>
        <v>46-60 (Older Adult)</v>
      </c>
      <c r="AA936" t="str" cm="1">
        <f t="array" ref="AA936">INDEX(F936:F2435, MATCH(MAX(IF(H936:H2435="0", COUNTIF(F936:F2435, F936:F2435), 0)), IF(H936:H2435="0", COUNTIF(F936:F2435, F936:F2435), 0), 0))</f>
        <v>Medical</v>
      </c>
      <c r="AB936" t="str" cm="1">
        <f t="array" ref="AB936">INDEX(Q936:Q1934, MATCH(MAX(COUNTIFS(Q936:Q1934, Q936:Q1934, AC936:AC1934, "High")), COUNTIFS(Q936:Q1934, Q936:Q1934, AC936:AC1934, "High"), 0))</f>
        <v>South</v>
      </c>
      <c r="AC936" t="str">
        <v>High Risk</v>
      </c>
      <c r="AH936">
        <f t="shared" si="57"/>
        <v>652.44324324324327</v>
      </c>
      <c r="AJ936">
        <f t="shared" si="58"/>
        <v>0.13414634146341464</v>
      </c>
      <c r="AK936">
        <f t="shared" si="59"/>
        <v>-5.3090701215598099E-3</v>
      </c>
      <c r="AM936">
        <v>0.68323633500176495</v>
      </c>
      <c r="AN936" s="8">
        <f>IF(L936="Male", 1, 0)</f>
        <v>1</v>
      </c>
    </row>
    <row r="937" spans="1:40" ht="15" x14ac:dyDescent="0.3">
      <c r="A937">
        <v>936</v>
      </c>
      <c r="B937">
        <v>43</v>
      </c>
      <c r="C937">
        <v>36165</v>
      </c>
      <c r="D937">
        <v>619</v>
      </c>
      <c r="E937">
        <v>234504</v>
      </c>
      <c r="F937" t="s">
        <v>19</v>
      </c>
      <c r="G937">
        <v>3657</v>
      </c>
      <c r="H937">
        <v>1</v>
      </c>
      <c r="I937">
        <v>1</v>
      </c>
      <c r="J937" t="s">
        <v>20</v>
      </c>
      <c r="K937" t="s">
        <v>33</v>
      </c>
      <c r="L937" t="s">
        <v>22</v>
      </c>
      <c r="M937" t="s">
        <v>37</v>
      </c>
      <c r="N937">
        <v>3</v>
      </c>
      <c r="O937">
        <v>3</v>
      </c>
      <c r="P937">
        <v>128509</v>
      </c>
      <c r="Q937" t="s">
        <v>32</v>
      </c>
      <c r="R937">
        <v>6</v>
      </c>
      <c r="S937" t="s">
        <v>39</v>
      </c>
      <c r="W937" t="str">
        <f>IF(B937&lt;30,"&lt;30",IF(B937&lt;=40,"30-40",IF(B937&lt;=50,"41-50",IF(B937&lt;=60,"51-60","&gt;60"))))</f>
        <v>41-50</v>
      </c>
      <c r="X937" t="str">
        <f t="shared" si="56"/>
        <v>31-45 (Middle-Aged)</v>
      </c>
      <c r="AA937" t="str" cm="1">
        <f t="array" ref="AA937">INDEX(F937:F2436, MATCH(MAX(IF(H937:H2436="0", COUNTIF(F937:F2436, F937:F2436), 0)), IF(H937:H2436="0", COUNTIF(F937:F2436, F937:F2436), 0), 0))</f>
        <v>Home</v>
      </c>
      <c r="AB937" t="str" cm="1">
        <f t="array" ref="AB937">INDEX(Q937:Q1935, MATCH(MAX(COUNTIFS(Q937:Q1935, Q937:Q1935, AC937:AC1935, "High")), COUNTIFS(Q937:Q1935, Q937:Q1935, AC937:AC1935, "High"), 0))</f>
        <v>South</v>
      </c>
      <c r="AC937" t="str">
        <v>High Risk</v>
      </c>
      <c r="AH937">
        <f t="shared" si="57"/>
        <v>652.44324324324327</v>
      </c>
      <c r="AJ937">
        <f t="shared" si="58"/>
        <v>0.13414634146341464</v>
      </c>
      <c r="AK937">
        <f t="shared" si="59"/>
        <v>-6.2603644462182421E-3</v>
      </c>
      <c r="AM937">
        <v>0.42661766968673914</v>
      </c>
      <c r="AN937" s="8">
        <f>IF(L937="Male", 1, 0)</f>
        <v>0</v>
      </c>
    </row>
    <row r="938" spans="1:40" ht="15" x14ac:dyDescent="0.3">
      <c r="A938">
        <v>937</v>
      </c>
      <c r="B938">
        <v>59</v>
      </c>
      <c r="C938">
        <v>27712</v>
      </c>
      <c r="D938">
        <v>680</v>
      </c>
      <c r="E938">
        <v>160719</v>
      </c>
      <c r="F938" t="s">
        <v>44</v>
      </c>
      <c r="G938">
        <v>3240</v>
      </c>
      <c r="H938">
        <v>0</v>
      </c>
      <c r="I938">
        <v>1</v>
      </c>
      <c r="J938" t="s">
        <v>20</v>
      </c>
      <c r="K938" t="s">
        <v>33</v>
      </c>
      <c r="L938" t="s">
        <v>30</v>
      </c>
      <c r="M938" t="s">
        <v>23</v>
      </c>
      <c r="N938">
        <v>1</v>
      </c>
      <c r="O938">
        <v>1</v>
      </c>
      <c r="P938">
        <v>140418</v>
      </c>
      <c r="Q938" t="s">
        <v>38</v>
      </c>
      <c r="R938">
        <v>3</v>
      </c>
      <c r="S938" t="s">
        <v>45</v>
      </c>
      <c r="W938" t="str">
        <f>IF(B938&lt;30,"&lt;30",IF(B938&lt;=40,"30-40",IF(B938&lt;=50,"41-50",IF(B938&lt;=60,"51-60","&gt;60"))))</f>
        <v>51-60</v>
      </c>
      <c r="X938" t="str">
        <f t="shared" si="56"/>
        <v>46-60 (Older Adult)</v>
      </c>
      <c r="AA938" t="str" cm="1">
        <f t="array" ref="AA938">INDEX(F938:F2437, MATCH(MAX(IF(H938:H2437="0", COUNTIF(F938:F2437, F938:F2437), 0)), IF(H938:H2437="0", COUNTIF(F938:F2437, F938:F2437), 0), 0))</f>
        <v>Personal</v>
      </c>
      <c r="AB938" t="str" cm="1">
        <f t="array" ref="AB938">INDEX(Q938:Q1936, MATCH(MAX(COUNTIFS(Q938:Q1936, Q938:Q1936, AC938:AC1936, "High")), COUNTIFS(Q938:Q1936, Q938:Q1936, AC938:AC1936, "High"), 0))</f>
        <v>North</v>
      </c>
      <c r="AC938" t="str">
        <v>High Risk</v>
      </c>
      <c r="AH938">
        <f t="shared" si="57"/>
        <v>647.51989389920425</v>
      </c>
      <c r="AJ938">
        <f t="shared" si="58"/>
        <v>0.15436241610738255</v>
      </c>
      <c r="AK938">
        <f t="shared" si="59"/>
        <v>-8.4591858804533605E-3</v>
      </c>
      <c r="AM938">
        <v>0.35010816143660112</v>
      </c>
      <c r="AN938" s="8">
        <f>IF(L938="Male", 1, 0)</f>
        <v>1</v>
      </c>
    </row>
    <row r="939" spans="1:40" ht="15" x14ac:dyDescent="0.3">
      <c r="A939">
        <v>938</v>
      </c>
      <c r="B939">
        <v>43</v>
      </c>
      <c r="C939">
        <v>56670</v>
      </c>
      <c r="D939">
        <v>687</v>
      </c>
      <c r="E939">
        <v>121755</v>
      </c>
      <c r="F939" t="s">
        <v>44</v>
      </c>
      <c r="G939">
        <v>5028</v>
      </c>
      <c r="H939">
        <v>0</v>
      </c>
      <c r="I939">
        <v>0</v>
      </c>
      <c r="J939" t="s">
        <v>20</v>
      </c>
      <c r="K939" t="s">
        <v>29</v>
      </c>
      <c r="L939" t="s">
        <v>22</v>
      </c>
      <c r="M939" t="s">
        <v>37</v>
      </c>
      <c r="N939">
        <v>2</v>
      </c>
      <c r="O939">
        <v>4</v>
      </c>
      <c r="P939">
        <v>100721</v>
      </c>
      <c r="Q939" t="s">
        <v>32</v>
      </c>
      <c r="R939">
        <v>16</v>
      </c>
      <c r="S939" t="s">
        <v>25</v>
      </c>
      <c r="W939" t="str">
        <f>IF(B939&lt;30,"&lt;30",IF(B939&lt;=40,"30-40",IF(B939&lt;=50,"41-50",IF(B939&lt;=60,"51-60","&gt;60"))))</f>
        <v>41-50</v>
      </c>
      <c r="X939" t="str">
        <f t="shared" si="56"/>
        <v>31-45 (Middle-Aged)</v>
      </c>
      <c r="AA939" t="str" cm="1">
        <f t="array" ref="AA939">INDEX(F939:F2438, MATCH(MAX(IF(H939:H2438="0", COUNTIF(F939:F2438, F939:F2438), 0)), IF(H939:H2438="0", COUNTIF(F939:F2438, F939:F2438), 0), 0))</f>
        <v>Personal</v>
      </c>
      <c r="AB939" t="str" cm="1">
        <f t="array" ref="AB939">INDEX(Q939:Q1937, MATCH(MAX(COUNTIFS(Q939:Q1937, Q939:Q1937, AC939:AC1937, "High")), COUNTIFS(Q939:Q1937, Q939:Q1937, AC939:AC1937, "High"), 0))</f>
        <v>South</v>
      </c>
      <c r="AC939" t="str">
        <v>High Risk</v>
      </c>
      <c r="AH939">
        <f t="shared" si="57"/>
        <v>652.44324324324327</v>
      </c>
      <c r="AJ939">
        <f t="shared" si="58"/>
        <v>0.13100436681222707</v>
      </c>
      <c r="AK939">
        <f t="shared" si="59"/>
        <v>-9.4152168461433833E-3</v>
      </c>
      <c r="AM939">
        <v>0.61221183349474584</v>
      </c>
      <c r="AN939" s="8">
        <f>IF(L939="Male", 1, 0)</f>
        <v>0</v>
      </c>
    </row>
    <row r="940" spans="1:40" ht="15" x14ac:dyDescent="0.3">
      <c r="A940">
        <v>939</v>
      </c>
      <c r="B940">
        <v>57</v>
      </c>
      <c r="C940">
        <v>49039</v>
      </c>
      <c r="D940">
        <v>669</v>
      </c>
      <c r="E940">
        <v>110580</v>
      </c>
      <c r="F940" t="s">
        <v>28</v>
      </c>
      <c r="G940">
        <v>3672</v>
      </c>
      <c r="H940">
        <v>0</v>
      </c>
      <c r="I940">
        <v>1</v>
      </c>
      <c r="J940" t="s">
        <v>20</v>
      </c>
      <c r="K940" t="s">
        <v>29</v>
      </c>
      <c r="L940" t="s">
        <v>30</v>
      </c>
      <c r="M940" t="s">
        <v>31</v>
      </c>
      <c r="N940">
        <v>1</v>
      </c>
      <c r="O940">
        <v>3</v>
      </c>
      <c r="P940">
        <v>124670</v>
      </c>
      <c r="Q940" t="s">
        <v>38</v>
      </c>
      <c r="R940">
        <v>12</v>
      </c>
      <c r="S940" t="s">
        <v>34</v>
      </c>
      <c r="W940" t="str">
        <f>IF(B940&lt;30,"&lt;30",IF(B940&lt;=40,"30-40",IF(B940&lt;=50,"41-50",IF(B940&lt;=60,"51-60","&gt;60"))))</f>
        <v>51-60</v>
      </c>
      <c r="X940" t="str">
        <f t="shared" si="56"/>
        <v>46-60 (Older Adult)</v>
      </c>
      <c r="AA940" t="str" cm="1">
        <f t="array" ref="AA940">INDEX(F940:F2439, MATCH(MAX(IF(H940:H2439="0", COUNTIF(F940:F2439, F940:F2439), 0)), IF(H940:H2439="0", COUNTIF(F940:F2439, F940:F2439), 0), 0))</f>
        <v>Education</v>
      </c>
      <c r="AB940" t="str" cm="1">
        <f t="array" ref="AB940">INDEX(Q940:Q1938, MATCH(MAX(COUNTIFS(Q940:Q1938, Q940:Q1938, AC940:AC1938, "High")), COUNTIFS(Q940:Q1938, Q940:Q1938, AC940:AC1938, "High"), 0))</f>
        <v>North</v>
      </c>
      <c r="AC940" t="str">
        <v>High Risk</v>
      </c>
      <c r="AH940">
        <f t="shared" si="57"/>
        <v>647.78062678062679</v>
      </c>
      <c r="AJ940">
        <f t="shared" si="58"/>
        <v>0.15436241610738255</v>
      </c>
      <c r="AK940">
        <f t="shared" si="59"/>
        <v>-8.4366038036184695E-3</v>
      </c>
      <c r="AM940">
        <v>0.54314238389616498</v>
      </c>
      <c r="AN940" s="8">
        <f>IF(L940="Male", 1, 0)</f>
        <v>1</v>
      </c>
    </row>
    <row r="941" spans="1:40" ht="15" x14ac:dyDescent="0.3">
      <c r="A941">
        <v>940</v>
      </c>
      <c r="B941">
        <v>43</v>
      </c>
      <c r="C941">
        <v>24169</v>
      </c>
      <c r="D941">
        <v>633</v>
      </c>
      <c r="E941">
        <v>222468</v>
      </c>
      <c r="F941" t="s">
        <v>19</v>
      </c>
      <c r="G941">
        <v>6214</v>
      </c>
      <c r="H941">
        <v>0</v>
      </c>
      <c r="I941">
        <v>0</v>
      </c>
      <c r="J941" t="s">
        <v>20</v>
      </c>
      <c r="K941" t="s">
        <v>29</v>
      </c>
      <c r="L941" t="s">
        <v>22</v>
      </c>
      <c r="M941" t="s">
        <v>41</v>
      </c>
      <c r="N941">
        <v>1</v>
      </c>
      <c r="O941">
        <v>4</v>
      </c>
      <c r="P941">
        <v>102749</v>
      </c>
      <c r="Q941" t="s">
        <v>26</v>
      </c>
      <c r="R941">
        <v>14</v>
      </c>
      <c r="S941" t="s">
        <v>39</v>
      </c>
      <c r="W941" t="str">
        <f>IF(B941&lt;30,"&lt;30",IF(B941&lt;=40,"30-40",IF(B941&lt;=50,"41-50",IF(B941&lt;=60,"51-60","&gt;60"))))</f>
        <v>41-50</v>
      </c>
      <c r="X941" t="str">
        <f t="shared" si="56"/>
        <v>31-45 (Middle-Aged)</v>
      </c>
      <c r="AA941" t="str" cm="1">
        <f t="array" ref="AA941">INDEX(F941:F2440, MATCH(MAX(IF(H941:H2440="0", COUNTIF(F941:F2440, F941:F2440), 0)), IF(H941:H2440="0", COUNTIF(F941:F2440, F941:F2440), 0), 0))</f>
        <v>Home</v>
      </c>
      <c r="AB941" t="str" cm="1">
        <f t="array" ref="AB941">INDEX(Q941:Q1939, MATCH(MAX(COUNTIFS(Q941:Q1939, Q941:Q1939, AC941:AC1939, "High")), COUNTIFS(Q941:Q1939, Q941:Q1939, AC941:AC1939, "High"), 0))</f>
        <v>West</v>
      </c>
      <c r="AC941" t="str">
        <v>High Risk</v>
      </c>
      <c r="AH941">
        <f t="shared" si="57"/>
        <v>648.68905472636811</v>
      </c>
      <c r="AJ941">
        <f t="shared" si="58"/>
        <v>0.15436241610738255</v>
      </c>
      <c r="AK941">
        <f t="shared" si="59"/>
        <v>-8.0885223607659734E-3</v>
      </c>
      <c r="AM941">
        <v>0.31803987943846562</v>
      </c>
      <c r="AN941" s="8">
        <f>IF(L941="Male", 1, 0)</f>
        <v>0</v>
      </c>
    </row>
    <row r="942" spans="1:40" ht="15" x14ac:dyDescent="0.3">
      <c r="A942">
        <v>941</v>
      </c>
      <c r="B942">
        <v>59</v>
      </c>
      <c r="C942">
        <v>24917</v>
      </c>
      <c r="D942">
        <v>672</v>
      </c>
      <c r="E942">
        <v>153562</v>
      </c>
      <c r="F942" t="s">
        <v>35</v>
      </c>
      <c r="G942">
        <v>6242</v>
      </c>
      <c r="H942">
        <v>0</v>
      </c>
      <c r="I942">
        <v>1</v>
      </c>
      <c r="J942" t="s">
        <v>20</v>
      </c>
      <c r="K942" t="s">
        <v>21</v>
      </c>
      <c r="L942" t="s">
        <v>22</v>
      </c>
      <c r="M942" t="s">
        <v>31</v>
      </c>
      <c r="N942">
        <v>1</v>
      </c>
      <c r="O942">
        <v>2</v>
      </c>
      <c r="P942">
        <v>144087</v>
      </c>
      <c r="Q942" t="s">
        <v>38</v>
      </c>
      <c r="R942">
        <v>2</v>
      </c>
      <c r="S942" t="s">
        <v>27</v>
      </c>
      <c r="W942" t="str">
        <f>IF(B942&lt;30,"&lt;30",IF(B942&lt;=40,"30-40",IF(B942&lt;=50,"41-50",IF(B942&lt;=60,"51-60","&gt;60"))))</f>
        <v>51-60</v>
      </c>
      <c r="X942" t="str">
        <f t="shared" si="56"/>
        <v>46-60 (Older Adult)</v>
      </c>
      <c r="AA942" t="str" cm="1">
        <f t="array" ref="AA942">INDEX(F942:F2441, MATCH(MAX(IF(H942:H2441="0", COUNTIF(F942:F2441, F942:F2441), 0)), IF(H942:H2441="0", COUNTIF(F942:F2441, F942:F2441), 0), 0))</f>
        <v>Medical</v>
      </c>
      <c r="AB942" t="str" cm="1">
        <f t="array" ref="AB942">INDEX(Q942:Q1940, MATCH(MAX(COUNTIFS(Q942:Q1940, Q942:Q1940, AC942:AC1940, "High")), COUNTIFS(Q942:Q1940, Q942:Q1940, AC942:AC1940, "High"), 0))</f>
        <v>North</v>
      </c>
      <c r="AC942" t="str">
        <v>High Risk</v>
      </c>
      <c r="AH942">
        <f t="shared" si="57"/>
        <v>647.78062678062679</v>
      </c>
      <c r="AJ942">
        <f t="shared" si="58"/>
        <v>0.15436241610738255</v>
      </c>
      <c r="AK942">
        <f t="shared" si="59"/>
        <v>-7.0993330409021707E-3</v>
      </c>
      <c r="AM942">
        <v>0.32481015178805789</v>
      </c>
      <c r="AN942" s="8">
        <f>IF(L942="Male", 1, 0)</f>
        <v>0</v>
      </c>
    </row>
    <row r="943" spans="1:40" ht="15" x14ac:dyDescent="0.3">
      <c r="A943">
        <v>942</v>
      </c>
      <c r="B943">
        <v>48</v>
      </c>
      <c r="C943">
        <v>40296</v>
      </c>
      <c r="D943">
        <v>642</v>
      </c>
      <c r="E943">
        <v>193090</v>
      </c>
      <c r="F943" t="s">
        <v>40</v>
      </c>
      <c r="G943">
        <v>4416</v>
      </c>
      <c r="H943">
        <v>0</v>
      </c>
      <c r="I943">
        <v>0</v>
      </c>
      <c r="J943" t="s">
        <v>20</v>
      </c>
      <c r="K943" t="s">
        <v>29</v>
      </c>
      <c r="L943" t="s">
        <v>22</v>
      </c>
      <c r="M943" t="s">
        <v>23</v>
      </c>
      <c r="N943">
        <v>0</v>
      </c>
      <c r="O943">
        <v>1</v>
      </c>
      <c r="P943">
        <v>97823</v>
      </c>
      <c r="Q943" t="s">
        <v>38</v>
      </c>
      <c r="R943">
        <v>18</v>
      </c>
      <c r="S943" t="s">
        <v>34</v>
      </c>
      <c r="W943" t="str">
        <f>IF(B943&lt;30,"&lt;30",IF(B943&lt;=40,"30-40",IF(B943&lt;=50,"41-50",IF(B943&lt;=60,"51-60","&gt;60"))))</f>
        <v>41-50</v>
      </c>
      <c r="X943" t="str">
        <f t="shared" si="56"/>
        <v>46-60 (Older Adult)</v>
      </c>
      <c r="AA943" t="str" cm="1">
        <f t="array" ref="AA943">INDEX(F943:F2442, MATCH(MAX(IF(H943:H2442="0", COUNTIF(F943:F2442, F943:F2442), 0)), IF(H943:H2442="0", COUNTIF(F943:F2442, F943:F2442), 0), 0))</f>
        <v>Car</v>
      </c>
      <c r="AB943" t="str" cm="1">
        <f t="array" ref="AB943">INDEX(Q943:Q1941, MATCH(MAX(COUNTIFS(Q943:Q1941, Q943:Q1941, AC943:AC1941, "High")), COUNTIFS(Q943:Q1941, Q943:Q1941, AC943:AC1941, "High"), 0))</f>
        <v>North</v>
      </c>
      <c r="AC943" t="str">
        <v>High Risk</v>
      </c>
      <c r="AH943">
        <f t="shared" si="57"/>
        <v>647.51989389920425</v>
      </c>
      <c r="AJ943">
        <f t="shared" si="58"/>
        <v>0.15873015873015872</v>
      </c>
      <c r="AK943">
        <f t="shared" si="59"/>
        <v>-7.3987139399503991E-3</v>
      </c>
      <c r="AM943">
        <v>0.46400803743562358</v>
      </c>
      <c r="AN943" s="8">
        <f>IF(L943="Male", 1, 0)</f>
        <v>0</v>
      </c>
    </row>
    <row r="944" spans="1:40" ht="15" x14ac:dyDescent="0.3">
      <c r="A944">
        <v>943</v>
      </c>
      <c r="B944">
        <v>39</v>
      </c>
      <c r="C944">
        <v>48743</v>
      </c>
      <c r="D944">
        <v>648</v>
      </c>
      <c r="E944">
        <v>279144</v>
      </c>
      <c r="F944" t="s">
        <v>40</v>
      </c>
      <c r="G944">
        <v>5602</v>
      </c>
      <c r="H944">
        <v>0</v>
      </c>
      <c r="I944">
        <v>0</v>
      </c>
      <c r="J944" t="s">
        <v>20</v>
      </c>
      <c r="K944" t="s">
        <v>33</v>
      </c>
      <c r="L944" t="s">
        <v>22</v>
      </c>
      <c r="M944" t="s">
        <v>41</v>
      </c>
      <c r="N944">
        <v>4</v>
      </c>
      <c r="O944">
        <v>4</v>
      </c>
      <c r="P944">
        <v>58075</v>
      </c>
      <c r="Q944" t="s">
        <v>26</v>
      </c>
      <c r="R944">
        <v>7</v>
      </c>
      <c r="S944" t="s">
        <v>27</v>
      </c>
      <c r="W944" t="str">
        <f>IF(B944&lt;30,"&lt;30",IF(B944&lt;=40,"30-40",IF(B944&lt;=50,"41-50",IF(B944&lt;=60,"51-60","&gt;60"))))</f>
        <v>30-40</v>
      </c>
      <c r="X944" t="str">
        <f t="shared" si="56"/>
        <v>31-45 (Middle-Aged)</v>
      </c>
      <c r="AA944" t="str" cm="1">
        <f t="array" ref="AA944">INDEX(F944:F2443, MATCH(MAX(IF(H944:H2443="0", COUNTIF(F944:F2443, F944:F2443), 0)), IF(H944:H2443="0", COUNTIF(F944:F2443, F944:F2443), 0), 0))</f>
        <v>Car</v>
      </c>
      <c r="AB944" t="str" cm="1">
        <f t="array" ref="AB944">INDEX(Q944:Q1942, MATCH(MAX(COUNTIFS(Q944:Q1942, Q944:Q1942, AC944:AC1942, "High")), COUNTIFS(Q944:Q1942, Q944:Q1942, AC944:AC1942, "High"), 0))</f>
        <v>West</v>
      </c>
      <c r="AC944" t="str">
        <v>High Risk</v>
      </c>
      <c r="AH944">
        <f t="shared" si="57"/>
        <v>648.68905472636811</v>
      </c>
      <c r="AJ944">
        <f t="shared" si="58"/>
        <v>0.17796610169491525</v>
      </c>
      <c r="AK944">
        <f t="shared" si="59"/>
        <v>-8.3653238888478382E-3</v>
      </c>
      <c r="AM944">
        <v>0.54046323868830504</v>
      </c>
      <c r="AN944" s="8">
        <f>IF(L944="Male", 1, 0)</f>
        <v>0</v>
      </c>
    </row>
    <row r="945" spans="1:40" ht="15" x14ac:dyDescent="0.3">
      <c r="A945">
        <v>944</v>
      </c>
      <c r="B945">
        <v>50</v>
      </c>
      <c r="C945">
        <v>70839</v>
      </c>
      <c r="D945">
        <v>610</v>
      </c>
      <c r="E945">
        <v>218759</v>
      </c>
      <c r="F945" t="s">
        <v>35</v>
      </c>
      <c r="G945">
        <v>5069</v>
      </c>
      <c r="H945">
        <v>0</v>
      </c>
      <c r="I945">
        <v>0</v>
      </c>
      <c r="J945" t="s">
        <v>20</v>
      </c>
      <c r="K945" t="s">
        <v>29</v>
      </c>
      <c r="L945" t="s">
        <v>30</v>
      </c>
      <c r="M945" t="s">
        <v>23</v>
      </c>
      <c r="N945">
        <v>4</v>
      </c>
      <c r="O945">
        <v>1</v>
      </c>
      <c r="P945">
        <v>40041</v>
      </c>
      <c r="Q945" t="s">
        <v>24</v>
      </c>
      <c r="R945">
        <v>5</v>
      </c>
      <c r="S945" t="s">
        <v>43</v>
      </c>
      <c r="W945" t="str">
        <f>IF(B945&lt;30,"&lt;30",IF(B945&lt;=40,"30-40",IF(B945&lt;=50,"41-50",IF(B945&lt;=60,"51-60","&gt;60"))))</f>
        <v>41-50</v>
      </c>
      <c r="X945" t="str">
        <f t="shared" si="56"/>
        <v>46-60 (Older Adult)</v>
      </c>
      <c r="AA945" t="str" cm="1">
        <f t="array" ref="AA945">INDEX(F945:F2444, MATCH(MAX(IF(H945:H2444="0", COUNTIF(F945:F2444, F945:F2444), 0)), IF(H945:H2444="0", COUNTIF(F945:F2444, F945:F2444), 0), 0))</f>
        <v>Medical</v>
      </c>
      <c r="AB945" t="str" cm="1">
        <f t="array" ref="AB945">INDEX(Q945:Q1943, MATCH(MAX(COUNTIFS(Q945:Q1943, Q945:Q1943, AC945:AC1943, "High")), COUNTIFS(Q945:Q1943, Q945:Q1943, AC945:AC1943, "High"), 0))</f>
        <v>East</v>
      </c>
      <c r="AC945" t="str">
        <v>High Risk</v>
      </c>
      <c r="AH945">
        <f t="shared" si="57"/>
        <v>647.51989389920425</v>
      </c>
      <c r="AJ945">
        <f t="shared" si="58"/>
        <v>0.17796610169491525</v>
      </c>
      <c r="AK945">
        <f t="shared" si="59"/>
        <v>-7.3678380729778467E-3</v>
      </c>
      <c r="AM945">
        <v>0.74045780798855931</v>
      </c>
      <c r="AN945" s="8">
        <f>IF(L945="Male", 1, 0)</f>
        <v>1</v>
      </c>
    </row>
    <row r="946" spans="1:40" ht="15" x14ac:dyDescent="0.3">
      <c r="A946">
        <v>945</v>
      </c>
      <c r="B946">
        <v>41</v>
      </c>
      <c r="C946">
        <v>33782</v>
      </c>
      <c r="D946">
        <v>576</v>
      </c>
      <c r="E946">
        <v>174493</v>
      </c>
      <c r="F946" t="s">
        <v>28</v>
      </c>
      <c r="G946">
        <v>6067</v>
      </c>
      <c r="H946">
        <v>0</v>
      </c>
      <c r="I946">
        <v>0</v>
      </c>
      <c r="J946" t="s">
        <v>20</v>
      </c>
      <c r="K946" t="s">
        <v>29</v>
      </c>
      <c r="L946" t="s">
        <v>30</v>
      </c>
      <c r="M946" t="s">
        <v>31</v>
      </c>
      <c r="N946">
        <v>2</v>
      </c>
      <c r="O946">
        <v>4</v>
      </c>
      <c r="P946">
        <v>150049</v>
      </c>
      <c r="Q946" t="s">
        <v>26</v>
      </c>
      <c r="R946">
        <v>12</v>
      </c>
      <c r="S946" t="s">
        <v>42</v>
      </c>
      <c r="W946" t="str">
        <f>IF(B946&lt;30,"&lt;30",IF(B946&lt;=40,"30-40",IF(B946&lt;=50,"41-50",IF(B946&lt;=60,"51-60","&gt;60"))))</f>
        <v>41-50</v>
      </c>
      <c r="X946" t="str">
        <f t="shared" si="56"/>
        <v>31-45 (Middle-Aged)</v>
      </c>
      <c r="AA946" t="str" cm="1">
        <f t="array" ref="AA946">INDEX(F946:F2445, MATCH(MAX(IF(H946:H2445="0", COUNTIF(F946:F2445, F946:F2445), 0)), IF(H946:H2445="0", COUNTIF(F946:F2445, F946:F2445), 0), 0))</f>
        <v>Education</v>
      </c>
      <c r="AB946" t="str" cm="1">
        <f t="array" ref="AB946">INDEX(Q946:Q1944, MATCH(MAX(COUNTIFS(Q946:Q1944, Q946:Q1944, AC946:AC1944, "High")), COUNTIFS(Q946:Q1944, Q946:Q1944, AC946:AC1944, "High"), 0))</f>
        <v>West</v>
      </c>
      <c r="AC946" t="str">
        <v>Low Risk</v>
      </c>
      <c r="AH946">
        <f t="shared" si="57"/>
        <v>647.78062678062679</v>
      </c>
      <c r="AJ946">
        <f t="shared" si="58"/>
        <v>0.13100436681222707</v>
      </c>
      <c r="AK946">
        <f t="shared" si="59"/>
        <v>-8.3412795521172201E-3</v>
      </c>
      <c r="AM946">
        <v>0.40504874053021733</v>
      </c>
      <c r="AN946" s="8">
        <f>IF(L946="Male", 1, 0)</f>
        <v>1</v>
      </c>
    </row>
    <row r="947" spans="1:40" ht="15" x14ac:dyDescent="0.3">
      <c r="A947">
        <v>946</v>
      </c>
      <c r="B947">
        <v>44</v>
      </c>
      <c r="C947">
        <v>58081</v>
      </c>
      <c r="D947">
        <v>678</v>
      </c>
      <c r="E947">
        <v>141241</v>
      </c>
      <c r="F947" t="s">
        <v>28</v>
      </c>
      <c r="G947">
        <v>4541</v>
      </c>
      <c r="H947">
        <v>0</v>
      </c>
      <c r="I947">
        <v>1</v>
      </c>
      <c r="J947" t="s">
        <v>20</v>
      </c>
      <c r="K947" t="s">
        <v>21</v>
      </c>
      <c r="L947" t="s">
        <v>30</v>
      </c>
      <c r="M947" t="s">
        <v>37</v>
      </c>
      <c r="N947">
        <v>3</v>
      </c>
      <c r="O947">
        <v>1</v>
      </c>
      <c r="P947">
        <v>114355</v>
      </c>
      <c r="Q947" t="s">
        <v>32</v>
      </c>
      <c r="R947">
        <v>17</v>
      </c>
      <c r="S947" t="s">
        <v>34</v>
      </c>
      <c r="W947" t="str">
        <f>IF(B947&lt;30,"&lt;30",IF(B947&lt;=40,"30-40",IF(B947&lt;=50,"41-50",IF(B947&lt;=60,"51-60","&gt;60"))))</f>
        <v>41-50</v>
      </c>
      <c r="X947" t="str">
        <f t="shared" si="56"/>
        <v>31-45 (Middle-Aged)</v>
      </c>
      <c r="AA947" t="str" cm="1">
        <f t="array" ref="AA947">INDEX(F947:F2446, MATCH(MAX(IF(H947:H2446="0", COUNTIF(F947:F2446, F947:F2446), 0)), IF(H947:H2446="0", COUNTIF(F947:F2446, F947:F2446), 0), 0))</f>
        <v>Education</v>
      </c>
      <c r="AB947" t="str" cm="1">
        <f t="array" ref="AB947">INDEX(Q947:Q1945, MATCH(MAX(COUNTIFS(Q947:Q1945, Q947:Q1945, AC947:AC1945, "High")), COUNTIFS(Q947:Q1945, Q947:Q1945, AC947:AC1945, "High"), 0))</f>
        <v>South</v>
      </c>
      <c r="AC947" t="str">
        <v>High Risk</v>
      </c>
      <c r="AH947">
        <f t="shared" si="57"/>
        <v>652.44324324324327</v>
      </c>
      <c r="AJ947">
        <f t="shared" si="58"/>
        <v>0.13414634146341464</v>
      </c>
      <c r="AK947">
        <f t="shared" si="59"/>
        <v>-7.3364046871032323E-3</v>
      </c>
      <c r="AM947">
        <v>0.62498302906329484</v>
      </c>
      <c r="AN947" s="8">
        <f>IF(L947="Male", 1, 0)</f>
        <v>1</v>
      </c>
    </row>
    <row r="948" spans="1:40" ht="15" x14ac:dyDescent="0.3">
      <c r="A948">
        <v>947</v>
      </c>
      <c r="B948">
        <v>41</v>
      </c>
      <c r="C948">
        <v>20587</v>
      </c>
      <c r="D948">
        <v>680</v>
      </c>
      <c r="E948">
        <v>221748</v>
      </c>
      <c r="F948" t="s">
        <v>44</v>
      </c>
      <c r="G948">
        <v>5510</v>
      </c>
      <c r="H948">
        <v>0</v>
      </c>
      <c r="I948">
        <v>1</v>
      </c>
      <c r="J948" t="s">
        <v>20</v>
      </c>
      <c r="K948" t="s">
        <v>33</v>
      </c>
      <c r="L948" t="s">
        <v>22</v>
      </c>
      <c r="M948" t="s">
        <v>41</v>
      </c>
      <c r="N948">
        <v>1</v>
      </c>
      <c r="O948">
        <v>3</v>
      </c>
      <c r="P948">
        <v>116327</v>
      </c>
      <c r="Q948" t="s">
        <v>32</v>
      </c>
      <c r="R948">
        <v>12</v>
      </c>
      <c r="S948" t="s">
        <v>42</v>
      </c>
      <c r="W948" t="str">
        <f>IF(B948&lt;30,"&lt;30",IF(B948&lt;=40,"30-40",IF(B948&lt;=50,"41-50",IF(B948&lt;=60,"51-60","&gt;60"))))</f>
        <v>41-50</v>
      </c>
      <c r="X948" t="str">
        <f t="shared" si="56"/>
        <v>31-45 (Middle-Aged)</v>
      </c>
      <c r="AA948" t="str" cm="1">
        <f t="array" ref="AA948">INDEX(F948:F2447, MATCH(MAX(IF(H948:H2447="0", COUNTIF(F948:F2447, F948:F2447), 0)), IF(H948:H2447="0", COUNTIF(F948:F2447, F948:F2447), 0), 0))</f>
        <v>Personal</v>
      </c>
      <c r="AB948" t="str" cm="1">
        <f t="array" ref="AB948">INDEX(Q948:Q1946, MATCH(MAX(COUNTIFS(Q948:Q1946, Q948:Q1946, AC948:AC1946, "High")), COUNTIFS(Q948:Q1946, Q948:Q1946, AC948:AC1946, "High"), 0))</f>
        <v>South</v>
      </c>
      <c r="AC948" t="str">
        <v>High Risk</v>
      </c>
      <c r="AH948">
        <f t="shared" si="57"/>
        <v>648.68905472636811</v>
      </c>
      <c r="AJ948">
        <f t="shared" si="58"/>
        <v>0.15436241610738255</v>
      </c>
      <c r="AK948">
        <f t="shared" si="59"/>
        <v>-8.3167611866856676E-3</v>
      </c>
      <c r="AM948">
        <v>0.28561860195686212</v>
      </c>
      <c r="AN948" s="8">
        <f>IF(L948="Male", 1, 0)</f>
        <v>0</v>
      </c>
    </row>
    <row r="949" spans="1:40" ht="15" x14ac:dyDescent="0.3">
      <c r="A949">
        <v>948</v>
      </c>
      <c r="B949">
        <v>46</v>
      </c>
      <c r="C949">
        <v>55414</v>
      </c>
      <c r="D949">
        <v>714</v>
      </c>
      <c r="E949">
        <v>193544</v>
      </c>
      <c r="F949" t="s">
        <v>19</v>
      </c>
      <c r="G949">
        <v>5311</v>
      </c>
      <c r="H949">
        <v>0</v>
      </c>
      <c r="I949">
        <v>1</v>
      </c>
      <c r="J949" t="s">
        <v>20</v>
      </c>
      <c r="K949" t="s">
        <v>29</v>
      </c>
      <c r="L949" t="s">
        <v>22</v>
      </c>
      <c r="M949" t="s">
        <v>31</v>
      </c>
      <c r="N949">
        <v>0</v>
      </c>
      <c r="O949">
        <v>2</v>
      </c>
      <c r="P949">
        <v>144689</v>
      </c>
      <c r="Q949" t="s">
        <v>26</v>
      </c>
      <c r="R949">
        <v>11</v>
      </c>
      <c r="S949" t="s">
        <v>43</v>
      </c>
      <c r="W949" t="str">
        <f>IF(B949&lt;30,"&lt;30",IF(B949&lt;=40,"30-40",IF(B949&lt;=50,"41-50",IF(B949&lt;=60,"51-60","&gt;60"))))</f>
        <v>41-50</v>
      </c>
      <c r="X949" t="str">
        <f t="shared" si="56"/>
        <v>46-60 (Older Adult)</v>
      </c>
      <c r="AA949" t="str" cm="1">
        <f t="array" ref="AA949">INDEX(F949:F2448, MATCH(MAX(IF(H949:H2448="0", COUNTIF(F949:F2448, F949:F2448), 0)), IF(H949:H2448="0", COUNTIF(F949:F2448, F949:F2448), 0), 0))</f>
        <v>Home</v>
      </c>
      <c r="AB949" t="str" cm="1">
        <f t="array" ref="AB949">INDEX(Q949:Q1947, MATCH(MAX(COUNTIFS(Q949:Q1947, Q949:Q1947, AC949:AC1947, "High")), COUNTIFS(Q949:Q1947, Q949:Q1947, AC949:AC1947, "High"), 0))</f>
        <v>West</v>
      </c>
      <c r="AC949" t="str">
        <v>High Risk</v>
      </c>
      <c r="AH949">
        <f t="shared" si="57"/>
        <v>647.78062678062679</v>
      </c>
      <c r="AJ949">
        <f t="shared" si="58"/>
        <v>0.15873015873015872</v>
      </c>
      <c r="AK949">
        <f t="shared" si="59"/>
        <v>-7.9591118985074746E-3</v>
      </c>
      <c r="AM949">
        <v>0.60084356869382616</v>
      </c>
      <c r="AN949" s="8">
        <f>IF(L949="Male", 1, 0)</f>
        <v>0</v>
      </c>
    </row>
    <row r="950" spans="1:40" ht="15" x14ac:dyDescent="0.3">
      <c r="A950">
        <v>949</v>
      </c>
      <c r="B950">
        <v>56</v>
      </c>
      <c r="C950">
        <v>72598</v>
      </c>
      <c r="D950">
        <v>652</v>
      </c>
      <c r="E950">
        <v>228929</v>
      </c>
      <c r="F950" t="s">
        <v>44</v>
      </c>
      <c r="G950">
        <v>5260</v>
      </c>
      <c r="H950">
        <v>1</v>
      </c>
      <c r="I950">
        <v>0</v>
      </c>
      <c r="J950" t="s">
        <v>20</v>
      </c>
      <c r="K950" t="s">
        <v>33</v>
      </c>
      <c r="L950" t="s">
        <v>30</v>
      </c>
      <c r="M950" t="s">
        <v>41</v>
      </c>
      <c r="N950">
        <v>0</v>
      </c>
      <c r="O950">
        <v>3</v>
      </c>
      <c r="P950">
        <v>50447</v>
      </c>
      <c r="Q950" t="s">
        <v>38</v>
      </c>
      <c r="R950">
        <v>1</v>
      </c>
      <c r="S950" t="s">
        <v>42</v>
      </c>
      <c r="W950" t="str">
        <f>IF(B950&lt;30,"&lt;30",IF(B950&lt;=40,"30-40",IF(B950&lt;=50,"41-50",IF(B950&lt;=60,"51-60","&gt;60"))))</f>
        <v>51-60</v>
      </c>
      <c r="X950" t="str">
        <f t="shared" si="56"/>
        <v>46-60 (Older Adult)</v>
      </c>
      <c r="AA950" t="str" cm="1">
        <f t="array" ref="AA950">INDEX(F950:F2449, MATCH(MAX(IF(H950:H2449="0", COUNTIF(F950:F2449, F950:F2449), 0)), IF(H950:H2449="0", COUNTIF(F950:F2449, F950:F2449), 0), 0))</f>
        <v>Personal</v>
      </c>
      <c r="AB950" t="str" cm="1">
        <f t="array" ref="AB950">INDEX(Q950:Q1948, MATCH(MAX(COUNTIFS(Q950:Q1948, Q950:Q1948, AC950:AC1948, "High")), COUNTIFS(Q950:Q1948, Q950:Q1948, AC950:AC1948, "High"), 0))</f>
        <v>North</v>
      </c>
      <c r="AC950" t="str">
        <v>High Risk</v>
      </c>
      <c r="AH950">
        <f t="shared" si="57"/>
        <v>648.68905472636811</v>
      </c>
      <c r="AJ950">
        <f t="shared" si="58"/>
        <v>0.15873015873015872</v>
      </c>
      <c r="AK950">
        <f t="shared" si="59"/>
        <v>-8.2669351827774924E-3</v>
      </c>
      <c r="AM950">
        <v>0.75637880940959246</v>
      </c>
      <c r="AN950" s="8">
        <f>IF(L950="Male", 1, 0)</f>
        <v>1</v>
      </c>
    </row>
    <row r="951" spans="1:40" ht="15" x14ac:dyDescent="0.3">
      <c r="A951">
        <v>950</v>
      </c>
      <c r="B951">
        <v>46</v>
      </c>
      <c r="C951">
        <v>52125</v>
      </c>
      <c r="D951">
        <v>639</v>
      </c>
      <c r="E951">
        <v>80818</v>
      </c>
      <c r="F951" t="s">
        <v>40</v>
      </c>
      <c r="G951">
        <v>4384</v>
      </c>
      <c r="H951">
        <v>0</v>
      </c>
      <c r="I951">
        <v>0</v>
      </c>
      <c r="J951" t="s">
        <v>20</v>
      </c>
      <c r="K951" t="s">
        <v>29</v>
      </c>
      <c r="L951" t="s">
        <v>30</v>
      </c>
      <c r="M951" t="s">
        <v>23</v>
      </c>
      <c r="N951">
        <v>1</v>
      </c>
      <c r="O951">
        <v>2</v>
      </c>
      <c r="P951">
        <v>89241</v>
      </c>
      <c r="Q951" t="s">
        <v>26</v>
      </c>
      <c r="R951">
        <v>9</v>
      </c>
      <c r="S951" t="s">
        <v>39</v>
      </c>
      <c r="W951" t="str">
        <f>IF(B951&lt;30,"&lt;30",IF(B951&lt;=40,"30-40",IF(B951&lt;=50,"41-50",IF(B951&lt;=60,"51-60","&gt;60"))))</f>
        <v>41-50</v>
      </c>
      <c r="X951" t="str">
        <f t="shared" si="56"/>
        <v>46-60 (Older Adult)</v>
      </c>
      <c r="AA951" t="str" cm="1">
        <f t="array" ref="AA951">INDEX(F951:F2450, MATCH(MAX(IF(H951:H2450="0", COUNTIF(F951:F2450, F951:F2450), 0)), IF(H951:H2450="0", COUNTIF(F951:F2450, F951:F2450), 0), 0))</f>
        <v>Car</v>
      </c>
      <c r="AB951" t="str" cm="1">
        <f t="array" ref="AB951">INDEX(Q951:Q1949, MATCH(MAX(COUNTIFS(Q951:Q1949, Q951:Q1949, AC951:AC1949, "High")), COUNTIFS(Q951:Q1949, Q951:Q1949, AC951:AC1949, "High"), 0))</f>
        <v>West</v>
      </c>
      <c r="AC951" t="str">
        <v>High Risk</v>
      </c>
      <c r="AH951">
        <f t="shared" si="57"/>
        <v>647.51989389920425</v>
      </c>
      <c r="AJ951">
        <f t="shared" si="58"/>
        <v>0.15436241610738255</v>
      </c>
      <c r="AK951">
        <f t="shared" si="59"/>
        <v>-1.0528685913207315E-2</v>
      </c>
      <c r="AM951">
        <v>0.57107428292135443</v>
      </c>
      <c r="AN951" s="8">
        <f>IF(L951="Male", 1, 0)</f>
        <v>1</v>
      </c>
    </row>
    <row r="952" spans="1:40" ht="15" x14ac:dyDescent="0.3">
      <c r="A952">
        <v>951</v>
      </c>
      <c r="B952">
        <v>53</v>
      </c>
      <c r="C952">
        <v>39977</v>
      </c>
      <c r="D952">
        <v>579</v>
      </c>
      <c r="E952">
        <v>256872</v>
      </c>
      <c r="F952" t="s">
        <v>35</v>
      </c>
      <c r="G952">
        <v>6185</v>
      </c>
      <c r="H952">
        <v>0</v>
      </c>
      <c r="I952">
        <v>1</v>
      </c>
      <c r="J952" t="s">
        <v>20</v>
      </c>
      <c r="K952" t="s">
        <v>33</v>
      </c>
      <c r="L952" t="s">
        <v>30</v>
      </c>
      <c r="M952" t="s">
        <v>31</v>
      </c>
      <c r="N952">
        <v>0</v>
      </c>
      <c r="O952">
        <v>3</v>
      </c>
      <c r="P952">
        <v>92917</v>
      </c>
      <c r="Q952" t="s">
        <v>32</v>
      </c>
      <c r="R952">
        <v>8</v>
      </c>
      <c r="S952" t="s">
        <v>34</v>
      </c>
      <c r="W952" t="str">
        <f>IF(B952&lt;30,"&lt;30",IF(B952&lt;=40,"30-40",IF(B952&lt;=50,"41-50",IF(B952&lt;=60,"51-60","&gt;60"))))</f>
        <v>51-60</v>
      </c>
      <c r="X952" t="str">
        <f t="shared" si="56"/>
        <v>46-60 (Older Adult)</v>
      </c>
      <c r="AA952" t="str" cm="1">
        <f t="array" ref="AA952">INDEX(F952:F2451, MATCH(MAX(IF(H952:H2451="0", COUNTIF(F952:F2451, F952:F2451), 0)), IF(H952:H2451="0", COUNTIF(F952:F2451, F952:F2451), 0), 0))</f>
        <v>Medical</v>
      </c>
      <c r="AB952" t="str" cm="1">
        <f t="array" ref="AB952">INDEX(Q952:Q1950, MATCH(MAX(COUNTIFS(Q952:Q1950, Q952:Q1950, AC952:AC1950, "High")), COUNTIFS(Q952:Q1950, Q952:Q1950, AC952:AC1950, "High"), 0))</f>
        <v>South</v>
      </c>
      <c r="AC952" t="str">
        <v>Low Risk</v>
      </c>
      <c r="AH952">
        <f t="shared" si="57"/>
        <v>647.78062678062679</v>
      </c>
      <c r="AJ952">
        <f t="shared" si="58"/>
        <v>0.15873015873015872</v>
      </c>
      <c r="AK952">
        <f t="shared" si="59"/>
        <v>-1.0836203462774691E-2</v>
      </c>
      <c r="AM952">
        <v>0.46112071540417982</v>
      </c>
      <c r="AN952" s="8">
        <f>IF(L952="Male", 1, 0)</f>
        <v>1</v>
      </c>
    </row>
    <row r="953" spans="1:40" ht="15" x14ac:dyDescent="0.3">
      <c r="A953">
        <v>952</v>
      </c>
      <c r="B953">
        <v>56</v>
      </c>
      <c r="C953">
        <v>68488</v>
      </c>
      <c r="D953">
        <v>648</v>
      </c>
      <c r="E953">
        <v>114359</v>
      </c>
      <c r="F953" t="s">
        <v>19</v>
      </c>
      <c r="G953">
        <v>4592</v>
      </c>
      <c r="H953">
        <v>0</v>
      </c>
      <c r="I953">
        <v>0</v>
      </c>
      <c r="J953" t="s">
        <v>20</v>
      </c>
      <c r="K953" t="s">
        <v>29</v>
      </c>
      <c r="L953" t="s">
        <v>30</v>
      </c>
      <c r="M953" t="s">
        <v>41</v>
      </c>
      <c r="N953">
        <v>0</v>
      </c>
      <c r="O953">
        <v>2</v>
      </c>
      <c r="P953">
        <v>122268</v>
      </c>
      <c r="Q953" t="s">
        <v>26</v>
      </c>
      <c r="R953">
        <v>14</v>
      </c>
      <c r="S953" t="s">
        <v>27</v>
      </c>
      <c r="W953" t="str">
        <f>IF(B953&lt;30,"&lt;30",IF(B953&lt;=40,"30-40",IF(B953&lt;=50,"41-50",IF(B953&lt;=60,"51-60","&gt;60"))))</f>
        <v>51-60</v>
      </c>
      <c r="X953" t="str">
        <f t="shared" si="56"/>
        <v>46-60 (Older Adult)</v>
      </c>
      <c r="AA953" t="str" cm="1">
        <f t="array" ref="AA953">INDEX(F953:F2452, MATCH(MAX(IF(H953:H2452="0", COUNTIF(F953:F2452, F953:F2452), 0)), IF(H953:H2452="0", COUNTIF(F953:F2452, F953:F2452), 0), 0))</f>
        <v>Home</v>
      </c>
      <c r="AB953" t="str" cm="1">
        <f t="array" ref="AB953">INDEX(Q953:Q1951, MATCH(MAX(COUNTIFS(Q953:Q1951, Q953:Q1951, AC953:AC1951, "High")), COUNTIFS(Q953:Q1951, Q953:Q1951, AC953:AC1951, "High"), 0))</f>
        <v>West</v>
      </c>
      <c r="AC953" t="str">
        <v>High Risk</v>
      </c>
      <c r="AH953">
        <f t="shared" si="57"/>
        <v>648.68905472636811</v>
      </c>
      <c r="AJ953">
        <f t="shared" si="58"/>
        <v>0.15873015873015872</v>
      </c>
      <c r="AK953">
        <f t="shared" si="59"/>
        <v>-1.047888987138983E-2</v>
      </c>
      <c r="AM953">
        <v>0.71917851615180617</v>
      </c>
      <c r="AN953" s="8">
        <f>IF(L953="Male", 1, 0)</f>
        <v>1</v>
      </c>
    </row>
    <row r="954" spans="1:40" ht="15" x14ac:dyDescent="0.3">
      <c r="A954">
        <v>953</v>
      </c>
      <c r="B954">
        <v>24</v>
      </c>
      <c r="C954">
        <v>55233</v>
      </c>
      <c r="D954">
        <v>668</v>
      </c>
      <c r="E954">
        <v>175791</v>
      </c>
      <c r="F954" t="s">
        <v>35</v>
      </c>
      <c r="G954">
        <v>4585</v>
      </c>
      <c r="H954">
        <v>0</v>
      </c>
      <c r="I954">
        <v>1</v>
      </c>
      <c r="J954" t="s">
        <v>20</v>
      </c>
      <c r="K954" t="s">
        <v>29</v>
      </c>
      <c r="L954" t="s">
        <v>22</v>
      </c>
      <c r="M954" t="s">
        <v>31</v>
      </c>
      <c r="N954">
        <v>1</v>
      </c>
      <c r="O954">
        <v>3</v>
      </c>
      <c r="P954">
        <v>79220</v>
      </c>
      <c r="Q954" t="s">
        <v>38</v>
      </c>
      <c r="R954">
        <v>4</v>
      </c>
      <c r="S954" t="s">
        <v>45</v>
      </c>
      <c r="W954" t="str">
        <f>IF(B954&lt;30,"&lt;30",IF(B954&lt;=40,"30-40",IF(B954&lt;=50,"41-50",IF(B954&lt;=60,"51-60","&gt;60"))))</f>
        <v>&lt;30</v>
      </c>
      <c r="X954" t="str">
        <f t="shared" si="56"/>
        <v>18-30 (Young Adult)</v>
      </c>
      <c r="AA954" t="str" cm="1">
        <f t="array" ref="AA954">INDEX(F954:F2453, MATCH(MAX(IF(H954:H2453="0", COUNTIF(F954:F2453, F954:F2453), 0)), IF(H954:H2453="0", COUNTIF(F954:F2453, F954:F2453), 0), 0))</f>
        <v>Medical</v>
      </c>
      <c r="AB954" t="str" cm="1">
        <f t="array" ref="AB954">INDEX(Q954:Q1952, MATCH(MAX(COUNTIFS(Q954:Q1952, Q954:Q1952, AC954:AC1952, "High")), COUNTIFS(Q954:Q1952, Q954:Q1952, AC954:AC1952, "High"), 0))</f>
        <v>North</v>
      </c>
      <c r="AC954" t="str">
        <v>High Risk</v>
      </c>
      <c r="AH954">
        <f t="shared" si="57"/>
        <v>647.78062678062679</v>
      </c>
      <c r="AJ954">
        <f t="shared" si="58"/>
        <v>0.15436241610738255</v>
      </c>
      <c r="AK954">
        <f t="shared" si="59"/>
        <v>-1.0787617312901484E-2</v>
      </c>
      <c r="AM954">
        <v>0.5992053076038848</v>
      </c>
      <c r="AN954" s="8">
        <f>IF(L954="Male", 1, 0)</f>
        <v>0</v>
      </c>
    </row>
    <row r="955" spans="1:40" ht="15" x14ac:dyDescent="0.3">
      <c r="A955">
        <v>954</v>
      </c>
      <c r="B955">
        <v>29</v>
      </c>
      <c r="C955">
        <v>52303</v>
      </c>
      <c r="D955">
        <v>559</v>
      </c>
      <c r="E955">
        <v>269499</v>
      </c>
      <c r="F955" t="s">
        <v>19</v>
      </c>
      <c r="G955">
        <v>4279</v>
      </c>
      <c r="H955">
        <v>0</v>
      </c>
      <c r="I955">
        <v>1</v>
      </c>
      <c r="J955" t="s">
        <v>20</v>
      </c>
      <c r="K955" t="s">
        <v>21</v>
      </c>
      <c r="L955" t="s">
        <v>22</v>
      </c>
      <c r="M955" t="s">
        <v>31</v>
      </c>
      <c r="N955">
        <v>2</v>
      </c>
      <c r="O955">
        <v>1</v>
      </c>
      <c r="P955">
        <v>63958</v>
      </c>
      <c r="Q955" t="s">
        <v>32</v>
      </c>
      <c r="R955">
        <v>11</v>
      </c>
      <c r="S955" t="s">
        <v>39</v>
      </c>
      <c r="W955" t="str">
        <f>IF(B955&lt;30,"&lt;30",IF(B955&lt;=40,"30-40",IF(B955&lt;=50,"41-50",IF(B955&lt;=60,"51-60","&gt;60"))))</f>
        <v>&lt;30</v>
      </c>
      <c r="X955" t="str">
        <f t="shared" si="56"/>
        <v>18-30 (Young Adult)</v>
      </c>
      <c r="AA955" t="str" cm="1">
        <f t="array" ref="AA955">INDEX(F955:F2454, MATCH(MAX(IF(H955:H2454="0", COUNTIF(F955:F2454, F955:F2454), 0)), IF(H955:H2454="0", COUNTIF(F955:F2454, F955:F2454), 0), 0))</f>
        <v>Home</v>
      </c>
      <c r="AB955" t="str" cm="1">
        <f t="array" ref="AB955">INDEX(Q955:Q1953, MATCH(MAX(COUNTIFS(Q955:Q1953, Q955:Q1953, AC955:AC1953, "High")), COUNTIFS(Q955:Q1953, Q955:Q1953, AC955:AC1953, "High"), 0))</f>
        <v>South</v>
      </c>
      <c r="AC955" t="str">
        <v>Low Risk</v>
      </c>
      <c r="AH955">
        <f t="shared" si="57"/>
        <v>647.78062678062679</v>
      </c>
      <c r="AJ955">
        <f t="shared" si="58"/>
        <v>0.13100436681222707</v>
      </c>
      <c r="AK955">
        <f t="shared" si="59"/>
        <v>-1.0428633407420085E-2</v>
      </c>
      <c r="AM955">
        <v>0.5726853905125675</v>
      </c>
      <c r="AN955" s="8">
        <f>IF(L955="Male", 1, 0)</f>
        <v>0</v>
      </c>
    </row>
    <row r="956" spans="1:40" ht="15" x14ac:dyDescent="0.3">
      <c r="A956">
        <v>955</v>
      </c>
      <c r="B956">
        <v>28</v>
      </c>
      <c r="C956">
        <v>34734</v>
      </c>
      <c r="D956">
        <v>703</v>
      </c>
      <c r="E956">
        <v>88319</v>
      </c>
      <c r="F956" t="s">
        <v>40</v>
      </c>
      <c r="G956">
        <v>4340</v>
      </c>
      <c r="H956">
        <v>0</v>
      </c>
      <c r="I956">
        <v>1</v>
      </c>
      <c r="J956" t="s">
        <v>20</v>
      </c>
      <c r="K956" t="s">
        <v>21</v>
      </c>
      <c r="L956" t="s">
        <v>30</v>
      </c>
      <c r="M956" t="s">
        <v>23</v>
      </c>
      <c r="N956">
        <v>0</v>
      </c>
      <c r="O956">
        <v>3</v>
      </c>
      <c r="P956">
        <v>63689</v>
      </c>
      <c r="Q956" t="s">
        <v>24</v>
      </c>
      <c r="R956">
        <v>17</v>
      </c>
      <c r="S956" t="s">
        <v>39</v>
      </c>
      <c r="W956" t="str">
        <f>IF(B956&lt;30,"&lt;30",IF(B956&lt;=40,"30-40",IF(B956&lt;=50,"41-50",IF(B956&lt;=60,"51-60","&gt;60"))))</f>
        <v>&lt;30</v>
      </c>
      <c r="X956" t="str">
        <f t="shared" si="56"/>
        <v>18-30 (Young Adult)</v>
      </c>
      <c r="AA956" t="str" cm="1">
        <f t="array" ref="AA956">INDEX(F956:F2455, MATCH(MAX(IF(H956:H2455="0", COUNTIF(F956:F2455, F956:F2455), 0)), IF(H956:H2455="0", COUNTIF(F956:F2455, F956:F2455), 0), 0))</f>
        <v>Car</v>
      </c>
      <c r="AB956" t="str" cm="1">
        <f t="array" ref="AB956">INDEX(Q956:Q1954, MATCH(MAX(COUNTIFS(Q956:Q1954, Q956:Q1954, AC956:AC1954, "High")), COUNTIFS(Q956:Q1954, Q956:Q1954, AC956:AC1954, "High"), 0))</f>
        <v>East</v>
      </c>
      <c r="AC956" t="str">
        <v>High Risk</v>
      </c>
      <c r="AH956">
        <f t="shared" si="57"/>
        <v>647.51989389920425</v>
      </c>
      <c r="AJ956">
        <f t="shared" si="58"/>
        <v>0.15873015873015872</v>
      </c>
      <c r="AK956">
        <f t="shared" si="59"/>
        <v>-1.1426164258986017E-2</v>
      </c>
      <c r="AM956">
        <v>0.41366545079333472</v>
      </c>
      <c r="AN956" s="8">
        <f>IF(L956="Male", 1, 0)</f>
        <v>1</v>
      </c>
    </row>
    <row r="957" spans="1:40" ht="15" x14ac:dyDescent="0.3">
      <c r="A957">
        <v>956</v>
      </c>
      <c r="B957">
        <v>22</v>
      </c>
      <c r="C957">
        <v>55456</v>
      </c>
      <c r="D957">
        <v>614</v>
      </c>
      <c r="E957">
        <v>195659</v>
      </c>
      <c r="F957" t="s">
        <v>40</v>
      </c>
      <c r="G957">
        <v>4760</v>
      </c>
      <c r="H957">
        <v>0</v>
      </c>
      <c r="I957">
        <v>0</v>
      </c>
      <c r="J957" t="s">
        <v>36</v>
      </c>
      <c r="K957" t="s">
        <v>33</v>
      </c>
      <c r="L957" t="s">
        <v>30</v>
      </c>
      <c r="M957" t="s">
        <v>23</v>
      </c>
      <c r="N957">
        <v>4</v>
      </c>
      <c r="O957">
        <v>4</v>
      </c>
      <c r="P957">
        <v>134482</v>
      </c>
      <c r="Q957" t="s">
        <v>26</v>
      </c>
      <c r="R957">
        <v>8</v>
      </c>
      <c r="S957" t="s">
        <v>45</v>
      </c>
      <c r="W957" t="str">
        <f>IF(B957&lt;30,"&lt;30",IF(B957&lt;=40,"30-40",IF(B957&lt;=50,"41-50",IF(B957&lt;=60,"51-60","&gt;60"))))</f>
        <v>&lt;30</v>
      </c>
      <c r="X957" t="str">
        <f t="shared" si="56"/>
        <v>18-30 (Young Adult)</v>
      </c>
      <c r="AA957" t="str" cm="1">
        <f t="array" ref="AA957">INDEX(F957:F2456, MATCH(MAX(IF(H957:H2456="0", COUNTIF(F957:F2456, F957:F2456), 0)), IF(H957:H2456="0", COUNTIF(F957:F2456, F957:F2456), 0), 0))</f>
        <v>Car</v>
      </c>
      <c r="AB957" t="str" cm="1">
        <f t="array" ref="AB957">INDEX(Q957:Q1955, MATCH(MAX(COUNTIFS(Q957:Q1955, Q957:Q1955, AC957:AC1955, "High")), COUNTIFS(Q957:Q1955, Q957:Q1955, AC957:AC1955, "High"), 0))</f>
        <v>West</v>
      </c>
      <c r="AC957" t="str">
        <v>High Risk</v>
      </c>
      <c r="AH957">
        <f t="shared" si="57"/>
        <v>647.51989389920425</v>
      </c>
      <c r="AJ957">
        <f t="shared" si="58"/>
        <v>0.17796610169491525</v>
      </c>
      <c r="AK957">
        <f t="shared" si="59"/>
        <v>-1.1066450264014835E-2</v>
      </c>
      <c r="AM957">
        <v>0.60122371767602256</v>
      </c>
      <c r="AN957" s="8">
        <f>IF(L957="Male", 1, 0)</f>
        <v>1</v>
      </c>
    </row>
    <row r="958" spans="1:40" ht="15" x14ac:dyDescent="0.3">
      <c r="A958">
        <v>957</v>
      </c>
      <c r="B958">
        <v>49</v>
      </c>
      <c r="C958">
        <v>39729</v>
      </c>
      <c r="D958">
        <v>640</v>
      </c>
      <c r="E958">
        <v>186261</v>
      </c>
      <c r="F958" t="s">
        <v>19</v>
      </c>
      <c r="G958">
        <v>5449</v>
      </c>
      <c r="H958">
        <v>0</v>
      </c>
      <c r="I958">
        <v>0</v>
      </c>
      <c r="J958" t="s">
        <v>20</v>
      </c>
      <c r="K958" t="s">
        <v>33</v>
      </c>
      <c r="L958" t="s">
        <v>30</v>
      </c>
      <c r="M958" t="s">
        <v>23</v>
      </c>
      <c r="N958">
        <v>5</v>
      </c>
      <c r="O958">
        <v>4</v>
      </c>
      <c r="P958">
        <v>77724</v>
      </c>
      <c r="Q958" t="s">
        <v>26</v>
      </c>
      <c r="R958">
        <v>1</v>
      </c>
      <c r="S958" t="s">
        <v>34</v>
      </c>
      <c r="W958" t="str">
        <f>IF(B958&lt;30,"&lt;30",IF(B958&lt;=40,"30-40",IF(B958&lt;=50,"41-50",IF(B958&lt;=60,"51-60","&gt;60"))))</f>
        <v>41-50</v>
      </c>
      <c r="X958" t="str">
        <f t="shared" si="56"/>
        <v>46-60 (Older Adult)</v>
      </c>
      <c r="AA958" t="str" cm="1">
        <f t="array" ref="AA958">INDEX(F958:F2457, MATCH(MAX(IF(H958:H2457="0", COUNTIF(F958:F2457, F958:F2457), 0)), IF(H958:H2457="0", COUNTIF(F958:F2457, F958:F2457), 0), 0))</f>
        <v>Home</v>
      </c>
      <c r="AB958" t="str" cm="1">
        <f t="array" ref="AB958">INDEX(Q958:Q1956, MATCH(MAX(COUNTIFS(Q958:Q1956, Q958:Q1956, AC958:AC1956, "High")), COUNTIFS(Q958:Q1956, Q958:Q1956, AC958:AC1956, "High"), 0))</f>
        <v>West</v>
      </c>
      <c r="AC958" t="str">
        <v>High Risk</v>
      </c>
      <c r="AH958">
        <f t="shared" si="57"/>
        <v>647.51989389920425</v>
      </c>
      <c r="AJ958">
        <f t="shared" si="58"/>
        <v>0.11715481171548117</v>
      </c>
      <c r="AK958">
        <f t="shared" si="59"/>
        <v>-1.0045817274123625E-2</v>
      </c>
      <c r="AM958">
        <v>0.45887602617597278</v>
      </c>
      <c r="AN958" s="8">
        <f>IF(L958="Male", 1, 0)</f>
        <v>1</v>
      </c>
    </row>
    <row r="959" spans="1:40" ht="15" x14ac:dyDescent="0.3">
      <c r="A959">
        <v>958</v>
      </c>
      <c r="B959">
        <v>43</v>
      </c>
      <c r="C959">
        <v>54671</v>
      </c>
      <c r="D959">
        <v>679</v>
      </c>
      <c r="E959">
        <v>198561</v>
      </c>
      <c r="F959" t="s">
        <v>28</v>
      </c>
      <c r="G959">
        <v>5783</v>
      </c>
      <c r="H959">
        <v>0</v>
      </c>
      <c r="I959">
        <v>1</v>
      </c>
      <c r="J959" t="s">
        <v>20</v>
      </c>
      <c r="K959" t="s">
        <v>33</v>
      </c>
      <c r="L959" t="s">
        <v>22</v>
      </c>
      <c r="M959" t="s">
        <v>37</v>
      </c>
      <c r="N959">
        <v>4</v>
      </c>
      <c r="O959">
        <v>1</v>
      </c>
      <c r="P959">
        <v>83439</v>
      </c>
      <c r="Q959" t="s">
        <v>26</v>
      </c>
      <c r="R959">
        <v>18</v>
      </c>
      <c r="S959" t="s">
        <v>27</v>
      </c>
      <c r="W959" t="str">
        <f>IF(B959&lt;30,"&lt;30",IF(B959&lt;=40,"30-40",IF(B959&lt;=50,"41-50",IF(B959&lt;=60,"51-60","&gt;60"))))</f>
        <v>41-50</v>
      </c>
      <c r="X959" t="str">
        <f t="shared" si="56"/>
        <v>31-45 (Middle-Aged)</v>
      </c>
      <c r="AA959" t="str" cm="1">
        <f t="array" ref="AA959">INDEX(F959:F2458, MATCH(MAX(IF(H959:H2458="0", COUNTIF(F959:F2458, F959:F2458), 0)), IF(H959:H2458="0", COUNTIF(F959:F2458, F959:F2458), 0), 0))</f>
        <v>Education</v>
      </c>
      <c r="AB959" t="str" cm="1">
        <f t="array" ref="AB959">INDEX(Q959:Q1957, MATCH(MAX(COUNTIFS(Q959:Q1957, Q959:Q1957, AC959:AC1957, "High")), COUNTIFS(Q959:Q1957, Q959:Q1957, AC959:AC1957, "High"), 0))</f>
        <v>West</v>
      </c>
      <c r="AC959" t="str">
        <v>High Risk</v>
      </c>
      <c r="AH959">
        <f t="shared" si="57"/>
        <v>652.44324324324327</v>
      </c>
      <c r="AJ959">
        <f t="shared" si="58"/>
        <v>0.17796610169491525</v>
      </c>
      <c r="AK959">
        <f t="shared" si="59"/>
        <v>-9.0174497782157317E-3</v>
      </c>
      <c r="AM959">
        <v>0.59411855217544784</v>
      </c>
      <c r="AN959" s="8">
        <f>IF(L959="Male", 1, 0)</f>
        <v>0</v>
      </c>
    </row>
    <row r="960" spans="1:40" ht="15" x14ac:dyDescent="0.3">
      <c r="A960">
        <v>959</v>
      </c>
      <c r="B960">
        <v>26</v>
      </c>
      <c r="C960">
        <v>50728</v>
      </c>
      <c r="D960">
        <v>649</v>
      </c>
      <c r="E960">
        <v>217810</v>
      </c>
      <c r="F960" t="s">
        <v>19</v>
      </c>
      <c r="G960">
        <v>5128</v>
      </c>
      <c r="H960">
        <v>0</v>
      </c>
      <c r="I960">
        <v>1</v>
      </c>
      <c r="J960" t="s">
        <v>20</v>
      </c>
      <c r="K960" t="s">
        <v>33</v>
      </c>
      <c r="L960" t="s">
        <v>30</v>
      </c>
      <c r="M960" t="s">
        <v>41</v>
      </c>
      <c r="N960">
        <v>5</v>
      </c>
      <c r="O960">
        <v>1</v>
      </c>
      <c r="P960">
        <v>119034</v>
      </c>
      <c r="Q960" t="s">
        <v>26</v>
      </c>
      <c r="R960">
        <v>5</v>
      </c>
      <c r="S960" t="s">
        <v>39</v>
      </c>
      <c r="W960" t="str">
        <f>IF(B960&lt;30,"&lt;30",IF(B960&lt;=40,"30-40",IF(B960&lt;=50,"41-50",IF(B960&lt;=60,"51-60","&gt;60"))))</f>
        <v>&lt;30</v>
      </c>
      <c r="X960" t="str">
        <f t="shared" si="56"/>
        <v>18-30 (Young Adult)</v>
      </c>
      <c r="AA960" t="str" cm="1">
        <f t="array" ref="AA960">INDEX(F960:F2459, MATCH(MAX(IF(H960:H2459="0", COUNTIF(F960:F2459, F960:F2459), 0)), IF(H960:H2459="0", COUNTIF(F960:F2459, F960:F2459), 0), 0))</f>
        <v>Home</v>
      </c>
      <c r="AB960" t="str" cm="1">
        <f t="array" ref="AB960">INDEX(Q960:Q1958, MATCH(MAX(COUNTIFS(Q960:Q1958, Q960:Q1958, AC960:AC1958, "High")), COUNTIFS(Q960:Q1958, Q960:Q1958, AC960:AC1958, "High"), 0))</f>
        <v>West</v>
      </c>
      <c r="AC960" t="str">
        <v>High Risk</v>
      </c>
      <c r="AH960">
        <f t="shared" si="57"/>
        <v>648.68905472636811</v>
      </c>
      <c r="AJ960">
        <f t="shared" si="58"/>
        <v>0.11715481171548117</v>
      </c>
      <c r="AK960">
        <f t="shared" si="59"/>
        <v>-1.0023080651998938E-2</v>
      </c>
      <c r="AM960">
        <v>0.55842980368020423</v>
      </c>
      <c r="AN960" s="8">
        <f>IF(L960="Male", 1, 0)</f>
        <v>1</v>
      </c>
    </row>
    <row r="961" spans="1:40" ht="15" x14ac:dyDescent="0.3">
      <c r="A961">
        <v>960</v>
      </c>
      <c r="B961">
        <v>63</v>
      </c>
      <c r="C961">
        <v>66261</v>
      </c>
      <c r="D961">
        <v>720</v>
      </c>
      <c r="E961">
        <v>200753</v>
      </c>
      <c r="F961" t="s">
        <v>40</v>
      </c>
      <c r="G961">
        <v>6416</v>
      </c>
      <c r="H961">
        <v>0</v>
      </c>
      <c r="I961">
        <v>1</v>
      </c>
      <c r="J961" t="s">
        <v>20</v>
      </c>
      <c r="K961" t="s">
        <v>21</v>
      </c>
      <c r="L961" t="s">
        <v>22</v>
      </c>
      <c r="M961" t="s">
        <v>23</v>
      </c>
      <c r="N961">
        <v>5</v>
      </c>
      <c r="O961">
        <v>1</v>
      </c>
      <c r="P961">
        <v>79031</v>
      </c>
      <c r="Q961" t="s">
        <v>32</v>
      </c>
      <c r="R961">
        <v>8</v>
      </c>
      <c r="S961" t="s">
        <v>42</v>
      </c>
      <c r="W961" t="str">
        <f>IF(B961&lt;30,"&lt;30",IF(B961&lt;=40,"30-40",IF(B961&lt;=50,"41-50",IF(B961&lt;=60,"51-60","&gt;60"))))</f>
        <v>&gt;60</v>
      </c>
      <c r="X961" t="str">
        <f t="shared" si="56"/>
        <v>46-60 (Older Adult)</v>
      </c>
      <c r="AA961" t="str" cm="1">
        <f t="array" ref="AA961">INDEX(F961:F2460, MATCH(MAX(IF(H961:H2460="0", COUNTIF(F961:F2460, F961:F2460), 0)), IF(H961:H2460="0", COUNTIF(F961:F2460, F961:F2460), 0), 0))</f>
        <v>Car</v>
      </c>
      <c r="AB961" t="str" cm="1">
        <f t="array" ref="AB961">INDEX(Q961:Q1959, MATCH(MAX(COUNTIFS(Q961:Q1959, Q961:Q1959, AC961:AC1959, "High")), COUNTIFS(Q961:Q1959, Q961:Q1959, AC961:AC1959, "High"), 0))</f>
        <v>South</v>
      </c>
      <c r="AC961" t="str">
        <v>High Risk</v>
      </c>
      <c r="AH961">
        <f t="shared" si="57"/>
        <v>647.51989389920425</v>
      </c>
      <c r="AJ961">
        <f t="shared" si="58"/>
        <v>0.11715481171548117</v>
      </c>
      <c r="AK961">
        <f t="shared" si="59"/>
        <v>-1.1036013726173261E-2</v>
      </c>
      <c r="AM961">
        <v>0.69902156892915657</v>
      </c>
      <c r="AN961" s="8">
        <f>IF(L961="Male", 1, 0)</f>
        <v>0</v>
      </c>
    </row>
    <row r="962" spans="1:40" ht="15" x14ac:dyDescent="0.3">
      <c r="A962">
        <v>961</v>
      </c>
      <c r="B962">
        <v>56</v>
      </c>
      <c r="C962">
        <v>41359</v>
      </c>
      <c r="D962">
        <v>681</v>
      </c>
      <c r="E962">
        <v>132999</v>
      </c>
      <c r="F962" t="s">
        <v>35</v>
      </c>
      <c r="G962">
        <v>5117</v>
      </c>
      <c r="H962">
        <v>0</v>
      </c>
      <c r="I962">
        <v>1</v>
      </c>
      <c r="J962" t="s">
        <v>20</v>
      </c>
      <c r="K962" t="s">
        <v>33</v>
      </c>
      <c r="L962" t="s">
        <v>22</v>
      </c>
      <c r="M962" t="s">
        <v>37</v>
      </c>
      <c r="N962">
        <v>4</v>
      </c>
      <c r="O962">
        <v>4</v>
      </c>
      <c r="P962">
        <v>48851</v>
      </c>
      <c r="Q962" t="s">
        <v>38</v>
      </c>
      <c r="R962">
        <v>8</v>
      </c>
      <c r="S962" t="s">
        <v>45</v>
      </c>
      <c r="W962" t="str">
        <f>IF(B962&lt;30,"&lt;30",IF(B962&lt;=40,"30-40",IF(B962&lt;=50,"41-50",IF(B962&lt;=60,"51-60","&gt;60"))))</f>
        <v>51-60</v>
      </c>
      <c r="X962" t="str">
        <f t="shared" si="56"/>
        <v>46-60 (Older Adult)</v>
      </c>
      <c r="AA962" t="str" cm="1">
        <f t="array" ref="AA962">INDEX(F962:F2461, MATCH(MAX(IF(H962:H2461="0", COUNTIF(F962:F2461, F962:F2461), 0)), IF(H962:H2461="0", COUNTIF(F962:F2461, F962:F2461), 0), 0))</f>
        <v>Medical</v>
      </c>
      <c r="AB962" t="str" cm="1">
        <f t="array" ref="AB962">INDEX(Q962:Q1960, MATCH(MAX(COUNTIFS(Q962:Q1960, Q962:Q1960, AC962:AC1960, "High")), COUNTIFS(Q962:Q1960, Q962:Q1960, AC962:AC1960, "High"), 0))</f>
        <v>North</v>
      </c>
      <c r="AC962" t="str">
        <v>High Risk</v>
      </c>
      <c r="AH962">
        <f t="shared" si="57"/>
        <v>652.44324324324327</v>
      </c>
      <c r="AJ962">
        <f t="shared" si="58"/>
        <v>0.17796610169491525</v>
      </c>
      <c r="AK962">
        <f t="shared" si="59"/>
        <v>-1.2056335389252991E-2</v>
      </c>
      <c r="AM962">
        <v>0.47362942715168849</v>
      </c>
      <c r="AN962" s="8">
        <f>IF(L962="Male", 1, 0)</f>
        <v>0</v>
      </c>
    </row>
    <row r="963" spans="1:40" ht="15" x14ac:dyDescent="0.3">
      <c r="A963">
        <v>962</v>
      </c>
      <c r="B963">
        <v>41</v>
      </c>
      <c r="C963">
        <v>47759</v>
      </c>
      <c r="D963">
        <v>642</v>
      </c>
      <c r="E963">
        <v>204865</v>
      </c>
      <c r="F963" t="s">
        <v>44</v>
      </c>
      <c r="G963">
        <v>3204</v>
      </c>
      <c r="H963">
        <v>0</v>
      </c>
      <c r="I963">
        <v>1</v>
      </c>
      <c r="J963" t="s">
        <v>20</v>
      </c>
      <c r="K963" t="s">
        <v>29</v>
      </c>
      <c r="L963" t="s">
        <v>30</v>
      </c>
      <c r="M963" t="s">
        <v>37</v>
      </c>
      <c r="N963">
        <v>1</v>
      </c>
      <c r="O963">
        <v>3</v>
      </c>
      <c r="P963">
        <v>52548</v>
      </c>
      <c r="Q963" t="s">
        <v>24</v>
      </c>
      <c r="R963">
        <v>9</v>
      </c>
      <c r="S963" t="s">
        <v>27</v>
      </c>
      <c r="W963" t="str">
        <f>IF(B963&lt;30,"&lt;30",IF(B963&lt;=40,"30-40",IF(B963&lt;=50,"41-50",IF(B963&lt;=60,"51-60","&gt;60"))))</f>
        <v>41-50</v>
      </c>
      <c r="X963" t="str">
        <f t="shared" ref="X963:X1026" si="60">IF(B963&lt;=30, "18-30 (Young Adult)", IF(B963&lt;=45, "31-45 (Middle-Aged)", "46-60 (Older Adult)"))</f>
        <v>31-45 (Middle-Aged)</v>
      </c>
      <c r="AA963" t="str" cm="1">
        <f t="array" ref="AA963">INDEX(F963:F2462, MATCH(MAX(IF(H963:H2462="0", COUNTIF(F963:F2462, F963:F2462), 0)), IF(H963:H2462="0", COUNTIF(F963:F2462, F963:F2462), 0), 0))</f>
        <v>Personal</v>
      </c>
      <c r="AB963" t="str" cm="1">
        <f t="array" ref="AB963">INDEX(Q963:Q1961, MATCH(MAX(COUNTIFS(Q963:Q1961, Q963:Q1961, AC963:AC1961, "High")), COUNTIFS(Q963:Q1961, Q963:Q1961, AC963:AC1961, "High"), 0))</f>
        <v>East</v>
      </c>
      <c r="AC963" t="str">
        <v>High Risk</v>
      </c>
      <c r="AH963">
        <f t="shared" ref="AH963:AH1026" si="61">AVERAGEIF(M:M,M963,D:D)</f>
        <v>652.44324324324327</v>
      </c>
      <c r="AJ963">
        <f t="shared" ref="AJ963:AJ1026" si="62">AVERAGEIFS(H:H,N:N,N963)</f>
        <v>0.15436241610738255</v>
      </c>
      <c r="AK963">
        <f t="shared" ref="AK963:AK1026" si="63">CORREL(O963:O2462, H963:H2462)</f>
        <v>-1.1020193289376558E-2</v>
      </c>
      <c r="AM963">
        <v>0.53155689110541893</v>
      </c>
      <c r="AN963" s="8">
        <f>IF(L963="Male", 1, 0)</f>
        <v>1</v>
      </c>
    </row>
    <row r="964" spans="1:40" ht="15" x14ac:dyDescent="0.3">
      <c r="A964">
        <v>963</v>
      </c>
      <c r="B964">
        <v>42</v>
      </c>
      <c r="C964">
        <v>61974</v>
      </c>
      <c r="D964">
        <v>493</v>
      </c>
      <c r="E964">
        <v>199084</v>
      </c>
      <c r="F964" t="s">
        <v>35</v>
      </c>
      <c r="G964">
        <v>3845</v>
      </c>
      <c r="H964">
        <v>0</v>
      </c>
      <c r="I964">
        <v>1</v>
      </c>
      <c r="J964" t="s">
        <v>20</v>
      </c>
      <c r="K964" t="s">
        <v>29</v>
      </c>
      <c r="L964" t="s">
        <v>30</v>
      </c>
      <c r="M964" t="s">
        <v>41</v>
      </c>
      <c r="N964">
        <v>5</v>
      </c>
      <c r="O964">
        <v>1</v>
      </c>
      <c r="P964">
        <v>98295</v>
      </c>
      <c r="Q964" t="s">
        <v>26</v>
      </c>
      <c r="R964">
        <v>18</v>
      </c>
      <c r="S964" t="s">
        <v>25</v>
      </c>
      <c r="W964" t="str">
        <f>IF(B964&lt;30,"&lt;30",IF(B964&lt;=40,"30-40",IF(B964&lt;=50,"41-50",IF(B964&lt;=60,"51-60","&gt;60"))))</f>
        <v>41-50</v>
      </c>
      <c r="X964" t="str">
        <f t="shared" si="60"/>
        <v>31-45 (Middle-Aged)</v>
      </c>
      <c r="AA964" t="str" cm="1">
        <f t="array" ref="AA964">INDEX(F964:F2463, MATCH(MAX(IF(H964:H2463="0", COUNTIF(F964:F2463, F964:F2463), 0)), IF(H964:H2463="0", COUNTIF(F964:F2463, F964:F2463), 0), 0))</f>
        <v>Medical</v>
      </c>
      <c r="AB964" t="str" cm="1">
        <f t="array" ref="AB964">INDEX(Q964:Q1962, MATCH(MAX(COUNTIFS(Q964:Q1962, Q964:Q1962, AC964:AC1962, "High")), COUNTIFS(Q964:Q1962, Q964:Q1962, AC964:AC1962, "High"), 0))</f>
        <v>West</v>
      </c>
      <c r="AC964" t="str">
        <v>Low Risk</v>
      </c>
      <c r="AH964">
        <f t="shared" si="61"/>
        <v>648.68905472636811</v>
      </c>
      <c r="AJ964">
        <f t="shared" si="62"/>
        <v>0.11715481171548117</v>
      </c>
      <c r="AK964">
        <f t="shared" si="63"/>
        <v>-1.0650418953470544E-2</v>
      </c>
      <c r="AM964">
        <v>0.66021921924639992</v>
      </c>
      <c r="AN964" s="8">
        <f>IF(L964="Male", 1, 0)</f>
        <v>1</v>
      </c>
    </row>
    <row r="965" spans="1:40" ht="15" x14ac:dyDescent="0.3">
      <c r="A965">
        <v>964</v>
      </c>
      <c r="B965">
        <v>29</v>
      </c>
      <c r="C965">
        <v>46459</v>
      </c>
      <c r="D965">
        <v>699</v>
      </c>
      <c r="E965">
        <v>196989</v>
      </c>
      <c r="F965" t="s">
        <v>40</v>
      </c>
      <c r="G965">
        <v>5700</v>
      </c>
      <c r="H965">
        <v>0</v>
      </c>
      <c r="I965">
        <v>0</v>
      </c>
      <c r="J965" t="s">
        <v>20</v>
      </c>
      <c r="K965" t="s">
        <v>29</v>
      </c>
      <c r="L965" t="s">
        <v>30</v>
      </c>
      <c r="M965" t="s">
        <v>41</v>
      </c>
      <c r="N965">
        <v>4</v>
      </c>
      <c r="O965">
        <v>3</v>
      </c>
      <c r="P965">
        <v>114919</v>
      </c>
      <c r="Q965" t="s">
        <v>32</v>
      </c>
      <c r="R965">
        <v>7</v>
      </c>
      <c r="S965" t="s">
        <v>39</v>
      </c>
      <c r="W965" t="str">
        <f>IF(B965&lt;30,"&lt;30",IF(B965&lt;=40,"30-40",IF(B965&lt;=50,"41-50",IF(B965&lt;=60,"51-60","&gt;60"))))</f>
        <v>&lt;30</v>
      </c>
      <c r="X965" t="str">
        <f t="shared" si="60"/>
        <v>18-30 (Young Adult)</v>
      </c>
      <c r="AA965" t="str" cm="1">
        <f t="array" ref="AA965">INDEX(F965:F2464, MATCH(MAX(IF(H965:H2464="0", COUNTIF(F965:F2464, F965:F2464), 0)), IF(H965:H2464="0", COUNTIF(F965:F2464, F965:F2464), 0), 0))</f>
        <v>Car</v>
      </c>
      <c r="AB965" t="str" cm="1">
        <f t="array" ref="AB965">INDEX(Q965:Q1963, MATCH(MAX(COUNTIFS(Q965:Q1963, Q965:Q1963, AC965:AC1963, "High")), COUNTIFS(Q965:Q1963, Q965:Q1963, AC965:AC1963, "High"), 0))</f>
        <v>South</v>
      </c>
      <c r="AC965" t="str">
        <v>High Risk</v>
      </c>
      <c r="AH965">
        <f t="shared" si="61"/>
        <v>648.68905472636811</v>
      </c>
      <c r="AJ965">
        <f t="shared" si="62"/>
        <v>0.17796610169491525</v>
      </c>
      <c r="AK965">
        <f t="shared" si="63"/>
        <v>-1.1679136670831288E-2</v>
      </c>
      <c r="AM965">
        <v>0.51979037498981739</v>
      </c>
      <c r="AN965" s="8">
        <f>IF(L965="Male", 1, 0)</f>
        <v>1</v>
      </c>
    </row>
    <row r="966" spans="1:40" ht="15" x14ac:dyDescent="0.3">
      <c r="A966">
        <v>965</v>
      </c>
      <c r="B966">
        <v>54</v>
      </c>
      <c r="C966">
        <v>49677</v>
      </c>
      <c r="D966">
        <v>591</v>
      </c>
      <c r="E966">
        <v>304300</v>
      </c>
      <c r="F966" t="s">
        <v>35</v>
      </c>
      <c r="G966">
        <v>4674</v>
      </c>
      <c r="H966">
        <v>0</v>
      </c>
      <c r="I966">
        <v>1</v>
      </c>
      <c r="J966" t="s">
        <v>20</v>
      </c>
      <c r="K966" t="s">
        <v>21</v>
      </c>
      <c r="L966" t="s">
        <v>22</v>
      </c>
      <c r="M966" t="s">
        <v>23</v>
      </c>
      <c r="N966">
        <v>3</v>
      </c>
      <c r="O966">
        <v>2</v>
      </c>
      <c r="P966">
        <v>93932</v>
      </c>
      <c r="Q966" t="s">
        <v>26</v>
      </c>
      <c r="R966">
        <v>10</v>
      </c>
      <c r="S966" t="s">
        <v>27</v>
      </c>
      <c r="W966" t="str">
        <f>IF(B966&lt;30,"&lt;30",IF(B966&lt;=40,"30-40",IF(B966&lt;=50,"41-50",IF(B966&lt;=60,"51-60","&gt;60"))))</f>
        <v>51-60</v>
      </c>
      <c r="X966" t="str">
        <f t="shared" si="60"/>
        <v>46-60 (Older Adult)</v>
      </c>
      <c r="AA966" t="str" cm="1">
        <f t="array" ref="AA966">INDEX(F966:F2465, MATCH(MAX(IF(H966:H2465="0", COUNTIF(F966:F2465, F966:F2465), 0)), IF(H966:H2465="0", COUNTIF(F966:F2465, F966:F2465), 0), 0))</f>
        <v>Medical</v>
      </c>
      <c r="AB966" t="str" cm="1">
        <f t="array" ref="AB966">INDEX(Q966:Q1964, MATCH(MAX(COUNTIFS(Q966:Q1964, Q966:Q1964, AC966:AC1964, "High")), COUNTIFS(Q966:Q1964, Q966:Q1964, AC966:AC1964, "High"), 0))</f>
        <v>West</v>
      </c>
      <c r="AC966" t="str">
        <v>Low Risk</v>
      </c>
      <c r="AH966">
        <f t="shared" si="61"/>
        <v>647.51989389920425</v>
      </c>
      <c r="AJ966">
        <f t="shared" si="62"/>
        <v>0.13414634146341464</v>
      </c>
      <c r="AK966">
        <f t="shared" si="63"/>
        <v>-1.130859446849799E-2</v>
      </c>
      <c r="AM966">
        <v>0.54891702795905251</v>
      </c>
      <c r="AN966" s="8">
        <f>IF(L966="Male", 1, 0)</f>
        <v>0</v>
      </c>
    </row>
    <row r="967" spans="1:40" ht="15" x14ac:dyDescent="0.3">
      <c r="A967">
        <v>966</v>
      </c>
      <c r="B967">
        <v>46</v>
      </c>
      <c r="C967">
        <v>43899</v>
      </c>
      <c r="D967">
        <v>692</v>
      </c>
      <c r="E967">
        <v>266871</v>
      </c>
      <c r="F967" t="s">
        <v>28</v>
      </c>
      <c r="G967">
        <v>4606</v>
      </c>
      <c r="H967">
        <v>0</v>
      </c>
      <c r="I967">
        <v>0</v>
      </c>
      <c r="J967" t="s">
        <v>20</v>
      </c>
      <c r="K967" t="s">
        <v>33</v>
      </c>
      <c r="L967" t="s">
        <v>30</v>
      </c>
      <c r="M967" t="s">
        <v>37</v>
      </c>
      <c r="N967">
        <v>0</v>
      </c>
      <c r="O967">
        <v>3</v>
      </c>
      <c r="P967">
        <v>112913</v>
      </c>
      <c r="Q967" t="s">
        <v>24</v>
      </c>
      <c r="R967">
        <v>16</v>
      </c>
      <c r="S967" t="s">
        <v>42</v>
      </c>
      <c r="W967" t="str">
        <f>IF(B967&lt;30,"&lt;30",IF(B967&lt;=40,"30-40",IF(B967&lt;=50,"41-50",IF(B967&lt;=60,"51-60","&gt;60"))))</f>
        <v>41-50</v>
      </c>
      <c r="X967" t="str">
        <f t="shared" si="60"/>
        <v>46-60 (Older Adult)</v>
      </c>
      <c r="AA967" t="str" cm="1">
        <f t="array" ref="AA967">INDEX(F967:F2466, MATCH(MAX(IF(H967:H2466="0", COUNTIF(F967:F2466, F967:F2466), 0)), IF(H967:H2466="0", COUNTIF(F967:F2466, F967:F2466), 0), 0))</f>
        <v>Education</v>
      </c>
      <c r="AB967" t="str" cm="1">
        <f t="array" ref="AB967">INDEX(Q967:Q1965, MATCH(MAX(COUNTIFS(Q967:Q1965, Q967:Q1965, AC967:AC1965, "High")), COUNTIFS(Q967:Q1965, Q967:Q1965, AC967:AC1965, "High"), 0))</f>
        <v>East</v>
      </c>
      <c r="AC967" t="str">
        <v>High Risk</v>
      </c>
      <c r="AH967">
        <f t="shared" si="61"/>
        <v>652.44324324324327</v>
      </c>
      <c r="AJ967">
        <f t="shared" si="62"/>
        <v>0.15873015873015872</v>
      </c>
      <c r="AK967">
        <f t="shared" si="63"/>
        <v>-1.1631597313496811E-2</v>
      </c>
      <c r="AM967">
        <v>0.49661938940832528</v>
      </c>
      <c r="AN967" s="8">
        <f>IF(L967="Male", 1, 0)</f>
        <v>1</v>
      </c>
    </row>
    <row r="968" spans="1:40" ht="15" x14ac:dyDescent="0.3">
      <c r="A968">
        <v>967</v>
      </c>
      <c r="B968">
        <v>21</v>
      </c>
      <c r="C968">
        <v>47545</v>
      </c>
      <c r="D968">
        <v>674</v>
      </c>
      <c r="E968">
        <v>291357</v>
      </c>
      <c r="F968" t="s">
        <v>28</v>
      </c>
      <c r="G968">
        <v>4035</v>
      </c>
      <c r="H968">
        <v>0</v>
      </c>
      <c r="I968">
        <v>1</v>
      </c>
      <c r="J968" t="s">
        <v>20</v>
      </c>
      <c r="K968" t="s">
        <v>29</v>
      </c>
      <c r="L968" t="s">
        <v>30</v>
      </c>
      <c r="M968" t="s">
        <v>41</v>
      </c>
      <c r="N968">
        <v>2</v>
      </c>
      <c r="O968">
        <v>3</v>
      </c>
      <c r="P968">
        <v>51614</v>
      </c>
      <c r="Q968" t="s">
        <v>26</v>
      </c>
      <c r="R968">
        <v>3</v>
      </c>
      <c r="S968" t="s">
        <v>34</v>
      </c>
      <c r="W968" t="str">
        <f>IF(B968&lt;30,"&lt;30",IF(B968&lt;=40,"30-40",IF(B968&lt;=50,"41-50",IF(B968&lt;=60,"51-60","&gt;60"))))</f>
        <v>&lt;30</v>
      </c>
      <c r="X968" t="str">
        <f t="shared" si="60"/>
        <v>18-30 (Young Adult)</v>
      </c>
      <c r="AA968" t="str" cm="1">
        <f t="array" ref="AA968">INDEX(F968:F2467, MATCH(MAX(IF(H968:H2467="0", COUNTIF(F968:F2467, F968:F2467), 0)), IF(H968:H2467="0", COUNTIF(F968:F2467, F968:F2467), 0), 0))</f>
        <v>Education</v>
      </c>
      <c r="AB968" t="str" cm="1">
        <f t="array" ref="AB968">INDEX(Q968:Q1966, MATCH(MAX(COUNTIFS(Q968:Q1966, Q968:Q1966, AC968:AC1966, "High")), COUNTIFS(Q968:Q1966, Q968:Q1966, AC968:AC1966, "High"), 0))</f>
        <v>West</v>
      </c>
      <c r="AC968" t="str">
        <v>High Risk</v>
      </c>
      <c r="AH968">
        <f t="shared" si="61"/>
        <v>648.68905472636811</v>
      </c>
      <c r="AJ968">
        <f t="shared" si="62"/>
        <v>0.13100436681222707</v>
      </c>
      <c r="AK968">
        <f t="shared" si="63"/>
        <v>-1.1259282009967994E-2</v>
      </c>
      <c r="AM968">
        <v>0.52961994152946612</v>
      </c>
      <c r="AN968" s="8">
        <f>IF(L968="Male", 1, 0)</f>
        <v>1</v>
      </c>
    </row>
    <row r="969" spans="1:40" ht="15" x14ac:dyDescent="0.3">
      <c r="A969">
        <v>968</v>
      </c>
      <c r="B969">
        <v>56</v>
      </c>
      <c r="C969">
        <v>60064</v>
      </c>
      <c r="D969">
        <v>640</v>
      </c>
      <c r="E969">
        <v>217204</v>
      </c>
      <c r="F969" t="s">
        <v>19</v>
      </c>
      <c r="G969">
        <v>4599</v>
      </c>
      <c r="H969">
        <v>0</v>
      </c>
      <c r="I969">
        <v>1</v>
      </c>
      <c r="J969" t="s">
        <v>20</v>
      </c>
      <c r="K969" t="s">
        <v>29</v>
      </c>
      <c r="L969" t="s">
        <v>22</v>
      </c>
      <c r="M969" t="s">
        <v>41</v>
      </c>
      <c r="N969">
        <v>5</v>
      </c>
      <c r="O969">
        <v>4</v>
      </c>
      <c r="P969">
        <v>53640</v>
      </c>
      <c r="Q969" t="s">
        <v>38</v>
      </c>
      <c r="R969">
        <v>10</v>
      </c>
      <c r="S969" t="s">
        <v>34</v>
      </c>
      <c r="W969" t="str">
        <f>IF(B969&lt;30,"&lt;30",IF(B969&lt;=40,"30-40",IF(B969&lt;=50,"41-50",IF(B969&lt;=60,"51-60","&gt;60"))))</f>
        <v>51-60</v>
      </c>
      <c r="X969" t="str">
        <f t="shared" si="60"/>
        <v>46-60 (Older Adult)</v>
      </c>
      <c r="AA969" t="str" cm="1">
        <f t="array" ref="AA969">INDEX(F969:F2468, MATCH(MAX(IF(H969:H2468="0", COUNTIF(F969:F2468, F969:F2468), 0)), IF(H969:H2468="0", COUNTIF(F969:F2468, F969:F2468), 0), 0))</f>
        <v>Home</v>
      </c>
      <c r="AB969" t="str" cm="1">
        <f t="array" ref="AB969">INDEX(Q969:Q1967, MATCH(MAX(COUNTIFS(Q969:Q1967, Q969:Q1967, AC969:AC1967, "High")), COUNTIFS(Q969:Q1967, Q969:Q1967, AC969:AC1967, "High"), 0))</f>
        <v>North</v>
      </c>
      <c r="AC969" t="str">
        <v>High Risk</v>
      </c>
      <c r="AH969">
        <f t="shared" si="61"/>
        <v>648.68905472636811</v>
      </c>
      <c r="AJ969">
        <f t="shared" si="62"/>
        <v>0.11715481171548117</v>
      </c>
      <c r="AK969">
        <f t="shared" si="63"/>
        <v>-1.0885282913167843E-2</v>
      </c>
      <c r="AM969">
        <v>0.64293149172270847</v>
      </c>
      <c r="AN969" s="8">
        <f>IF(L969="Male", 1, 0)</f>
        <v>0</v>
      </c>
    </row>
    <row r="970" spans="1:40" ht="15" x14ac:dyDescent="0.3">
      <c r="A970">
        <v>969</v>
      </c>
      <c r="B970">
        <v>64</v>
      </c>
      <c r="C970">
        <v>77538</v>
      </c>
      <c r="D970">
        <v>697</v>
      </c>
      <c r="E970">
        <v>289266</v>
      </c>
      <c r="F970" t="s">
        <v>35</v>
      </c>
      <c r="G970">
        <v>4614</v>
      </c>
      <c r="H970">
        <v>1</v>
      </c>
      <c r="I970">
        <v>1</v>
      </c>
      <c r="J970" t="s">
        <v>20</v>
      </c>
      <c r="K970" t="s">
        <v>21</v>
      </c>
      <c r="L970" t="s">
        <v>22</v>
      </c>
      <c r="M970" t="s">
        <v>41</v>
      </c>
      <c r="N970">
        <v>4</v>
      </c>
      <c r="O970">
        <v>3</v>
      </c>
      <c r="P970">
        <v>167618</v>
      </c>
      <c r="Q970" t="s">
        <v>26</v>
      </c>
      <c r="R970">
        <v>8</v>
      </c>
      <c r="S970" t="s">
        <v>45</v>
      </c>
      <c r="W970" t="str">
        <f>IF(B970&lt;30,"&lt;30",IF(B970&lt;=40,"30-40",IF(B970&lt;=50,"41-50",IF(B970&lt;=60,"51-60","&gt;60"))))</f>
        <v>&gt;60</v>
      </c>
      <c r="X970" t="str">
        <f t="shared" si="60"/>
        <v>46-60 (Older Adult)</v>
      </c>
      <c r="AA970" t="str" cm="1">
        <f t="array" ref="AA970">INDEX(F970:F2469, MATCH(MAX(IF(H970:H2469="0", COUNTIF(F970:F2469, F970:F2469), 0)), IF(H970:H2469="0", COUNTIF(F970:F2469, F970:F2469), 0), 0))</f>
        <v>Medical</v>
      </c>
      <c r="AB970" t="str" cm="1">
        <f t="array" ref="AB970">INDEX(Q970:Q1968, MATCH(MAX(COUNTIFS(Q970:Q1968, Q970:Q1968, AC970:AC1968, "High")), COUNTIFS(Q970:Q1968, Q970:Q1968, AC970:AC1968, "High"), 0))</f>
        <v>West</v>
      </c>
      <c r="AC970" t="str">
        <v>High Risk</v>
      </c>
      <c r="AH970">
        <f t="shared" si="61"/>
        <v>648.68905472636811</v>
      </c>
      <c r="AJ970">
        <f t="shared" si="62"/>
        <v>0.17796610169491525</v>
      </c>
      <c r="AK970">
        <f t="shared" si="63"/>
        <v>-9.8247934252096488E-3</v>
      </c>
      <c r="AM970">
        <v>0.80109157064887815</v>
      </c>
      <c r="AN970" s="8">
        <f>IF(L970="Male", 1, 0)</f>
        <v>0</v>
      </c>
    </row>
    <row r="971" spans="1:40" ht="15" x14ac:dyDescent="0.3">
      <c r="A971">
        <v>970</v>
      </c>
      <c r="B971">
        <v>25</v>
      </c>
      <c r="C971">
        <v>24822</v>
      </c>
      <c r="D971">
        <v>676</v>
      </c>
      <c r="E971">
        <v>157199</v>
      </c>
      <c r="F971" t="s">
        <v>35</v>
      </c>
      <c r="G971">
        <v>5490</v>
      </c>
      <c r="H971">
        <v>0</v>
      </c>
      <c r="I971">
        <v>0</v>
      </c>
      <c r="J971" t="s">
        <v>20</v>
      </c>
      <c r="K971" t="s">
        <v>21</v>
      </c>
      <c r="L971" t="s">
        <v>22</v>
      </c>
      <c r="M971" t="s">
        <v>41</v>
      </c>
      <c r="N971">
        <v>1</v>
      </c>
      <c r="O971">
        <v>4</v>
      </c>
      <c r="P971">
        <v>136983</v>
      </c>
      <c r="Q971" t="s">
        <v>26</v>
      </c>
      <c r="R971">
        <v>18</v>
      </c>
      <c r="S971" t="s">
        <v>42</v>
      </c>
      <c r="W971" t="str">
        <f>IF(B971&lt;30,"&lt;30",IF(B971&lt;=40,"30-40",IF(B971&lt;=50,"41-50",IF(B971&lt;=60,"51-60","&gt;60"))))</f>
        <v>&lt;30</v>
      </c>
      <c r="X971" t="str">
        <f t="shared" si="60"/>
        <v>18-30 (Young Adult)</v>
      </c>
      <c r="AA971" t="str" cm="1">
        <f t="array" ref="AA971">INDEX(F971:F2470, MATCH(MAX(IF(H971:H2470="0", COUNTIF(F971:F2470, F971:F2470), 0)), IF(H971:H2470="0", COUNTIF(F971:F2470, F971:F2470), 0), 0))</f>
        <v>Medical</v>
      </c>
      <c r="AB971" t="str" cm="1">
        <f t="array" ref="AB971">INDEX(Q971:Q1969, MATCH(MAX(COUNTIFS(Q971:Q1969, Q971:Q1969, AC971:AC1969, "High")), COUNTIFS(Q971:Q1969, Q971:Q1969, AC971:AC1969, "High"), 0))</f>
        <v>West</v>
      </c>
      <c r="AC971" t="str">
        <v>High Risk</v>
      </c>
      <c r="AH971">
        <f t="shared" si="61"/>
        <v>648.68905472636811</v>
      </c>
      <c r="AJ971">
        <f t="shared" si="62"/>
        <v>0.15436241610738255</v>
      </c>
      <c r="AK971">
        <f t="shared" si="63"/>
        <v>-1.2160176587107054E-2</v>
      </c>
      <c r="AM971">
        <v>0.32395029099499473</v>
      </c>
      <c r="AN971" s="8">
        <f>IF(L971="Male", 1, 0)</f>
        <v>0</v>
      </c>
    </row>
    <row r="972" spans="1:40" ht="15" x14ac:dyDescent="0.3">
      <c r="A972">
        <v>971</v>
      </c>
      <c r="B972">
        <v>61</v>
      </c>
      <c r="C972">
        <v>31024</v>
      </c>
      <c r="D972">
        <v>666</v>
      </c>
      <c r="E972">
        <v>182038</v>
      </c>
      <c r="F972" t="s">
        <v>40</v>
      </c>
      <c r="G972">
        <v>4755</v>
      </c>
      <c r="H972">
        <v>0</v>
      </c>
      <c r="I972">
        <v>1</v>
      </c>
      <c r="J972" t="s">
        <v>20</v>
      </c>
      <c r="K972" t="s">
        <v>21</v>
      </c>
      <c r="L972" t="s">
        <v>30</v>
      </c>
      <c r="M972" t="s">
        <v>37</v>
      </c>
      <c r="N972">
        <v>5</v>
      </c>
      <c r="O972">
        <v>2</v>
      </c>
      <c r="P972">
        <v>123069</v>
      </c>
      <c r="Q972" t="s">
        <v>26</v>
      </c>
      <c r="R972">
        <v>4</v>
      </c>
      <c r="S972" t="s">
        <v>45</v>
      </c>
      <c r="W972" t="str">
        <f>IF(B972&lt;30,"&lt;30",IF(B972&lt;=40,"30-40",IF(B972&lt;=50,"41-50",IF(B972&lt;=60,"51-60","&gt;60"))))</f>
        <v>&gt;60</v>
      </c>
      <c r="X972" t="str">
        <f t="shared" si="60"/>
        <v>46-60 (Older Adult)</v>
      </c>
      <c r="AA972" t="str" cm="1">
        <f t="array" ref="AA972">INDEX(F972:F2471, MATCH(MAX(IF(H972:H2471="0", COUNTIF(F972:F2471, F972:F2471), 0)), IF(H972:H2471="0", COUNTIF(F972:F2471, F972:F2471), 0), 0))</f>
        <v>Car</v>
      </c>
      <c r="AB972" t="str" cm="1">
        <f t="array" ref="AB972">INDEX(Q972:Q1970, MATCH(MAX(COUNTIFS(Q972:Q1970, Q972:Q1970, AC972:AC1970, "High")), COUNTIFS(Q972:Q1970, Q972:Q1970, AC972:AC1970, "High"), 0))</f>
        <v>West</v>
      </c>
      <c r="AC972" t="str">
        <v>High Risk</v>
      </c>
      <c r="AH972">
        <f t="shared" si="61"/>
        <v>652.44324324324327</v>
      </c>
      <c r="AJ972">
        <f t="shared" si="62"/>
        <v>0.11715481171548117</v>
      </c>
      <c r="AK972">
        <f t="shared" si="63"/>
        <v>-1.1101266561475752E-2</v>
      </c>
      <c r="AM972">
        <v>0.38008562403265661</v>
      </c>
      <c r="AN972" s="8">
        <f>IF(L972="Male", 1, 0)</f>
        <v>1</v>
      </c>
    </row>
    <row r="973" spans="1:40" ht="15" x14ac:dyDescent="0.3">
      <c r="A973">
        <v>972</v>
      </c>
      <c r="B973">
        <v>42</v>
      </c>
      <c r="C973">
        <v>47877</v>
      </c>
      <c r="D973">
        <v>564</v>
      </c>
      <c r="E973">
        <v>170992</v>
      </c>
      <c r="F973" t="s">
        <v>19</v>
      </c>
      <c r="G973">
        <v>6276</v>
      </c>
      <c r="H973">
        <v>0</v>
      </c>
      <c r="I973">
        <v>1</v>
      </c>
      <c r="J973" t="s">
        <v>20</v>
      </c>
      <c r="K973" t="s">
        <v>29</v>
      </c>
      <c r="L973" t="s">
        <v>22</v>
      </c>
      <c r="M973" t="s">
        <v>31</v>
      </c>
      <c r="N973">
        <v>2</v>
      </c>
      <c r="O973">
        <v>4</v>
      </c>
      <c r="P973">
        <v>80208</v>
      </c>
      <c r="Q973" t="s">
        <v>38</v>
      </c>
      <c r="R973">
        <v>12</v>
      </c>
      <c r="S973" t="s">
        <v>39</v>
      </c>
      <c r="W973" t="str">
        <f>IF(B973&lt;30,"&lt;30",IF(B973&lt;=40,"30-40",IF(B973&lt;=50,"41-50",IF(B973&lt;=60,"51-60","&gt;60"))))</f>
        <v>41-50</v>
      </c>
      <c r="X973" t="str">
        <f t="shared" si="60"/>
        <v>31-45 (Middle-Aged)</v>
      </c>
      <c r="AA973" t="str" cm="1">
        <f t="array" ref="AA973">INDEX(F973:F2472, MATCH(MAX(IF(H973:H2472="0", COUNTIF(F973:F2472, F973:F2472), 0)), IF(H973:H2472="0", COUNTIF(F973:F2472, F973:F2472), 0), 0))</f>
        <v>Home</v>
      </c>
      <c r="AB973" t="str" cm="1">
        <f t="array" ref="AB973">INDEX(Q973:Q1971, MATCH(MAX(COUNTIFS(Q973:Q1971, Q973:Q1971, AC973:AC1971, "High")), COUNTIFS(Q973:Q1971, Q973:Q1971, AC973:AC1971, "High"), 0))</f>
        <v>North</v>
      </c>
      <c r="AC973" t="str">
        <v>Low Risk</v>
      </c>
      <c r="AH973">
        <f t="shared" si="61"/>
        <v>647.78062678062679</v>
      </c>
      <c r="AJ973">
        <f t="shared" si="62"/>
        <v>0.13100436681222707</v>
      </c>
      <c r="AK973">
        <f t="shared" si="63"/>
        <v>-1.1421475931899636E-2</v>
      </c>
      <c r="AM973">
        <v>0.53262492872206579</v>
      </c>
      <c r="AN973" s="8">
        <f>IF(L973="Male", 1, 0)</f>
        <v>0</v>
      </c>
    </row>
    <row r="974" spans="1:40" ht="15" x14ac:dyDescent="0.3">
      <c r="A974">
        <v>973</v>
      </c>
      <c r="B974">
        <v>24</v>
      </c>
      <c r="C974">
        <v>50744</v>
      </c>
      <c r="D974">
        <v>651</v>
      </c>
      <c r="E974">
        <v>175205</v>
      </c>
      <c r="F974" t="s">
        <v>19</v>
      </c>
      <c r="G974">
        <v>4345</v>
      </c>
      <c r="H974">
        <v>1</v>
      </c>
      <c r="I974">
        <v>1</v>
      </c>
      <c r="J974" t="s">
        <v>20</v>
      </c>
      <c r="K974" t="s">
        <v>21</v>
      </c>
      <c r="L974" t="s">
        <v>22</v>
      </c>
      <c r="M974" t="s">
        <v>41</v>
      </c>
      <c r="N974">
        <v>1</v>
      </c>
      <c r="O974">
        <v>2</v>
      </c>
      <c r="P974">
        <v>92859</v>
      </c>
      <c r="Q974" t="s">
        <v>32</v>
      </c>
      <c r="R974">
        <v>5</v>
      </c>
      <c r="S974" t="s">
        <v>45</v>
      </c>
      <c r="W974" t="str">
        <f>IF(B974&lt;30,"&lt;30",IF(B974&lt;=40,"30-40",IF(B974&lt;=50,"41-50",IF(B974&lt;=60,"51-60","&gt;60"))))</f>
        <v>&lt;30</v>
      </c>
      <c r="X974" t="str">
        <f t="shared" si="60"/>
        <v>18-30 (Young Adult)</v>
      </c>
      <c r="AA974" t="str" cm="1">
        <f t="array" ref="AA974">INDEX(F974:F2473, MATCH(MAX(IF(H974:H2473="0", COUNTIF(F974:F2473, F974:F2473), 0)), IF(H974:H2473="0", COUNTIF(F974:F2473, F974:F2473), 0), 0))</f>
        <v>Home</v>
      </c>
      <c r="AB974" t="str" cm="1">
        <f t="array" ref="AB974">INDEX(Q974:Q1972, MATCH(MAX(COUNTIFS(Q974:Q1972, Q974:Q1972, AC974:AC1972, "High")), COUNTIFS(Q974:Q1972, Q974:Q1972, AC974:AC1972, "High"), 0))</f>
        <v>South</v>
      </c>
      <c r="AC974" t="str">
        <v>High Risk</v>
      </c>
      <c r="AH974">
        <f t="shared" si="61"/>
        <v>648.68905472636811</v>
      </c>
      <c r="AJ974">
        <f t="shared" si="62"/>
        <v>0.15436241610738255</v>
      </c>
      <c r="AK974">
        <f t="shared" si="63"/>
        <v>-1.0353118963621856E-2</v>
      </c>
      <c r="AM974">
        <v>0.55857462234008848</v>
      </c>
      <c r="AN974" s="8">
        <f>IF(L974="Male", 1, 0)</f>
        <v>0</v>
      </c>
    </row>
    <row r="975" spans="1:40" ht="15" x14ac:dyDescent="0.3">
      <c r="A975">
        <v>974</v>
      </c>
      <c r="B975">
        <v>22</v>
      </c>
      <c r="C975">
        <v>46735</v>
      </c>
      <c r="D975">
        <v>587</v>
      </c>
      <c r="E975">
        <v>202065</v>
      </c>
      <c r="F975" t="s">
        <v>35</v>
      </c>
      <c r="G975">
        <v>5204</v>
      </c>
      <c r="H975">
        <v>0</v>
      </c>
      <c r="I975">
        <v>1</v>
      </c>
      <c r="J975" t="s">
        <v>20</v>
      </c>
      <c r="K975" t="s">
        <v>29</v>
      </c>
      <c r="L975" t="s">
        <v>22</v>
      </c>
      <c r="M975" t="s">
        <v>37</v>
      </c>
      <c r="N975">
        <v>2</v>
      </c>
      <c r="O975">
        <v>2</v>
      </c>
      <c r="P975">
        <v>99949</v>
      </c>
      <c r="Q975" t="s">
        <v>38</v>
      </c>
      <c r="R975">
        <v>4</v>
      </c>
      <c r="S975" t="s">
        <v>25</v>
      </c>
      <c r="W975" t="str">
        <f>IF(B975&lt;30,"&lt;30",IF(B975&lt;=40,"30-40",IF(B975&lt;=50,"41-50",IF(B975&lt;=60,"51-60","&gt;60"))))</f>
        <v>&lt;30</v>
      </c>
      <c r="X975" t="str">
        <f t="shared" si="60"/>
        <v>18-30 (Young Adult)</v>
      </c>
      <c r="AA975" t="str" cm="1">
        <f t="array" ref="AA975">INDEX(F975:F2474, MATCH(MAX(IF(H975:H2474="0", COUNTIF(F975:F2474, F975:F2474), 0)), IF(H975:H2474="0", COUNTIF(F975:F2474, F975:F2474), 0), 0))</f>
        <v>Medical</v>
      </c>
      <c r="AB975" t="str" cm="1">
        <f t="array" ref="AB975">INDEX(Q975:Q1973, MATCH(MAX(COUNTIFS(Q975:Q1973, Q975:Q1973, AC975:AC1973, "High")), COUNTIFS(Q975:Q1973, Q975:Q1973, AC975:AC1973, "High"), 0))</f>
        <v>North</v>
      </c>
      <c r="AC975" t="str">
        <v>Low Risk</v>
      </c>
      <c r="AH975">
        <f t="shared" si="61"/>
        <v>652.44324324324327</v>
      </c>
      <c r="AJ975">
        <f t="shared" si="62"/>
        <v>0.13100436681222707</v>
      </c>
      <c r="AK975">
        <f t="shared" si="63"/>
        <v>-8.516901788922936E-3</v>
      </c>
      <c r="AM975">
        <v>0.52228849687282208</v>
      </c>
      <c r="AN975" s="8">
        <f>IF(L975="Male", 1, 0)</f>
        <v>0</v>
      </c>
    </row>
    <row r="976" spans="1:40" ht="15" x14ac:dyDescent="0.3">
      <c r="A976">
        <v>975</v>
      </c>
      <c r="B976">
        <v>36</v>
      </c>
      <c r="C976">
        <v>41700</v>
      </c>
      <c r="D976">
        <v>595</v>
      </c>
      <c r="E976">
        <v>210198</v>
      </c>
      <c r="F976" t="s">
        <v>44</v>
      </c>
      <c r="G976">
        <v>3344</v>
      </c>
      <c r="H976">
        <v>0</v>
      </c>
      <c r="I976">
        <v>0</v>
      </c>
      <c r="J976" t="s">
        <v>36</v>
      </c>
      <c r="K976" t="s">
        <v>33</v>
      </c>
      <c r="L976" t="s">
        <v>22</v>
      </c>
      <c r="M976" t="s">
        <v>41</v>
      </c>
      <c r="N976">
        <v>2</v>
      </c>
      <c r="O976">
        <v>1</v>
      </c>
      <c r="P976">
        <v>139430</v>
      </c>
      <c r="Q976" t="s">
        <v>32</v>
      </c>
      <c r="R976">
        <v>19</v>
      </c>
      <c r="S976" t="s">
        <v>45</v>
      </c>
      <c r="W976" t="str">
        <f>IF(B976&lt;30,"&lt;30",IF(B976&lt;=40,"30-40",IF(B976&lt;=50,"41-50",IF(B976&lt;=60,"51-60","&gt;60"))))</f>
        <v>30-40</v>
      </c>
      <c r="X976" t="str">
        <f t="shared" si="60"/>
        <v>31-45 (Middle-Aged)</v>
      </c>
      <c r="AA976" t="str" cm="1">
        <f t="array" ref="AA976">INDEX(F976:F2475, MATCH(MAX(IF(H976:H2475="0", COUNTIF(F976:F2475, F976:F2475), 0)), IF(H976:H2475="0", COUNTIF(F976:F2475, F976:F2475), 0), 0))</f>
        <v>Personal</v>
      </c>
      <c r="AB976" t="str" cm="1">
        <f t="array" ref="AB976">INDEX(Q976:Q1974, MATCH(MAX(COUNTIFS(Q976:Q1974, Q976:Q1974, AC976:AC1974, "High")), COUNTIFS(Q976:Q1974, Q976:Q1974, AC976:AC1974, "High"), 0))</f>
        <v>South</v>
      </c>
      <c r="AC976" t="str">
        <v>Low Risk</v>
      </c>
      <c r="AH976">
        <f t="shared" si="61"/>
        <v>648.68905472636811</v>
      </c>
      <c r="AJ976">
        <f t="shared" si="62"/>
        <v>0.13100436681222707</v>
      </c>
      <c r="AK976">
        <f t="shared" si="63"/>
        <v>-8.8356204849745993E-3</v>
      </c>
      <c r="AM976">
        <v>0.47671587484047317</v>
      </c>
      <c r="AN976" s="8">
        <f>IF(L976="Male", 1, 0)</f>
        <v>0</v>
      </c>
    </row>
    <row r="977" spans="1:40" ht="15" x14ac:dyDescent="0.3">
      <c r="A977">
        <v>976</v>
      </c>
      <c r="B977">
        <v>36</v>
      </c>
      <c r="C977">
        <v>31514</v>
      </c>
      <c r="D977">
        <v>631</v>
      </c>
      <c r="E977">
        <v>221549</v>
      </c>
      <c r="F977" t="s">
        <v>35</v>
      </c>
      <c r="G977">
        <v>5658</v>
      </c>
      <c r="H977">
        <v>1</v>
      </c>
      <c r="I977">
        <v>1</v>
      </c>
      <c r="J977" t="s">
        <v>20</v>
      </c>
      <c r="K977" t="s">
        <v>29</v>
      </c>
      <c r="L977" t="s">
        <v>22</v>
      </c>
      <c r="M977" t="s">
        <v>37</v>
      </c>
      <c r="N977">
        <v>0</v>
      </c>
      <c r="O977">
        <v>3</v>
      </c>
      <c r="P977">
        <v>112083</v>
      </c>
      <c r="Q977" t="s">
        <v>38</v>
      </c>
      <c r="R977">
        <v>19</v>
      </c>
      <c r="S977" t="s">
        <v>45</v>
      </c>
      <c r="W977" t="str">
        <f>IF(B977&lt;30,"&lt;30",IF(B977&lt;=40,"30-40",IF(B977&lt;=50,"41-50",IF(B977&lt;=60,"51-60","&gt;60"))))</f>
        <v>30-40</v>
      </c>
      <c r="X977" t="str">
        <f t="shared" si="60"/>
        <v>31-45 (Middle-Aged)</v>
      </c>
      <c r="AA977" t="str" cm="1">
        <f t="array" ref="AA977">INDEX(F977:F2476, MATCH(MAX(IF(H977:H2476="0", COUNTIF(F977:F2476, F977:F2476), 0)), IF(H977:H2476="0", COUNTIF(F977:F2476, F977:F2476), 0), 0))</f>
        <v>Medical</v>
      </c>
      <c r="AB977" t="str" cm="1">
        <f t="array" ref="AB977">INDEX(Q977:Q1975, MATCH(MAX(COUNTIFS(Q977:Q1975, Q977:Q1975, AC977:AC1975, "High")), COUNTIFS(Q977:Q1975, Q977:Q1975, AC977:AC1975, "High"), 0))</f>
        <v>North</v>
      </c>
      <c r="AC977" t="str">
        <v>High Risk</v>
      </c>
      <c r="AH977">
        <f t="shared" si="61"/>
        <v>652.44324324324327</v>
      </c>
      <c r="AJ977">
        <f t="shared" si="62"/>
        <v>0.15873015873015872</v>
      </c>
      <c r="AK977">
        <f t="shared" si="63"/>
        <v>-9.8747501918175669E-3</v>
      </c>
      <c r="AM977">
        <v>0.38452069549161411</v>
      </c>
      <c r="AN977" s="8">
        <f>IF(L977="Male", 1, 0)</f>
        <v>0</v>
      </c>
    </row>
    <row r="978" spans="1:40" ht="15" x14ac:dyDescent="0.3">
      <c r="A978">
        <v>977</v>
      </c>
      <c r="B978">
        <v>42</v>
      </c>
      <c r="C978">
        <v>40838</v>
      </c>
      <c r="D978">
        <v>723</v>
      </c>
      <c r="E978">
        <v>287232</v>
      </c>
      <c r="F978" t="s">
        <v>35</v>
      </c>
      <c r="G978">
        <v>3579</v>
      </c>
      <c r="H978">
        <v>0</v>
      </c>
      <c r="I978">
        <v>1</v>
      </c>
      <c r="J978" t="s">
        <v>20</v>
      </c>
      <c r="K978" t="s">
        <v>33</v>
      </c>
      <c r="L978" t="s">
        <v>30</v>
      </c>
      <c r="M978" t="s">
        <v>23</v>
      </c>
      <c r="N978">
        <v>5</v>
      </c>
      <c r="O978">
        <v>3</v>
      </c>
      <c r="P978">
        <v>115777</v>
      </c>
      <c r="Q978" t="s">
        <v>38</v>
      </c>
      <c r="R978">
        <v>5</v>
      </c>
      <c r="S978" t="s">
        <v>39</v>
      </c>
      <c r="W978" t="str">
        <f>IF(B978&lt;30,"&lt;30",IF(B978&lt;=40,"30-40",IF(B978&lt;=50,"41-50",IF(B978&lt;=60,"51-60","&gt;60"))))</f>
        <v>41-50</v>
      </c>
      <c r="X978" t="str">
        <f t="shared" si="60"/>
        <v>31-45 (Middle-Aged)</v>
      </c>
      <c r="AA978" t="str" cm="1">
        <f t="array" ref="AA978">INDEX(F978:F2477, MATCH(MAX(IF(H978:H2477="0", COUNTIF(F978:F2477, F978:F2477), 0)), IF(H978:H2477="0", COUNTIF(F978:F2477, F978:F2477), 0), 0))</f>
        <v>Medical</v>
      </c>
      <c r="AB978" t="str" cm="1">
        <f t="array" ref="AB978">INDEX(Q978:Q1976, MATCH(MAX(COUNTIFS(Q978:Q1976, Q978:Q1976, AC978:AC1976, "High")), COUNTIFS(Q978:Q1976, Q978:Q1976, AC978:AC1976, "High"), 0))</f>
        <v>North</v>
      </c>
      <c r="AC978" t="str">
        <v>High Risk</v>
      </c>
      <c r="AH978">
        <f t="shared" si="61"/>
        <v>647.51989389920425</v>
      </c>
      <c r="AJ978">
        <f t="shared" si="62"/>
        <v>0.11715481171548117</v>
      </c>
      <c r="AK978">
        <f t="shared" si="63"/>
        <v>-1.2265966935113363E-2</v>
      </c>
      <c r="AM978">
        <v>0.46891376953920511</v>
      </c>
      <c r="AN978" s="8">
        <f>IF(L978="Male", 1, 0)</f>
        <v>1</v>
      </c>
    </row>
    <row r="979" spans="1:40" ht="15" x14ac:dyDescent="0.3">
      <c r="A979">
        <v>978</v>
      </c>
      <c r="B979">
        <v>63</v>
      </c>
      <c r="C979">
        <v>62258</v>
      </c>
      <c r="D979">
        <v>668</v>
      </c>
      <c r="E979">
        <v>123768</v>
      </c>
      <c r="F979" t="s">
        <v>35</v>
      </c>
      <c r="G979">
        <v>5570</v>
      </c>
      <c r="H979">
        <v>0</v>
      </c>
      <c r="I979">
        <v>0</v>
      </c>
      <c r="J979" t="s">
        <v>20</v>
      </c>
      <c r="K979" t="s">
        <v>29</v>
      </c>
      <c r="L979" t="s">
        <v>22</v>
      </c>
      <c r="M979" t="s">
        <v>31</v>
      </c>
      <c r="N979">
        <v>5</v>
      </c>
      <c r="O979">
        <v>1</v>
      </c>
      <c r="P979">
        <v>94970</v>
      </c>
      <c r="Q979" t="s">
        <v>26</v>
      </c>
      <c r="R979">
        <v>15</v>
      </c>
      <c r="S979" t="s">
        <v>42</v>
      </c>
      <c r="W979" t="str">
        <f>IF(B979&lt;30,"&lt;30",IF(B979&lt;=40,"30-40",IF(B979&lt;=50,"41-50",IF(B979&lt;=60,"51-60","&gt;60"))))</f>
        <v>&gt;60</v>
      </c>
      <c r="X979" t="str">
        <f t="shared" si="60"/>
        <v>46-60 (Older Adult)</v>
      </c>
      <c r="AA979" t="str" cm="1">
        <f t="array" ref="AA979">INDEX(F979:F2478, MATCH(MAX(IF(H979:H2478="0", COUNTIF(F979:F2478, F979:F2478), 0)), IF(H979:H2478="0", COUNTIF(F979:F2478, F979:F2478), 0), 0))</f>
        <v>Medical</v>
      </c>
      <c r="AB979" t="str" cm="1">
        <f t="array" ref="AB979">INDEX(Q979:Q1977, MATCH(MAX(COUNTIFS(Q979:Q1977, Q979:Q1977, AC979:AC1977, "High")), COUNTIFS(Q979:Q1977, Q979:Q1977, AC979:AC1977, "High"), 0))</f>
        <v>West</v>
      </c>
      <c r="AC979" t="str">
        <v>High Risk</v>
      </c>
      <c r="AH979">
        <f t="shared" si="61"/>
        <v>647.78062678062679</v>
      </c>
      <c r="AJ979">
        <f t="shared" si="62"/>
        <v>0.11715481171548117</v>
      </c>
      <c r="AK979">
        <f t="shared" si="63"/>
        <v>-1.1885708116190562E-2</v>
      </c>
      <c r="AM979">
        <v>0.66278975045934674</v>
      </c>
      <c r="AN979" s="8">
        <f>IF(L979="Male", 1, 0)</f>
        <v>0</v>
      </c>
    </row>
    <row r="980" spans="1:40" ht="15" x14ac:dyDescent="0.3">
      <c r="A980">
        <v>979</v>
      </c>
      <c r="B980">
        <v>21</v>
      </c>
      <c r="C980">
        <v>51396</v>
      </c>
      <c r="D980">
        <v>671</v>
      </c>
      <c r="E980">
        <v>139737</v>
      </c>
      <c r="F980" t="s">
        <v>28</v>
      </c>
      <c r="G980">
        <v>3159</v>
      </c>
      <c r="H980">
        <v>0</v>
      </c>
      <c r="I980">
        <v>0</v>
      </c>
      <c r="J980" t="s">
        <v>20</v>
      </c>
      <c r="K980" t="s">
        <v>33</v>
      </c>
      <c r="L980" t="s">
        <v>22</v>
      </c>
      <c r="M980" t="s">
        <v>37</v>
      </c>
      <c r="N980">
        <v>5</v>
      </c>
      <c r="O980">
        <v>1</v>
      </c>
      <c r="P980">
        <v>123779</v>
      </c>
      <c r="Q980" t="s">
        <v>38</v>
      </c>
      <c r="R980">
        <v>12</v>
      </c>
      <c r="S980" t="s">
        <v>27</v>
      </c>
      <c r="W980" t="str">
        <f>IF(B980&lt;30,"&lt;30",IF(B980&lt;=40,"30-40",IF(B980&lt;=50,"41-50",IF(B980&lt;=60,"51-60","&gt;60"))))</f>
        <v>&lt;30</v>
      </c>
      <c r="X980" t="str">
        <f t="shared" si="60"/>
        <v>18-30 (Young Adult)</v>
      </c>
      <c r="AA980" t="str" cm="1">
        <f t="array" ref="AA980">INDEX(F980:F2479, MATCH(MAX(IF(H980:H2479="0", COUNTIF(F980:F2479, F980:F2479), 0)), IF(H980:H2479="0", COUNTIF(F980:F2479, F980:F2479), 0), 0))</f>
        <v>Education</v>
      </c>
      <c r="AB980" t="str" cm="1">
        <f t="array" ref="AB980">INDEX(Q980:Q1978, MATCH(MAX(COUNTIFS(Q980:Q1978, Q980:Q1978, AC980:AC1978, "High")), COUNTIFS(Q980:Q1978, Q980:Q1978, AC980:AC1978, "High"), 0))</f>
        <v>North</v>
      </c>
      <c r="AC980" t="str">
        <v>High Risk</v>
      </c>
      <c r="AH980">
        <f t="shared" si="61"/>
        <v>652.44324324324327</v>
      </c>
      <c r="AJ980">
        <f t="shared" si="62"/>
        <v>0.11715481171548117</v>
      </c>
      <c r="AK980">
        <f t="shared" si="63"/>
        <v>-1.2931447601071389E-2</v>
      </c>
      <c r="AM980">
        <v>0.5644759827303748</v>
      </c>
      <c r="AN980" s="8">
        <f>IF(L980="Male", 1, 0)</f>
        <v>0</v>
      </c>
    </row>
    <row r="981" spans="1:40" ht="15" x14ac:dyDescent="0.3">
      <c r="A981">
        <v>980</v>
      </c>
      <c r="B981">
        <v>35</v>
      </c>
      <c r="C981">
        <v>60133</v>
      </c>
      <c r="D981">
        <v>688</v>
      </c>
      <c r="E981">
        <v>77904</v>
      </c>
      <c r="F981" t="s">
        <v>19</v>
      </c>
      <c r="G981">
        <v>3966</v>
      </c>
      <c r="H981">
        <v>0</v>
      </c>
      <c r="I981">
        <v>1</v>
      </c>
      <c r="J981" t="s">
        <v>20</v>
      </c>
      <c r="K981" t="s">
        <v>29</v>
      </c>
      <c r="L981" t="s">
        <v>22</v>
      </c>
      <c r="M981" t="s">
        <v>37</v>
      </c>
      <c r="N981">
        <v>2</v>
      </c>
      <c r="O981">
        <v>3</v>
      </c>
      <c r="P981">
        <v>109069</v>
      </c>
      <c r="Q981" t="s">
        <v>32</v>
      </c>
      <c r="R981">
        <v>13</v>
      </c>
      <c r="S981" t="s">
        <v>27</v>
      </c>
      <c r="W981" t="str">
        <f>IF(B981&lt;30,"&lt;30",IF(B981&lt;=40,"30-40",IF(B981&lt;=50,"41-50",IF(B981&lt;=60,"51-60","&gt;60"))))</f>
        <v>30-40</v>
      </c>
      <c r="X981" t="str">
        <f t="shared" si="60"/>
        <v>31-45 (Middle-Aged)</v>
      </c>
      <c r="AA981" t="str" cm="1">
        <f t="array" ref="AA981">INDEX(F981:F2480, MATCH(MAX(IF(H981:H2480="0", COUNTIF(F981:F2480, F981:F2480), 0)), IF(H981:H2480="0", COUNTIF(F981:F2480, F981:F2480), 0), 0))</f>
        <v>Home</v>
      </c>
      <c r="AB981" t="str" cm="1">
        <f t="array" ref="AB981">INDEX(Q981:Q1979, MATCH(MAX(COUNTIFS(Q981:Q1979, Q981:Q1979, AC981:AC1979, "High")), COUNTIFS(Q981:Q1979, Q981:Q1979, AC981:AC1979, "High"), 0))</f>
        <v>South</v>
      </c>
      <c r="AC981" t="str">
        <v>High Risk</v>
      </c>
      <c r="AH981">
        <f t="shared" si="61"/>
        <v>652.44324324324327</v>
      </c>
      <c r="AJ981">
        <f t="shared" si="62"/>
        <v>0.13100436681222707</v>
      </c>
      <c r="AK981">
        <f t="shared" si="63"/>
        <v>-1.398506295597381E-2</v>
      </c>
      <c r="AM981">
        <v>0.64355602219345964</v>
      </c>
      <c r="AN981" s="8">
        <f>IF(L981="Male", 1, 0)</f>
        <v>0</v>
      </c>
    </row>
    <row r="982" spans="1:40" ht="15" x14ac:dyDescent="0.3">
      <c r="A982">
        <v>981</v>
      </c>
      <c r="B982">
        <v>44</v>
      </c>
      <c r="C982">
        <v>31948</v>
      </c>
      <c r="D982">
        <v>606</v>
      </c>
      <c r="E982">
        <v>157901</v>
      </c>
      <c r="F982" t="s">
        <v>28</v>
      </c>
      <c r="G982">
        <v>5837</v>
      </c>
      <c r="H982">
        <v>0</v>
      </c>
      <c r="I982">
        <v>1</v>
      </c>
      <c r="J982" t="s">
        <v>20</v>
      </c>
      <c r="K982" t="s">
        <v>29</v>
      </c>
      <c r="L982" t="s">
        <v>30</v>
      </c>
      <c r="M982" t="s">
        <v>37</v>
      </c>
      <c r="N982">
        <v>3</v>
      </c>
      <c r="O982">
        <v>1</v>
      </c>
      <c r="P982">
        <v>101320</v>
      </c>
      <c r="Q982" t="s">
        <v>32</v>
      </c>
      <c r="R982">
        <v>6</v>
      </c>
      <c r="S982" t="s">
        <v>25</v>
      </c>
      <c r="W982" t="str">
        <f>IF(B982&lt;30,"&lt;30",IF(B982&lt;=40,"30-40",IF(B982&lt;=50,"41-50",IF(B982&lt;=60,"51-60","&gt;60"))))</f>
        <v>41-50</v>
      </c>
      <c r="X982" t="str">
        <f t="shared" si="60"/>
        <v>31-45 (Middle-Aged)</v>
      </c>
      <c r="AA982" t="str" cm="1">
        <f t="array" ref="AA982">INDEX(F982:F2481, MATCH(MAX(IF(H982:H2481="0", COUNTIF(F982:F2481, F982:F2481), 0)), IF(H982:H2481="0", COUNTIF(F982:F2481, F982:F2481), 0), 0))</f>
        <v>Education</v>
      </c>
      <c r="AB982" t="str" cm="1">
        <f t="array" ref="AB982">INDEX(Q982:Q1980, MATCH(MAX(COUNTIFS(Q982:Q1980, Q982:Q1980, AC982:AC1980, "High")), COUNTIFS(Q982:Q1980, Q982:Q1980, AC982:AC1980, "High"), 0))</f>
        <v>South</v>
      </c>
      <c r="AC982" t="str">
        <v>High Risk</v>
      </c>
      <c r="AH982">
        <f t="shared" si="61"/>
        <v>652.44324324324327</v>
      </c>
      <c r="AJ982">
        <f t="shared" si="62"/>
        <v>0.13414634146341464</v>
      </c>
      <c r="AK982">
        <f t="shared" si="63"/>
        <v>-1.3604899945346733E-2</v>
      </c>
      <c r="AM982">
        <v>0.38844890164097645</v>
      </c>
      <c r="AN982" s="8">
        <f>IF(L982="Male", 1, 0)</f>
        <v>1</v>
      </c>
    </row>
    <row r="983" spans="1:40" ht="15" x14ac:dyDescent="0.3">
      <c r="A983">
        <v>982</v>
      </c>
      <c r="B983">
        <v>24</v>
      </c>
      <c r="C983">
        <v>71662</v>
      </c>
      <c r="D983">
        <v>571</v>
      </c>
      <c r="E983">
        <v>177791</v>
      </c>
      <c r="F983" t="s">
        <v>44</v>
      </c>
      <c r="G983">
        <v>6564</v>
      </c>
      <c r="H983">
        <v>0</v>
      </c>
      <c r="I983">
        <v>0</v>
      </c>
      <c r="J983" t="s">
        <v>20</v>
      </c>
      <c r="K983" t="s">
        <v>29</v>
      </c>
      <c r="L983" t="s">
        <v>30</v>
      </c>
      <c r="M983" t="s">
        <v>41</v>
      </c>
      <c r="N983">
        <v>3</v>
      </c>
      <c r="O983">
        <v>1</v>
      </c>
      <c r="P983">
        <v>77707</v>
      </c>
      <c r="Q983" t="s">
        <v>32</v>
      </c>
      <c r="R983">
        <v>17</v>
      </c>
      <c r="S983" t="s">
        <v>45</v>
      </c>
      <c r="W983" t="str">
        <f>IF(B983&lt;30,"&lt;30",IF(B983&lt;=40,"30-40",IF(B983&lt;=50,"41-50",IF(B983&lt;=60,"51-60","&gt;60"))))</f>
        <v>&lt;30</v>
      </c>
      <c r="X983" t="str">
        <f t="shared" si="60"/>
        <v>18-30 (Young Adult)</v>
      </c>
      <c r="AA983" t="str" cm="1">
        <f t="array" ref="AA983">INDEX(F983:F2482, MATCH(MAX(IF(H983:H2482="0", COUNTIF(F983:F2482, F983:F2482), 0)), IF(H983:H2482="0", COUNTIF(F983:F2482, F983:F2482), 0), 0))</f>
        <v>Personal</v>
      </c>
      <c r="AB983" t="str" cm="1">
        <f t="array" ref="AB983">INDEX(Q983:Q1981, MATCH(MAX(COUNTIFS(Q983:Q1981, Q983:Q1981, AC983:AC1981, "High")), COUNTIFS(Q983:Q1981, Q983:Q1981, AC983:AC1981, "High"), 0))</f>
        <v>South</v>
      </c>
      <c r="AC983" t="str">
        <v>Low Risk</v>
      </c>
      <c r="AH983">
        <f t="shared" si="61"/>
        <v>648.68905472636811</v>
      </c>
      <c r="AJ983">
        <f t="shared" si="62"/>
        <v>0.13414634146341464</v>
      </c>
      <c r="AK983">
        <f t="shared" si="63"/>
        <v>-1.46674321786596E-2</v>
      </c>
      <c r="AM983">
        <v>0.74790691780635932</v>
      </c>
      <c r="AN983" s="8">
        <f>IF(L983="Male", 1, 0)</f>
        <v>1</v>
      </c>
    </row>
    <row r="984" spans="1:40" ht="15" x14ac:dyDescent="0.3">
      <c r="A984">
        <v>983</v>
      </c>
      <c r="B984">
        <v>38</v>
      </c>
      <c r="C984">
        <v>41571</v>
      </c>
      <c r="D984">
        <v>562</v>
      </c>
      <c r="E984">
        <v>165078</v>
      </c>
      <c r="F984" t="s">
        <v>40</v>
      </c>
      <c r="G984">
        <v>2283</v>
      </c>
      <c r="H984">
        <v>0</v>
      </c>
      <c r="I984">
        <v>1</v>
      </c>
      <c r="J984" t="s">
        <v>20</v>
      </c>
      <c r="K984" t="s">
        <v>29</v>
      </c>
      <c r="L984" t="s">
        <v>22</v>
      </c>
      <c r="M984" t="s">
        <v>23</v>
      </c>
      <c r="N984">
        <v>3</v>
      </c>
      <c r="O984">
        <v>2</v>
      </c>
      <c r="P984">
        <v>96592</v>
      </c>
      <c r="Q984" t="s">
        <v>32</v>
      </c>
      <c r="R984">
        <v>10</v>
      </c>
      <c r="S984" t="s">
        <v>39</v>
      </c>
      <c r="W984" t="str">
        <f>IF(B984&lt;30,"&lt;30",IF(B984&lt;=40,"30-40",IF(B984&lt;=50,"41-50",IF(B984&lt;=60,"51-60","&gt;60"))))</f>
        <v>30-40</v>
      </c>
      <c r="X984" t="str">
        <f t="shared" si="60"/>
        <v>31-45 (Middle-Aged)</v>
      </c>
      <c r="AA984" t="str" cm="1">
        <f t="array" ref="AA984">INDEX(F984:F2483, MATCH(MAX(IF(H984:H2483="0", COUNTIF(F984:F2483, F984:F2483), 0)), IF(H984:H2483="0", COUNTIF(F984:F2483, F984:F2483), 0), 0))</f>
        <v>Car</v>
      </c>
      <c r="AB984" t="str" cm="1">
        <f t="array" ref="AB984">INDEX(Q984:Q1982, MATCH(MAX(COUNTIFS(Q984:Q1982, Q984:Q1982, AC984:AC1982, "High")), COUNTIFS(Q984:Q1982, Q984:Q1982, AC984:AC1982, "High"), 0))</f>
        <v>South</v>
      </c>
      <c r="AC984" t="str">
        <v>Low Risk</v>
      </c>
      <c r="AH984">
        <f t="shared" si="61"/>
        <v>647.51989389920425</v>
      </c>
      <c r="AJ984">
        <f t="shared" si="62"/>
        <v>0.13414634146341464</v>
      </c>
      <c r="AK984">
        <f t="shared" si="63"/>
        <v>-1.5738047226318719E-2</v>
      </c>
      <c r="AM984">
        <v>0.47554827439515579</v>
      </c>
      <c r="AN984" s="8">
        <f>IF(L984="Male", 1, 0)</f>
        <v>0</v>
      </c>
    </row>
    <row r="985" spans="1:40" ht="15" x14ac:dyDescent="0.3">
      <c r="A985">
        <v>984</v>
      </c>
      <c r="B985">
        <v>37</v>
      </c>
      <c r="C985">
        <v>57128</v>
      </c>
      <c r="D985">
        <v>661</v>
      </c>
      <c r="E985">
        <v>143052</v>
      </c>
      <c r="F985" t="s">
        <v>44</v>
      </c>
      <c r="G985">
        <v>3910</v>
      </c>
      <c r="H985">
        <v>1</v>
      </c>
      <c r="I985">
        <v>1</v>
      </c>
      <c r="J985" t="s">
        <v>20</v>
      </c>
      <c r="K985" t="s">
        <v>21</v>
      </c>
      <c r="L985" t="s">
        <v>22</v>
      </c>
      <c r="M985" t="s">
        <v>41</v>
      </c>
      <c r="N985">
        <v>1</v>
      </c>
      <c r="O985">
        <v>1</v>
      </c>
      <c r="P985">
        <v>67614</v>
      </c>
      <c r="Q985" t="s">
        <v>38</v>
      </c>
      <c r="R985">
        <v>14</v>
      </c>
      <c r="S985" t="s">
        <v>39</v>
      </c>
      <c r="W985" t="str">
        <f>IF(B985&lt;30,"&lt;30",IF(B985&lt;=40,"30-40",IF(B985&lt;=50,"41-50",IF(B985&lt;=60,"51-60","&gt;60"))))</f>
        <v>30-40</v>
      </c>
      <c r="X985" t="str">
        <f t="shared" si="60"/>
        <v>31-45 (Middle-Aged)</v>
      </c>
      <c r="AA985" t="str" cm="1">
        <f t="array" ref="AA985">INDEX(F985:F2484, MATCH(MAX(IF(H985:H2484="0", COUNTIF(F985:F2484, F985:F2484), 0)), IF(H985:H2484="0", COUNTIF(F985:F2484, F985:F2484), 0), 0))</f>
        <v>Personal</v>
      </c>
      <c r="AB985" t="str" cm="1">
        <f t="array" ref="AB985">INDEX(Q985:Q1983, MATCH(MAX(COUNTIFS(Q985:Q1983, Q985:Q1983, AC985:AC1983, "High")), COUNTIFS(Q985:Q1983, Q985:Q1983, AC985:AC1983, "High"), 0))</f>
        <v>North</v>
      </c>
      <c r="AC985" t="str">
        <v>High Risk</v>
      </c>
      <c r="AH985">
        <f t="shared" si="61"/>
        <v>648.68905472636811</v>
      </c>
      <c r="AJ985">
        <f t="shared" si="62"/>
        <v>0.15436241610738255</v>
      </c>
      <c r="AK985">
        <f t="shared" si="63"/>
        <v>-1.6074065675826289E-2</v>
      </c>
      <c r="AM985">
        <v>0.61635726763393461</v>
      </c>
      <c r="AN985" s="8">
        <f>IF(L985="Male", 1, 0)</f>
        <v>0</v>
      </c>
    </row>
    <row r="986" spans="1:40" ht="15" x14ac:dyDescent="0.3">
      <c r="A986">
        <v>985</v>
      </c>
      <c r="B986">
        <v>27</v>
      </c>
      <c r="C986">
        <v>48123</v>
      </c>
      <c r="D986">
        <v>699</v>
      </c>
      <c r="E986">
        <v>204453</v>
      </c>
      <c r="F986" t="s">
        <v>19</v>
      </c>
      <c r="G986">
        <v>6829</v>
      </c>
      <c r="H986">
        <v>0</v>
      </c>
      <c r="I986">
        <v>1</v>
      </c>
      <c r="J986" t="s">
        <v>20</v>
      </c>
      <c r="K986" t="s">
        <v>29</v>
      </c>
      <c r="L986" t="s">
        <v>22</v>
      </c>
      <c r="M986" t="s">
        <v>23</v>
      </c>
      <c r="N986">
        <v>0</v>
      </c>
      <c r="O986">
        <v>1</v>
      </c>
      <c r="P986">
        <v>98795</v>
      </c>
      <c r="Q986" t="s">
        <v>26</v>
      </c>
      <c r="R986">
        <v>15</v>
      </c>
      <c r="S986" t="s">
        <v>27</v>
      </c>
      <c r="W986" t="str">
        <f>IF(B986&lt;30,"&lt;30",IF(B986&lt;=40,"30-40",IF(B986&lt;=50,"41-50",IF(B986&lt;=60,"51-60","&gt;60"))))</f>
        <v>&lt;30</v>
      </c>
      <c r="X986" t="str">
        <f t="shared" si="60"/>
        <v>18-30 (Young Adult)</v>
      </c>
      <c r="AA986" t="str" cm="1">
        <f t="array" ref="AA986">INDEX(F986:F2485, MATCH(MAX(IF(H986:H2485="0", COUNTIF(F986:F2485, F986:F2485), 0)), IF(H986:H2485="0", COUNTIF(F986:F2485, F986:F2485), 0), 0))</f>
        <v>Home</v>
      </c>
      <c r="AB986" t="str" cm="1">
        <f t="array" ref="AB986">INDEX(Q986:Q1984, MATCH(MAX(COUNTIFS(Q986:Q1984, Q986:Q1984, AC986:AC1984, "High")), COUNTIFS(Q986:Q1984, Q986:Q1984, AC986:AC1984, "High"), 0))</f>
        <v>West</v>
      </c>
      <c r="AC986" t="str">
        <v>High Risk</v>
      </c>
      <c r="AH986">
        <f t="shared" si="61"/>
        <v>647.51989389920425</v>
      </c>
      <c r="AJ986">
        <f t="shared" si="62"/>
        <v>0.15873015873015872</v>
      </c>
      <c r="AK986">
        <f t="shared" si="63"/>
        <v>-9.8595294378301963E-3</v>
      </c>
      <c r="AM986">
        <v>0.53485151561778732</v>
      </c>
      <c r="AN986" s="8">
        <f>IF(L986="Male", 1, 0)</f>
        <v>0</v>
      </c>
    </row>
    <row r="987" spans="1:40" ht="15" x14ac:dyDescent="0.3">
      <c r="A987">
        <v>986</v>
      </c>
      <c r="B987">
        <v>30</v>
      </c>
      <c r="C987">
        <v>41899</v>
      </c>
      <c r="D987">
        <v>695</v>
      </c>
      <c r="E987">
        <v>180665</v>
      </c>
      <c r="F987" t="s">
        <v>40</v>
      </c>
      <c r="G987">
        <v>5142</v>
      </c>
      <c r="H987">
        <v>0</v>
      </c>
      <c r="I987">
        <v>1</v>
      </c>
      <c r="J987" t="s">
        <v>20</v>
      </c>
      <c r="K987" t="s">
        <v>29</v>
      </c>
      <c r="L987" t="s">
        <v>22</v>
      </c>
      <c r="M987" t="s">
        <v>31</v>
      </c>
      <c r="N987">
        <v>1</v>
      </c>
      <c r="O987">
        <v>4</v>
      </c>
      <c r="P987">
        <v>102667</v>
      </c>
      <c r="Q987" t="s">
        <v>24</v>
      </c>
      <c r="R987">
        <v>10</v>
      </c>
      <c r="S987" t="s">
        <v>39</v>
      </c>
      <c r="W987" t="str">
        <f>IF(B987&lt;30,"&lt;30",IF(B987&lt;=40,"30-40",IF(B987&lt;=50,"41-50",IF(B987&lt;=60,"51-60","&gt;60"))))</f>
        <v>30-40</v>
      </c>
      <c r="X987" t="str">
        <f t="shared" si="60"/>
        <v>18-30 (Young Adult)</v>
      </c>
      <c r="AA987" t="str" cm="1">
        <f t="array" ref="AA987">INDEX(F987:F2486, MATCH(MAX(IF(H987:H2486="0", COUNTIF(F987:F2486, F987:F2486), 0)), IF(H987:H2486="0", COUNTIF(F987:F2486, F987:F2486), 0), 0))</f>
        <v>Car</v>
      </c>
      <c r="AB987" t="str" cm="1">
        <f t="array" ref="AB987">INDEX(Q987:Q1985, MATCH(MAX(COUNTIFS(Q987:Q1985, Q987:Q1985, AC987:AC1985, "High")), COUNTIFS(Q987:Q1985, Q987:Q1985, AC987:AC1985, "High"), 0))</f>
        <v>East</v>
      </c>
      <c r="AC987" t="str">
        <v>High Risk</v>
      </c>
      <c r="AH987">
        <f t="shared" si="61"/>
        <v>647.78062678062679</v>
      </c>
      <c r="AJ987">
        <f t="shared" si="62"/>
        <v>0.15436241610738255</v>
      </c>
      <c r="AK987">
        <f t="shared" si="63"/>
        <v>-1.0928226119927753E-2</v>
      </c>
      <c r="AM987">
        <v>0.47851705692278451</v>
      </c>
      <c r="AN987" s="8">
        <f>IF(L987="Male", 1, 0)</f>
        <v>0</v>
      </c>
    </row>
    <row r="988" spans="1:40" ht="15" x14ac:dyDescent="0.3">
      <c r="A988">
        <v>987</v>
      </c>
      <c r="B988">
        <v>21</v>
      </c>
      <c r="C988">
        <v>56492</v>
      </c>
      <c r="D988">
        <v>608</v>
      </c>
      <c r="E988">
        <v>155763</v>
      </c>
      <c r="F988" t="s">
        <v>44</v>
      </c>
      <c r="G988">
        <v>3967</v>
      </c>
      <c r="H988">
        <v>0</v>
      </c>
      <c r="I988">
        <v>1</v>
      </c>
      <c r="J988" t="s">
        <v>20</v>
      </c>
      <c r="K988" t="s">
        <v>21</v>
      </c>
      <c r="L988" t="s">
        <v>30</v>
      </c>
      <c r="M988" t="s">
        <v>41</v>
      </c>
      <c r="N988">
        <v>5</v>
      </c>
      <c r="O988">
        <v>3</v>
      </c>
      <c r="P988">
        <v>27864</v>
      </c>
      <c r="Q988" t="s">
        <v>32</v>
      </c>
      <c r="R988">
        <v>6</v>
      </c>
      <c r="S988" t="s">
        <v>42</v>
      </c>
      <c r="W988" t="str">
        <f>IF(B988&lt;30,"&lt;30",IF(B988&lt;=40,"30-40",IF(B988&lt;=50,"41-50",IF(B988&lt;=60,"51-60","&gt;60"))))</f>
        <v>&lt;30</v>
      </c>
      <c r="X988" t="str">
        <f t="shared" si="60"/>
        <v>18-30 (Young Adult)</v>
      </c>
      <c r="AA988" t="str" cm="1">
        <f t="array" ref="AA988">INDEX(F988:F2487, MATCH(MAX(IF(H988:H2487="0", COUNTIF(F988:F2487, F988:F2487), 0)), IF(H988:H2487="0", COUNTIF(F988:F2487, F988:F2487), 0), 0))</f>
        <v>Personal</v>
      </c>
      <c r="AB988" t="str" cm="1">
        <f t="array" ref="AB988">INDEX(Q988:Q1986, MATCH(MAX(COUNTIFS(Q988:Q1986, Q988:Q1986, AC988:AC1986, "High")), COUNTIFS(Q988:Q1986, Q988:Q1986, AC988:AC1986, "High"), 0))</f>
        <v>South</v>
      </c>
      <c r="AC988" t="str">
        <v>High Risk</v>
      </c>
      <c r="AH988">
        <f t="shared" si="61"/>
        <v>648.68905472636811</v>
      </c>
      <c r="AJ988">
        <f t="shared" si="62"/>
        <v>0.11715481171548117</v>
      </c>
      <c r="AK988">
        <f t="shared" si="63"/>
        <v>-9.848124336210292E-3</v>
      </c>
      <c r="AM988">
        <v>0.61060072590353265</v>
      </c>
      <c r="AN988" s="8">
        <f>IF(L988="Male", 1, 0)</f>
        <v>1</v>
      </c>
    </row>
    <row r="989" spans="1:40" ht="15" x14ac:dyDescent="0.3">
      <c r="A989">
        <v>988</v>
      </c>
      <c r="B989">
        <v>22</v>
      </c>
      <c r="C989">
        <v>59007</v>
      </c>
      <c r="D989">
        <v>717</v>
      </c>
      <c r="E989">
        <v>207552</v>
      </c>
      <c r="F989" t="s">
        <v>19</v>
      </c>
      <c r="G989">
        <v>6477</v>
      </c>
      <c r="H989">
        <v>0</v>
      </c>
      <c r="I989">
        <v>0</v>
      </c>
      <c r="J989" t="s">
        <v>20</v>
      </c>
      <c r="K989" t="s">
        <v>21</v>
      </c>
      <c r="L989" t="s">
        <v>30</v>
      </c>
      <c r="M989" t="s">
        <v>37</v>
      </c>
      <c r="N989">
        <v>5</v>
      </c>
      <c r="O989">
        <v>4</v>
      </c>
      <c r="P989">
        <v>93089</v>
      </c>
      <c r="Q989" t="s">
        <v>38</v>
      </c>
      <c r="R989">
        <v>16</v>
      </c>
      <c r="S989" t="s">
        <v>45</v>
      </c>
      <c r="W989" t="str">
        <f>IF(B989&lt;30,"&lt;30",IF(B989&lt;=40,"30-40",IF(B989&lt;=50,"41-50",IF(B989&lt;=60,"51-60","&gt;60"))))</f>
        <v>&lt;30</v>
      </c>
      <c r="X989" t="str">
        <f t="shared" si="60"/>
        <v>18-30 (Young Adult)</v>
      </c>
      <c r="AA989" t="str" cm="1">
        <f t="array" ref="AA989">INDEX(F989:F2488, MATCH(MAX(IF(H989:H2488="0", COUNTIF(F989:F2488, F989:F2488), 0)), IF(H989:H2488="0", COUNTIF(F989:F2488, F989:F2488), 0), 0))</f>
        <v>Home</v>
      </c>
      <c r="AB989" t="str" cm="1">
        <f t="array" ref="AB989">INDEX(Q989:Q1987, MATCH(MAX(COUNTIFS(Q989:Q1987, Q989:Q1987, AC989:AC1987, "High")), COUNTIFS(Q989:Q1987, Q989:Q1987, AC989:AC1987, "High"), 0))</f>
        <v>North</v>
      </c>
      <c r="AC989" t="str">
        <v>High Risk</v>
      </c>
      <c r="AH989">
        <f t="shared" si="61"/>
        <v>652.44324324324327</v>
      </c>
      <c r="AJ989">
        <f t="shared" si="62"/>
        <v>0.11715481171548117</v>
      </c>
      <c r="AK989">
        <f t="shared" si="63"/>
        <v>-9.466066430503503E-3</v>
      </c>
      <c r="AM989">
        <v>0.63336440900410018</v>
      </c>
      <c r="AN989" s="8">
        <f>IF(L989="Male", 1, 0)</f>
        <v>1</v>
      </c>
    </row>
    <row r="990" spans="1:40" ht="15" x14ac:dyDescent="0.3">
      <c r="A990">
        <v>989</v>
      </c>
      <c r="B990">
        <v>42</v>
      </c>
      <c r="C990">
        <v>90320</v>
      </c>
      <c r="D990">
        <v>752</v>
      </c>
      <c r="E990">
        <v>171340</v>
      </c>
      <c r="F990" t="s">
        <v>44</v>
      </c>
      <c r="G990">
        <v>5585</v>
      </c>
      <c r="H990">
        <v>0</v>
      </c>
      <c r="I990">
        <v>1</v>
      </c>
      <c r="J990" t="s">
        <v>20</v>
      </c>
      <c r="K990" t="s">
        <v>21</v>
      </c>
      <c r="L990" t="s">
        <v>30</v>
      </c>
      <c r="M990" t="s">
        <v>31</v>
      </c>
      <c r="N990">
        <v>4</v>
      </c>
      <c r="O990">
        <v>1</v>
      </c>
      <c r="P990">
        <v>64723</v>
      </c>
      <c r="Q990" t="s">
        <v>26</v>
      </c>
      <c r="R990">
        <v>2</v>
      </c>
      <c r="S990" t="s">
        <v>34</v>
      </c>
      <c r="W990" t="str">
        <f>IF(B990&lt;30,"&lt;30",IF(B990&lt;=40,"30-40",IF(B990&lt;=50,"41-50",IF(B990&lt;=60,"51-60","&gt;60"))))</f>
        <v>41-50</v>
      </c>
      <c r="X990" t="str">
        <f t="shared" si="60"/>
        <v>31-45 (Middle-Aged)</v>
      </c>
      <c r="AA990" t="str" cm="1">
        <f t="array" ref="AA990">INDEX(F990:F2489, MATCH(MAX(IF(H990:H2489="0", COUNTIF(F990:F2489, F990:F2489), 0)), IF(H990:H2489="0", COUNTIF(F990:F2489, F990:F2489), 0), 0))</f>
        <v>Personal</v>
      </c>
      <c r="AB990" t="str" cm="1">
        <f t="array" ref="AB990">INDEX(Q990:Q1988, MATCH(MAX(COUNTIFS(Q990:Q1988, Q990:Q1988, AC990:AC1988, "High")), COUNTIFS(Q990:Q1988, Q990:Q1988, AC990:AC1988, "High"), 0))</f>
        <v>West</v>
      </c>
      <c r="AC990" t="str">
        <v>High Risk</v>
      </c>
      <c r="AH990">
        <f t="shared" si="61"/>
        <v>647.78062678062679</v>
      </c>
      <c r="AJ990">
        <f t="shared" si="62"/>
        <v>0.17796610169491525</v>
      </c>
      <c r="AK990">
        <f t="shared" si="63"/>
        <v>-8.3732050515189765E-3</v>
      </c>
      <c r="AM990">
        <v>0.91678357756396911</v>
      </c>
      <c r="AN990" s="8">
        <f>IF(L990="Male", 1, 0)</f>
        <v>1</v>
      </c>
    </row>
    <row r="991" spans="1:40" ht="15" x14ac:dyDescent="0.3">
      <c r="A991">
        <v>990</v>
      </c>
      <c r="B991">
        <v>52</v>
      </c>
      <c r="C991">
        <v>59589</v>
      </c>
      <c r="D991">
        <v>680</v>
      </c>
      <c r="E991">
        <v>257826</v>
      </c>
      <c r="F991" t="s">
        <v>40</v>
      </c>
      <c r="G991">
        <v>5110</v>
      </c>
      <c r="H991">
        <v>0</v>
      </c>
      <c r="I991">
        <v>1</v>
      </c>
      <c r="J991" t="s">
        <v>20</v>
      </c>
      <c r="K991" t="s">
        <v>21</v>
      </c>
      <c r="L991" t="s">
        <v>22</v>
      </c>
      <c r="M991" t="s">
        <v>41</v>
      </c>
      <c r="N991">
        <v>5</v>
      </c>
      <c r="O991">
        <v>1</v>
      </c>
      <c r="P991">
        <v>114959</v>
      </c>
      <c r="Q991" t="s">
        <v>38</v>
      </c>
      <c r="R991">
        <v>10</v>
      </c>
      <c r="S991" t="s">
        <v>27</v>
      </c>
      <c r="W991" t="str">
        <f>IF(B991&lt;30,"&lt;30",IF(B991&lt;=40,"30-40",IF(B991&lt;=50,"41-50",IF(B991&lt;=60,"51-60","&gt;60"))))</f>
        <v>51-60</v>
      </c>
      <c r="X991" t="str">
        <f t="shared" si="60"/>
        <v>46-60 (Older Adult)</v>
      </c>
      <c r="AA991" t="str" cm="1">
        <f t="array" ref="AA991">INDEX(F991:F2490, MATCH(MAX(IF(H991:H2490="0", COUNTIF(F991:F2490, F991:F2490), 0)), IF(H991:H2490="0", COUNTIF(F991:F2490, F991:F2490), 0), 0))</f>
        <v>Car</v>
      </c>
      <c r="AB991" t="str" cm="1">
        <f t="array" ref="AB991">INDEX(Q991:Q1989, MATCH(MAX(COUNTIFS(Q991:Q1989, Q991:Q1989, AC991:AC1989, "High")), COUNTIFS(Q991:Q1989, Q991:Q1989, AC991:AC1989, "High"), 0))</f>
        <v>North</v>
      </c>
      <c r="AC991" t="str">
        <v>High Risk</v>
      </c>
      <c r="AH991">
        <f t="shared" si="61"/>
        <v>648.68905472636811</v>
      </c>
      <c r="AJ991">
        <f t="shared" si="62"/>
        <v>0.11715481171548117</v>
      </c>
      <c r="AK991">
        <f t="shared" si="63"/>
        <v>-9.4511892379907977E-3</v>
      </c>
      <c r="AM991">
        <v>0.6386321877573925</v>
      </c>
      <c r="AN991" s="8">
        <f>IF(L991="Male", 1, 0)</f>
        <v>0</v>
      </c>
    </row>
    <row r="992" spans="1:40" ht="15" x14ac:dyDescent="0.3">
      <c r="A992">
        <v>991</v>
      </c>
      <c r="B992">
        <v>49</v>
      </c>
      <c r="C992">
        <v>59364</v>
      </c>
      <c r="D992">
        <v>724</v>
      </c>
      <c r="E992">
        <v>191818</v>
      </c>
      <c r="F992" t="s">
        <v>40</v>
      </c>
      <c r="G992">
        <v>3082</v>
      </c>
      <c r="H992">
        <v>0</v>
      </c>
      <c r="I992">
        <v>1</v>
      </c>
      <c r="J992" t="s">
        <v>20</v>
      </c>
      <c r="K992" t="s">
        <v>21</v>
      </c>
      <c r="L992" t="s">
        <v>22</v>
      </c>
      <c r="M992" t="s">
        <v>23</v>
      </c>
      <c r="N992">
        <v>3</v>
      </c>
      <c r="O992">
        <v>4</v>
      </c>
      <c r="P992">
        <v>119114</v>
      </c>
      <c r="Q992" t="s">
        <v>32</v>
      </c>
      <c r="R992">
        <v>5</v>
      </c>
      <c r="S992" t="s">
        <v>43</v>
      </c>
      <c r="W992" t="str">
        <f>IF(B992&lt;30,"&lt;30",IF(B992&lt;=40,"30-40",IF(B992&lt;=50,"41-50",IF(B992&lt;=60,"51-60","&gt;60"))))</f>
        <v>41-50</v>
      </c>
      <c r="X992" t="str">
        <f t="shared" si="60"/>
        <v>46-60 (Older Adult)</v>
      </c>
      <c r="AA992" t="str" cm="1">
        <f t="array" ref="AA992">INDEX(F992:F2491, MATCH(MAX(IF(H992:H2491="0", COUNTIF(F992:F2491, F992:F2491), 0)), IF(H992:H2491="0", COUNTIF(F992:F2491, F992:F2491), 0), 0))</f>
        <v>Car</v>
      </c>
      <c r="AB992" t="str" cm="1">
        <f t="array" ref="AB992">INDEX(Q992:Q1990, MATCH(MAX(COUNTIFS(Q992:Q1990, Q992:Q1990, AC992:AC1990, "High")), COUNTIFS(Q992:Q1990, Q992:Q1990, AC992:AC1990, "High"), 0))</f>
        <v>South</v>
      </c>
      <c r="AC992" t="str">
        <v>High Risk</v>
      </c>
      <c r="AH992">
        <f t="shared" si="61"/>
        <v>647.51989389920425</v>
      </c>
      <c r="AJ992">
        <f t="shared" si="62"/>
        <v>0.13414634146341464</v>
      </c>
      <c r="AK992">
        <f t="shared" si="63"/>
        <v>-1.0537542923023004E-2</v>
      </c>
      <c r="AM992">
        <v>0.63659567535276917</v>
      </c>
      <c r="AN992" s="8">
        <f>IF(L992="Male", 1, 0)</f>
        <v>0</v>
      </c>
    </row>
    <row r="993" spans="1:40" ht="15" x14ac:dyDescent="0.3">
      <c r="A993">
        <v>992</v>
      </c>
      <c r="B993">
        <v>55</v>
      </c>
      <c r="C993">
        <v>67173</v>
      </c>
      <c r="D993">
        <v>693</v>
      </c>
      <c r="E993">
        <v>182501</v>
      </c>
      <c r="F993" t="s">
        <v>44</v>
      </c>
      <c r="G993">
        <v>7095</v>
      </c>
      <c r="H993">
        <v>0</v>
      </c>
      <c r="I993">
        <v>0</v>
      </c>
      <c r="J993" t="s">
        <v>20</v>
      </c>
      <c r="K993" t="s">
        <v>21</v>
      </c>
      <c r="L993" t="s">
        <v>30</v>
      </c>
      <c r="M993" t="s">
        <v>41</v>
      </c>
      <c r="N993">
        <v>0</v>
      </c>
      <c r="O993">
        <v>1</v>
      </c>
      <c r="P993">
        <v>87209</v>
      </c>
      <c r="Q993" t="s">
        <v>32</v>
      </c>
      <c r="R993">
        <v>9</v>
      </c>
      <c r="S993" t="s">
        <v>43</v>
      </c>
      <c r="W993" t="str">
        <f>IF(B993&lt;30,"&lt;30",IF(B993&lt;=40,"30-40",IF(B993&lt;=50,"41-50",IF(B993&lt;=60,"51-60","&gt;60"))))</f>
        <v>51-60</v>
      </c>
      <c r="X993" t="str">
        <f t="shared" si="60"/>
        <v>46-60 (Older Adult)</v>
      </c>
      <c r="AA993" t="str" cm="1">
        <f t="array" ref="AA993">INDEX(F993:F2492, MATCH(MAX(IF(H993:H2492="0", COUNTIF(F993:F2492, F993:F2492), 0)), IF(H993:H2492="0", COUNTIF(F993:F2492, F993:F2492), 0), 0))</f>
        <v>Personal</v>
      </c>
      <c r="AB993" t="str" cm="1">
        <f t="array" ref="AB993">INDEX(Q993:Q1991, MATCH(MAX(COUNTIFS(Q993:Q1991, Q993:Q1991, AC993:AC1991, "High")), COUNTIFS(Q993:Q1991, Q993:Q1991, AC993:AC1991, "High"), 0))</f>
        <v>South</v>
      </c>
      <c r="AC993" t="str">
        <v>High Risk</v>
      </c>
      <c r="AH993">
        <f t="shared" si="61"/>
        <v>648.68905472636811</v>
      </c>
      <c r="AJ993">
        <f t="shared" si="62"/>
        <v>0.15873015873015872</v>
      </c>
      <c r="AK993">
        <f t="shared" si="63"/>
        <v>-9.4359087116268128E-3</v>
      </c>
      <c r="AM993">
        <v>0.70727623254256311</v>
      </c>
      <c r="AN993" s="8">
        <f>IF(L993="Male", 1, 0)</f>
        <v>1</v>
      </c>
    </row>
    <row r="994" spans="1:40" ht="15" x14ac:dyDescent="0.3">
      <c r="A994">
        <v>993</v>
      </c>
      <c r="B994">
        <v>37</v>
      </c>
      <c r="C994">
        <v>57977</v>
      </c>
      <c r="D994">
        <v>638</v>
      </c>
      <c r="E994">
        <v>213077</v>
      </c>
      <c r="F994" t="s">
        <v>28</v>
      </c>
      <c r="G994">
        <v>5262</v>
      </c>
      <c r="H994">
        <v>1</v>
      </c>
      <c r="I994">
        <v>1</v>
      </c>
      <c r="J994" t="s">
        <v>20</v>
      </c>
      <c r="K994" t="s">
        <v>21</v>
      </c>
      <c r="L994" t="s">
        <v>30</v>
      </c>
      <c r="M994" t="s">
        <v>41</v>
      </c>
      <c r="N994">
        <v>3</v>
      </c>
      <c r="O994">
        <v>2</v>
      </c>
      <c r="P994">
        <v>116470</v>
      </c>
      <c r="Q994" t="s">
        <v>26</v>
      </c>
      <c r="R994">
        <v>19</v>
      </c>
      <c r="S994" t="s">
        <v>27</v>
      </c>
      <c r="W994" t="str">
        <f>IF(B994&lt;30,"&lt;30",IF(B994&lt;=40,"30-40",IF(B994&lt;=50,"41-50",IF(B994&lt;=60,"51-60","&gt;60"))))</f>
        <v>30-40</v>
      </c>
      <c r="X994" t="str">
        <f t="shared" si="60"/>
        <v>31-45 (Middle-Aged)</v>
      </c>
      <c r="AA994" t="str" cm="1">
        <f t="array" ref="AA994">INDEX(F994:F2493, MATCH(MAX(IF(H994:H2493="0", COUNTIF(F994:F2493, F994:F2493), 0)), IF(H994:H2493="0", COUNTIF(F994:F2493, F994:F2493), 0), 0))</f>
        <v>Education</v>
      </c>
      <c r="AB994" t="str" cm="1">
        <f t="array" ref="AB994">INDEX(Q994:Q1992, MATCH(MAX(COUNTIFS(Q994:Q1992, Q994:Q1992, AC994:AC1992, "High")), COUNTIFS(Q994:Q1992, Q994:Q1992, AC994:AC1992, "High"), 0))</f>
        <v>West</v>
      </c>
      <c r="AC994" t="str">
        <v>High Risk</v>
      </c>
      <c r="AH994">
        <f t="shared" si="61"/>
        <v>648.68905472636811</v>
      </c>
      <c r="AJ994">
        <f t="shared" si="62"/>
        <v>0.13414634146341464</v>
      </c>
      <c r="AK994">
        <f t="shared" si="63"/>
        <v>-1.0530768096300755E-2</v>
      </c>
      <c r="AM994">
        <v>0.62404170777404666</v>
      </c>
      <c r="AN994" s="8">
        <f>IF(L994="Male", 1, 0)</f>
        <v>1</v>
      </c>
    </row>
    <row r="995" spans="1:40" ht="15" x14ac:dyDescent="0.3">
      <c r="A995">
        <v>994</v>
      </c>
      <c r="B995">
        <v>32</v>
      </c>
      <c r="C995">
        <v>49419</v>
      </c>
      <c r="D995">
        <v>616</v>
      </c>
      <c r="E995">
        <v>99709</v>
      </c>
      <c r="F995" t="s">
        <v>44</v>
      </c>
      <c r="G995">
        <v>4690</v>
      </c>
      <c r="H995">
        <v>0</v>
      </c>
      <c r="I995">
        <v>1</v>
      </c>
      <c r="J995" t="s">
        <v>20</v>
      </c>
      <c r="K995" t="s">
        <v>21</v>
      </c>
      <c r="L995" t="s">
        <v>22</v>
      </c>
      <c r="M995" t="s">
        <v>37</v>
      </c>
      <c r="N995">
        <v>0</v>
      </c>
      <c r="O995">
        <v>4</v>
      </c>
      <c r="P995">
        <v>117732</v>
      </c>
      <c r="Q995" t="s">
        <v>38</v>
      </c>
      <c r="R995">
        <v>19</v>
      </c>
      <c r="S995" t="s">
        <v>25</v>
      </c>
      <c r="W995" t="str">
        <f>IF(B995&lt;30,"&lt;30",IF(B995&lt;=40,"30-40",IF(B995&lt;=50,"41-50",IF(B995&lt;=60,"51-60","&gt;60"))))</f>
        <v>30-40</v>
      </c>
      <c r="X995" t="str">
        <f t="shared" si="60"/>
        <v>31-45 (Middle-Aged)</v>
      </c>
      <c r="AA995" t="str" cm="1">
        <f t="array" ref="AA995">INDEX(F995:F2494, MATCH(MAX(IF(H995:H2494="0", COUNTIF(F995:F2494, F995:F2494), 0)), IF(H995:H2494="0", COUNTIF(F995:F2494, F995:F2494), 0), 0))</f>
        <v>Personal</v>
      </c>
      <c r="AB995" t="str" cm="1">
        <f t="array" ref="AB995">INDEX(Q995:Q1993, MATCH(MAX(COUNTIFS(Q995:Q1993, Q995:Q1993, AC995:AC1993, "High")), COUNTIFS(Q995:Q1993, Q995:Q1993, AC995:AC1993, "High"), 0))</f>
        <v>North</v>
      </c>
      <c r="AC995" t="str">
        <v>High Risk</v>
      </c>
      <c r="AH995">
        <f t="shared" si="61"/>
        <v>652.44324324324327</v>
      </c>
      <c r="AJ995">
        <f t="shared" si="62"/>
        <v>0.15873015873015872</v>
      </c>
      <c r="AK995">
        <f t="shared" si="63"/>
        <v>-8.5334312823613333E-3</v>
      </c>
      <c r="AM995">
        <v>0.54658182706841774</v>
      </c>
      <c r="AN995" s="8">
        <f>IF(L995="Male", 1, 0)</f>
        <v>0</v>
      </c>
    </row>
    <row r="996" spans="1:40" ht="15" x14ac:dyDescent="0.3">
      <c r="A996">
        <v>995</v>
      </c>
      <c r="B996">
        <v>44</v>
      </c>
      <c r="C996">
        <v>54885</v>
      </c>
      <c r="D996">
        <v>569</v>
      </c>
      <c r="E996">
        <v>260677</v>
      </c>
      <c r="F996" t="s">
        <v>44</v>
      </c>
      <c r="G996">
        <v>6461</v>
      </c>
      <c r="H996">
        <v>0</v>
      </c>
      <c r="I996">
        <v>0</v>
      </c>
      <c r="J996" t="s">
        <v>20</v>
      </c>
      <c r="K996" t="s">
        <v>21</v>
      </c>
      <c r="L996" t="s">
        <v>30</v>
      </c>
      <c r="M996" t="s">
        <v>37</v>
      </c>
      <c r="N996">
        <v>1</v>
      </c>
      <c r="O996">
        <v>4</v>
      </c>
      <c r="P996">
        <v>93108</v>
      </c>
      <c r="Q996" t="s">
        <v>32</v>
      </c>
      <c r="R996">
        <v>9</v>
      </c>
      <c r="S996" t="s">
        <v>34</v>
      </c>
      <c r="W996" t="str">
        <f>IF(B996&lt;30,"&lt;30",IF(B996&lt;=40,"30-40",IF(B996&lt;=50,"41-50",IF(B996&lt;=60,"51-60","&gt;60"))))</f>
        <v>41-50</v>
      </c>
      <c r="X996" t="str">
        <f t="shared" si="60"/>
        <v>31-45 (Middle-Aged)</v>
      </c>
      <c r="AA996" t="str" cm="1">
        <f t="array" ref="AA996">INDEX(F996:F2495, MATCH(MAX(IF(H996:H2495="0", COUNTIF(F996:F2495, F996:F2495), 0)), IF(H996:H2495="0", COUNTIF(F996:F2495, F996:F2495), 0), 0))</f>
        <v>Personal</v>
      </c>
      <c r="AB996" t="str" cm="1">
        <f t="array" ref="AB996">INDEX(Q996:Q1994, MATCH(MAX(COUNTIFS(Q996:Q1994, Q996:Q1994, AC996:AC1994, "High")), COUNTIFS(Q996:Q1994, Q996:Q1994, AC996:AC1994, "High"), 0))</f>
        <v>South</v>
      </c>
      <c r="AC996" t="str">
        <v>Low Risk</v>
      </c>
      <c r="AH996">
        <f t="shared" si="61"/>
        <v>652.44324324324327</v>
      </c>
      <c r="AJ996">
        <f t="shared" si="62"/>
        <v>0.15436241610738255</v>
      </c>
      <c r="AK996">
        <f t="shared" si="63"/>
        <v>-7.425801536657466E-3</v>
      </c>
      <c r="AM996">
        <v>0.59605550175140065</v>
      </c>
      <c r="AN996" s="8">
        <f>IF(L996="Male", 1, 0)</f>
        <v>1</v>
      </c>
    </row>
    <row r="997" spans="1:40" ht="15" x14ac:dyDescent="0.3">
      <c r="A997">
        <v>996</v>
      </c>
      <c r="B997">
        <v>50</v>
      </c>
      <c r="C997">
        <v>62822</v>
      </c>
      <c r="D997">
        <v>627</v>
      </c>
      <c r="E997">
        <v>239244</v>
      </c>
      <c r="F997" t="s">
        <v>44</v>
      </c>
      <c r="G997">
        <v>4083</v>
      </c>
      <c r="H997">
        <v>0</v>
      </c>
      <c r="I997">
        <v>0</v>
      </c>
      <c r="J997" t="s">
        <v>20</v>
      </c>
      <c r="K997" t="s">
        <v>21</v>
      </c>
      <c r="L997" t="s">
        <v>30</v>
      </c>
      <c r="M997" t="s">
        <v>31</v>
      </c>
      <c r="N997">
        <v>5</v>
      </c>
      <c r="O997">
        <v>3</v>
      </c>
      <c r="P997">
        <v>146028</v>
      </c>
      <c r="Q997" t="s">
        <v>32</v>
      </c>
      <c r="R997">
        <v>16</v>
      </c>
      <c r="S997" t="s">
        <v>42</v>
      </c>
      <c r="W997" t="str">
        <f>IF(B997&lt;30,"&lt;30",IF(B997&lt;=40,"30-40",IF(B997&lt;=50,"41-50",IF(B997&lt;=60,"51-60","&gt;60"))))</f>
        <v>41-50</v>
      </c>
      <c r="X997" t="str">
        <f t="shared" si="60"/>
        <v>46-60 (Older Adult)</v>
      </c>
      <c r="AA997" t="str" cm="1">
        <f t="array" ref="AA997">INDEX(F997:F2496, MATCH(MAX(IF(H997:H2496="0", COUNTIF(F997:F2496, F997:F2496), 0)), IF(H997:H2496="0", COUNTIF(F997:F2496, F997:F2496), 0), 0))</f>
        <v>Personal</v>
      </c>
      <c r="AB997" t="str" cm="1">
        <f t="array" ref="AB997">INDEX(Q997:Q1995, MATCH(MAX(COUNTIFS(Q997:Q1995, Q997:Q1995, AC997:AC1995, "High")), COUNTIFS(Q997:Q1995, Q997:Q1995, AC997:AC1995, "High"), 0))</f>
        <v>South</v>
      </c>
      <c r="AC997" t="str">
        <v>High Risk</v>
      </c>
      <c r="AH997">
        <f t="shared" si="61"/>
        <v>647.78062678062679</v>
      </c>
      <c r="AJ997">
        <f t="shared" si="62"/>
        <v>0.11715481171548117</v>
      </c>
      <c r="AK997">
        <f t="shared" si="63"/>
        <v>-6.3091204415578993E-3</v>
      </c>
      <c r="AM997">
        <v>0.66789460822026914</v>
      </c>
      <c r="AN997" s="8">
        <f>IF(L997="Male", 1, 0)</f>
        <v>1</v>
      </c>
    </row>
    <row r="998" spans="1:40" ht="15" x14ac:dyDescent="0.3">
      <c r="A998">
        <v>997</v>
      </c>
      <c r="B998">
        <v>64</v>
      </c>
      <c r="C998">
        <v>70861</v>
      </c>
      <c r="D998">
        <v>638</v>
      </c>
      <c r="E998">
        <v>160346</v>
      </c>
      <c r="F998" t="s">
        <v>28</v>
      </c>
      <c r="G998">
        <v>3906</v>
      </c>
      <c r="H998">
        <v>1</v>
      </c>
      <c r="I998">
        <v>0</v>
      </c>
      <c r="J998" t="s">
        <v>20</v>
      </c>
      <c r="K998" t="s">
        <v>21</v>
      </c>
      <c r="L998" t="s">
        <v>30</v>
      </c>
      <c r="M998" t="s">
        <v>37</v>
      </c>
      <c r="N998">
        <v>1</v>
      </c>
      <c r="O998">
        <v>4</v>
      </c>
      <c r="P998">
        <v>78247</v>
      </c>
      <c r="Q998" t="s">
        <v>24</v>
      </c>
      <c r="R998">
        <v>19</v>
      </c>
      <c r="S998" t="s">
        <v>43</v>
      </c>
      <c r="W998" t="str">
        <f>IF(B998&lt;30,"&lt;30",IF(B998&lt;=40,"30-40",IF(B998&lt;=50,"41-50",IF(B998&lt;=60,"51-60","&gt;60"))))</f>
        <v>&gt;60</v>
      </c>
      <c r="X998" t="str">
        <f t="shared" si="60"/>
        <v>46-60 (Older Adult)</v>
      </c>
      <c r="AA998" t="str" cm="1">
        <f t="array" ref="AA998">INDEX(F998:F2497, MATCH(MAX(IF(H998:H2497="0", COUNTIF(F998:F2497, F998:F2497), 0)), IF(H998:H2497="0", COUNTIF(F998:F2497, F998:F2497), 0), 0))</f>
        <v>Education</v>
      </c>
      <c r="AB998" t="str" cm="1">
        <f t="array" ref="AB998">INDEX(Q998:Q1996, MATCH(MAX(COUNTIFS(Q998:Q1996, Q998:Q1996, AC998:AC1996, "High")), COUNTIFS(Q998:Q1996, Q998:Q1996, AC998:AC1996, "High"), 0))</f>
        <v>East</v>
      </c>
      <c r="AC998" t="str">
        <v>High Risk</v>
      </c>
      <c r="AH998">
        <f t="shared" si="61"/>
        <v>652.44324324324327</v>
      </c>
      <c r="AJ998">
        <f t="shared" si="62"/>
        <v>0.15436241610738255</v>
      </c>
      <c r="AK998">
        <f t="shared" si="63"/>
        <v>-5.9135375084425693E-3</v>
      </c>
      <c r="AM998">
        <v>0.74065693364590024</v>
      </c>
      <c r="AN998" s="8">
        <f>IF(L998="Male", 1, 0)</f>
        <v>1</v>
      </c>
    </row>
    <row r="999" spans="1:40" ht="15" x14ac:dyDescent="0.3">
      <c r="A999">
        <v>998</v>
      </c>
      <c r="B999">
        <v>50</v>
      </c>
      <c r="C999">
        <v>27339</v>
      </c>
      <c r="D999">
        <v>639</v>
      </c>
      <c r="E999">
        <v>143467</v>
      </c>
      <c r="F999" t="s">
        <v>35</v>
      </c>
      <c r="G999">
        <v>4026</v>
      </c>
      <c r="H999">
        <v>0</v>
      </c>
      <c r="I999">
        <v>1</v>
      </c>
      <c r="J999" t="s">
        <v>20</v>
      </c>
      <c r="K999" t="s">
        <v>33</v>
      </c>
      <c r="L999" t="s">
        <v>30</v>
      </c>
      <c r="M999" t="s">
        <v>41</v>
      </c>
      <c r="N999">
        <v>3</v>
      </c>
      <c r="O999">
        <v>2</v>
      </c>
      <c r="P999">
        <v>144140</v>
      </c>
      <c r="Q999" t="s">
        <v>24</v>
      </c>
      <c r="R999">
        <v>4</v>
      </c>
      <c r="S999" t="s">
        <v>27</v>
      </c>
      <c r="W999" t="str">
        <f>IF(B999&lt;30,"&lt;30",IF(B999&lt;=40,"30-40",IF(B999&lt;=50,"41-50",IF(B999&lt;=60,"51-60","&gt;60"))))</f>
        <v>41-50</v>
      </c>
      <c r="X999" t="str">
        <f t="shared" si="60"/>
        <v>46-60 (Older Adult)</v>
      </c>
      <c r="AA999" t="str" cm="1">
        <f t="array" ref="AA999">INDEX(F999:F2498, MATCH(MAX(IF(H999:H2498="0", COUNTIF(F999:F2498, F999:F2498), 0)), IF(H999:H2498="0", COUNTIF(F999:F2498, F999:F2498), 0), 0))</f>
        <v>Medical</v>
      </c>
      <c r="AB999" t="str" cm="1">
        <f t="array" ref="AB999">INDEX(Q999:Q1997, MATCH(MAX(COUNTIFS(Q999:Q1997, Q999:Q1997, AC999:AC1997, "High")), COUNTIFS(Q999:Q1997, Q999:Q1997, AC999:AC1997, "High"), 0))</f>
        <v>East</v>
      </c>
      <c r="AC999" t="str">
        <v>High Risk</v>
      </c>
      <c r="AH999">
        <f t="shared" si="61"/>
        <v>648.68905472636811</v>
      </c>
      <c r="AJ999">
        <f t="shared" si="62"/>
        <v>0.13414634146341464</v>
      </c>
      <c r="AK999">
        <f t="shared" si="63"/>
        <v>-1.2857864690497108E-2</v>
      </c>
      <c r="AM999">
        <v>0.34673207642804776</v>
      </c>
      <c r="AN999" s="8">
        <f>IF(L999="Male", 1, 0)</f>
        <v>1</v>
      </c>
    </row>
    <row r="1000" spans="1:40" ht="15" x14ac:dyDescent="0.3">
      <c r="A1000">
        <v>999</v>
      </c>
      <c r="B1000">
        <v>40</v>
      </c>
      <c r="C1000">
        <v>21646</v>
      </c>
      <c r="D1000">
        <v>644</v>
      </c>
      <c r="E1000">
        <v>149500</v>
      </c>
      <c r="F1000" t="s">
        <v>40</v>
      </c>
      <c r="G1000">
        <v>4620</v>
      </c>
      <c r="H1000">
        <v>1</v>
      </c>
      <c r="I1000">
        <v>1</v>
      </c>
      <c r="J1000" t="s">
        <v>20</v>
      </c>
      <c r="K1000" t="s">
        <v>29</v>
      </c>
      <c r="L1000" t="s">
        <v>30</v>
      </c>
      <c r="M1000" t="s">
        <v>41</v>
      </c>
      <c r="N1000">
        <v>2</v>
      </c>
      <c r="O1000">
        <v>1</v>
      </c>
      <c r="P1000">
        <v>93244</v>
      </c>
      <c r="Q1000" t="s">
        <v>32</v>
      </c>
      <c r="R1000">
        <v>5</v>
      </c>
      <c r="S1000" t="s">
        <v>45</v>
      </c>
      <c r="W1000" t="str">
        <f>IF(B1000&lt;30,"&lt;30",IF(B1000&lt;=40,"30-40",IF(B1000&lt;=50,"41-50",IF(B1000&lt;=60,"51-60","&gt;60"))))</f>
        <v>30-40</v>
      </c>
      <c r="X1000" t="str">
        <f t="shared" si="60"/>
        <v>31-45 (Middle-Aged)</v>
      </c>
      <c r="AA1000" t="str" cm="1">
        <f t="array" ref="AA1000">INDEX(F1000:F2499, MATCH(MAX(IF(H1000:H2499="0", COUNTIF(F1000:F2499, F1000:F2499), 0)), IF(H1000:H2499="0", COUNTIF(F1000:F2499, F1000:F2499), 0), 0))</f>
        <v>Car</v>
      </c>
      <c r="AB1000" t="str" cm="1">
        <f t="array" ref="AB1000">INDEX(Q1000:Q1998, MATCH(MAX(COUNTIFS(Q1000:Q1998, Q1000:Q1998, AC1000:AC1998, "High")), COUNTIFS(Q1000:Q1998, Q1000:Q1998, AC1000:AC1998, "High"), 0))</f>
        <v>South</v>
      </c>
      <c r="AC1000" t="str">
        <v>High Risk</v>
      </c>
      <c r="AH1000">
        <f t="shared" si="61"/>
        <v>648.68905472636811</v>
      </c>
      <c r="AJ1000">
        <f t="shared" si="62"/>
        <v>0.13100436681222707</v>
      </c>
      <c r="AK1000">
        <f t="shared" si="63"/>
        <v>-1.3199629368499116E-2</v>
      </c>
      <c r="AM1000">
        <v>0.29520378700795596</v>
      </c>
      <c r="AN1000" s="8">
        <f>IF(L1000="Male", 1, 0)</f>
        <v>1</v>
      </c>
    </row>
    <row r="1001" spans="1:40" ht="15" x14ac:dyDescent="0.3">
      <c r="A1001">
        <v>1000</v>
      </c>
      <c r="B1001">
        <v>62</v>
      </c>
      <c r="C1001">
        <v>70225</v>
      </c>
      <c r="D1001">
        <v>535</v>
      </c>
      <c r="E1001">
        <v>129502</v>
      </c>
      <c r="F1001" t="s">
        <v>19</v>
      </c>
      <c r="G1001">
        <v>5026</v>
      </c>
      <c r="H1001">
        <v>0</v>
      </c>
      <c r="I1001">
        <v>0</v>
      </c>
      <c r="J1001" t="s">
        <v>20</v>
      </c>
      <c r="K1001" t="s">
        <v>29</v>
      </c>
      <c r="L1001" t="s">
        <v>22</v>
      </c>
      <c r="M1001" t="s">
        <v>23</v>
      </c>
      <c r="N1001">
        <v>0</v>
      </c>
      <c r="O1001">
        <v>4</v>
      </c>
      <c r="P1001">
        <v>74700</v>
      </c>
      <c r="Q1001" t="s">
        <v>24</v>
      </c>
      <c r="R1001">
        <v>18</v>
      </c>
      <c r="S1001" t="s">
        <v>34</v>
      </c>
      <c r="W1001" t="str">
        <f>IF(B1001&lt;30,"&lt;30",IF(B1001&lt;=40,"30-40",IF(B1001&lt;=50,"41-50",IF(B1001&lt;=60,"51-60","&gt;60"))))</f>
        <v>&gt;60</v>
      </c>
      <c r="X1001" t="str">
        <f t="shared" si="60"/>
        <v>46-60 (Older Adult)</v>
      </c>
      <c r="AA1001" t="str" cm="1">
        <f t="array" ref="AA1001">INDEX(F1001:F2500, MATCH(MAX(IF(H1001:H2500="0", COUNTIF(F1001:F2500, F1001:F2500), 0)), IF(H1001:H2500="0", COUNTIF(F1001:F2500, F1001:F2500), 0), 0))</f>
        <v>Home</v>
      </c>
      <c r="AB1001" t="str" cm="1">
        <f t="array" ref="AB1001">INDEX(Q1001:Q1999, MATCH(MAX(COUNTIFS(Q1001:Q1999, Q1001:Q1999, AC1001:AC1999, "High")), COUNTIFS(Q1001:Q1999, Q1001:Q1999, AC1001:AC1999, "High"), 0))</f>
        <v>East</v>
      </c>
      <c r="AC1001" t="str">
        <v>Low Risk</v>
      </c>
      <c r="AH1001">
        <f t="shared" si="61"/>
        <v>647.51989389920425</v>
      </c>
      <c r="AJ1001">
        <f t="shared" si="62"/>
        <v>0.15873015873015872</v>
      </c>
      <c r="AK1001">
        <f t="shared" si="63"/>
        <v>-6.7071973075274079E-3</v>
      </c>
      <c r="AM1001">
        <v>0.73490039191549827</v>
      </c>
      <c r="AN1001" s="8">
        <f>IF(L1001="Male", 1, 0)</f>
        <v>0</v>
      </c>
    </row>
    <row r="1002" spans="1:40" ht="15" x14ac:dyDescent="0.3">
      <c r="A1002">
        <v>1001</v>
      </c>
      <c r="B1002">
        <v>27</v>
      </c>
      <c r="C1002">
        <v>38038</v>
      </c>
      <c r="D1002">
        <v>688</v>
      </c>
      <c r="E1002">
        <v>115163</v>
      </c>
      <c r="F1002" t="s">
        <v>40</v>
      </c>
      <c r="G1002">
        <v>5640</v>
      </c>
      <c r="H1002">
        <v>1</v>
      </c>
      <c r="I1002">
        <v>0</v>
      </c>
      <c r="J1002" t="s">
        <v>20</v>
      </c>
      <c r="K1002" t="s">
        <v>21</v>
      </c>
      <c r="L1002" t="s">
        <v>22</v>
      </c>
      <c r="M1002" t="s">
        <v>41</v>
      </c>
      <c r="N1002">
        <v>5</v>
      </c>
      <c r="O1002">
        <v>4</v>
      </c>
      <c r="P1002">
        <v>89453</v>
      </c>
      <c r="Q1002" t="s">
        <v>24</v>
      </c>
      <c r="R1002">
        <v>8</v>
      </c>
      <c r="S1002" t="s">
        <v>34</v>
      </c>
      <c r="W1002" t="str">
        <f>IF(B1002&lt;30,"&lt;30",IF(B1002&lt;=40,"30-40",IF(B1002&lt;=50,"41-50",IF(B1002&lt;=60,"51-60","&gt;60"))))</f>
        <v>&lt;30</v>
      </c>
      <c r="X1002" t="str">
        <f t="shared" si="60"/>
        <v>18-30 (Young Adult)</v>
      </c>
      <c r="AA1002" t="str" cm="1">
        <f t="array" ref="AA1002">INDEX(F1002:F2501, MATCH(MAX(IF(H1002:H2501="0", COUNTIF(F1002:F2501, F1002:F2501), 0)), IF(H1002:H2501="0", COUNTIF(F1002:F2501, F1002:F2501), 0), 0))</f>
        <v>Car</v>
      </c>
      <c r="AB1002" t="str" cm="1">
        <f t="array" ref="AB1002">INDEX(Q1002:Q2000, MATCH(MAX(COUNTIFS(Q1002:Q2000, Q1002:Q2000, AC1002:AC2000, "High")), COUNTIFS(Q1002:Q2000, Q1002:Q2000, AC1002:AC2000, "High"), 0))</f>
        <v>East</v>
      </c>
      <c r="AC1002" t="str">
        <v>High Risk</v>
      </c>
      <c r="AH1002">
        <f t="shared" si="61"/>
        <v>648.68905472636811</v>
      </c>
      <c r="AJ1002">
        <f t="shared" si="62"/>
        <v>0.11715481171548117</v>
      </c>
      <c r="AK1002">
        <f t="shared" si="63"/>
        <v>-5.5861704536707196E-3</v>
      </c>
      <c r="AM1002">
        <v>0.44357050405944803</v>
      </c>
      <c r="AN1002" s="8">
        <f>IF(L1002="Male", 1, 0)</f>
        <v>0</v>
      </c>
    </row>
    <row r="1003" spans="1:40" ht="15" x14ac:dyDescent="0.3">
      <c r="A1003">
        <v>1002</v>
      </c>
      <c r="B1003">
        <v>62</v>
      </c>
      <c r="C1003">
        <v>25131</v>
      </c>
      <c r="D1003">
        <v>694</v>
      </c>
      <c r="E1003">
        <v>127879</v>
      </c>
      <c r="F1003" t="s">
        <v>40</v>
      </c>
      <c r="G1003">
        <v>3748</v>
      </c>
      <c r="H1003">
        <v>0</v>
      </c>
      <c r="I1003">
        <v>1</v>
      </c>
      <c r="J1003" t="s">
        <v>20</v>
      </c>
      <c r="K1003" t="s">
        <v>21</v>
      </c>
      <c r="L1003" t="s">
        <v>22</v>
      </c>
      <c r="M1003" t="s">
        <v>31</v>
      </c>
      <c r="N1003">
        <v>4</v>
      </c>
      <c r="O1003">
        <v>3</v>
      </c>
      <c r="P1003">
        <v>67018</v>
      </c>
      <c r="Q1003" t="s">
        <v>32</v>
      </c>
      <c r="R1003">
        <v>13</v>
      </c>
      <c r="S1003" t="s">
        <v>43</v>
      </c>
      <c r="W1003" t="str">
        <f>IF(B1003&lt;30,"&lt;30",IF(B1003&lt;=40,"30-40",IF(B1003&lt;=50,"41-50",IF(B1003&lt;=60,"51-60","&gt;60"))))</f>
        <v>&gt;60</v>
      </c>
      <c r="X1003" t="str">
        <f t="shared" si="60"/>
        <v>46-60 (Older Adult)</v>
      </c>
      <c r="AA1003" t="str" cm="1">
        <f t="array" ref="AA1003">INDEX(F1003:F2502, MATCH(MAX(IF(H1003:H2502="0", COUNTIF(F1003:F2502, F1003:F2502), 0)), IF(H1003:H2502="0", COUNTIF(F1003:F2502, F1003:F2502), 0), 0))</f>
        <v>Car</v>
      </c>
      <c r="AB1003" t="str" cm="1">
        <f t="array" ref="AB1003">INDEX(Q1003:Q2001, MATCH(MAX(COUNTIFS(Q1003:Q2001, Q1003:Q2001, AC1003:AC2001, "High")), COUNTIFS(Q1003:Q2001, Q1003:Q2001, AC1003:AC2001, "High"), 0))</f>
        <v>South</v>
      </c>
      <c r="AC1003" t="str">
        <v>High Risk</v>
      </c>
      <c r="AH1003">
        <f t="shared" si="61"/>
        <v>647.78062678062679</v>
      </c>
      <c r="AJ1003">
        <f t="shared" si="62"/>
        <v>0.17796610169491525</v>
      </c>
      <c r="AK1003">
        <f t="shared" si="63"/>
        <v>-1.2692304414285012E-2</v>
      </c>
      <c r="AM1003">
        <v>0.32674710136401075</v>
      </c>
      <c r="AN1003" s="8">
        <f>IF(L1003="Male", 1, 0)</f>
        <v>0</v>
      </c>
    </row>
    <row r="1004" spans="1:40" ht="15" x14ac:dyDescent="0.3">
      <c r="A1004">
        <v>1003</v>
      </c>
      <c r="B1004">
        <v>58</v>
      </c>
      <c r="C1004">
        <v>23720</v>
      </c>
      <c r="D1004">
        <v>668</v>
      </c>
      <c r="E1004">
        <v>67644</v>
      </c>
      <c r="F1004" t="s">
        <v>35</v>
      </c>
      <c r="G1004">
        <v>5303</v>
      </c>
      <c r="H1004">
        <v>0</v>
      </c>
      <c r="I1004">
        <v>0</v>
      </c>
      <c r="J1004" t="s">
        <v>20</v>
      </c>
      <c r="K1004" t="s">
        <v>33</v>
      </c>
      <c r="L1004" t="s">
        <v>22</v>
      </c>
      <c r="M1004" t="s">
        <v>31</v>
      </c>
      <c r="N1004">
        <v>2</v>
      </c>
      <c r="O1004">
        <v>3</v>
      </c>
      <c r="P1004">
        <v>123536</v>
      </c>
      <c r="Q1004" t="s">
        <v>38</v>
      </c>
      <c r="R1004">
        <v>9</v>
      </c>
      <c r="S1004" t="s">
        <v>27</v>
      </c>
      <c r="W1004" t="str">
        <f>IF(B1004&lt;30,"&lt;30",IF(B1004&lt;=40,"30-40",IF(B1004&lt;=50,"41-50",IF(B1004&lt;=60,"51-60","&gt;60"))))</f>
        <v>51-60</v>
      </c>
      <c r="X1004" t="str">
        <f t="shared" si="60"/>
        <v>46-60 (Older Adult)</v>
      </c>
      <c r="AA1004" t="str" cm="1">
        <f t="array" ref="AA1004">INDEX(F1004:F2503, MATCH(MAX(IF(H1004:H2503="0", COUNTIF(F1004:F2503, F1004:F2503), 0)), IF(H1004:H2503="0", COUNTIF(F1004:F2503, F1004:F2503), 0), 0))</f>
        <v>Medical</v>
      </c>
      <c r="AB1004" t="str" cm="1">
        <f t="array" ref="AB1004">INDEX(Q1004:Q2002, MATCH(MAX(COUNTIFS(Q1004:Q2002, Q1004:Q2002, AC1004:AC2002, "High")), COUNTIFS(Q1004:Q2002, Q1004:Q2002, AC1004:AC2002, "High"), 0))</f>
        <v>North</v>
      </c>
      <c r="AC1004" t="str">
        <v>High Risk</v>
      </c>
      <c r="AH1004">
        <f t="shared" si="61"/>
        <v>647.78062678062679</v>
      </c>
      <c r="AJ1004">
        <f t="shared" si="62"/>
        <v>0.13100436681222707</v>
      </c>
      <c r="AK1004">
        <f t="shared" si="63"/>
        <v>-1.2296073016576098E-2</v>
      </c>
      <c r="AM1004">
        <v>0.31397590579546175</v>
      </c>
      <c r="AN1004" s="8">
        <f>IF(L1004="Male", 1, 0)</f>
        <v>0</v>
      </c>
    </row>
    <row r="1005" spans="1:40" ht="15" x14ac:dyDescent="0.3">
      <c r="A1005">
        <v>1004</v>
      </c>
      <c r="B1005">
        <v>27</v>
      </c>
      <c r="C1005">
        <v>77027</v>
      </c>
      <c r="D1005">
        <v>591</v>
      </c>
      <c r="E1005">
        <v>181819</v>
      </c>
      <c r="F1005" t="s">
        <v>40</v>
      </c>
      <c r="G1005">
        <v>4397</v>
      </c>
      <c r="H1005">
        <v>0</v>
      </c>
      <c r="I1005">
        <v>1</v>
      </c>
      <c r="J1005" t="s">
        <v>36</v>
      </c>
      <c r="K1005" t="s">
        <v>21</v>
      </c>
      <c r="L1005" t="s">
        <v>30</v>
      </c>
      <c r="M1005" t="s">
        <v>37</v>
      </c>
      <c r="N1005">
        <v>1</v>
      </c>
      <c r="O1005">
        <v>1</v>
      </c>
      <c r="P1005">
        <v>51916</v>
      </c>
      <c r="Q1005" t="s">
        <v>38</v>
      </c>
      <c r="R1005">
        <v>10</v>
      </c>
      <c r="S1005" t="s">
        <v>34</v>
      </c>
      <c r="W1005" t="str">
        <f>IF(B1005&lt;30,"&lt;30",IF(B1005&lt;=40,"30-40",IF(B1005&lt;=50,"41-50",IF(B1005&lt;=60,"51-60","&gt;60"))))</f>
        <v>&lt;30</v>
      </c>
      <c r="X1005" t="str">
        <f t="shared" si="60"/>
        <v>18-30 (Young Adult)</v>
      </c>
      <c r="AA1005" t="str" cm="1">
        <f t="array" ref="AA1005">INDEX(F1005:F2504, MATCH(MAX(IF(H1005:H2504="0", COUNTIF(F1005:F2504, F1005:F2504), 0)), IF(H1005:H2504="0", COUNTIF(F1005:F2504, F1005:F2504), 0), 0))</f>
        <v>Car</v>
      </c>
      <c r="AB1005" t="str" cm="1">
        <f t="array" ref="AB1005">INDEX(Q1005:Q2003, MATCH(MAX(COUNTIFS(Q1005:Q2003, Q1005:Q2003, AC1005:AC2003, "High")), COUNTIFS(Q1005:Q2003, Q1005:Q2003, AC1005:AC2003, "High"), 0))</f>
        <v>North</v>
      </c>
      <c r="AC1005" t="str">
        <v>Low Risk</v>
      </c>
      <c r="AH1005">
        <f t="shared" si="61"/>
        <v>652.44324324324327</v>
      </c>
      <c r="AJ1005">
        <f t="shared" si="62"/>
        <v>0.15436241610738255</v>
      </c>
      <c r="AK1005">
        <f t="shared" si="63"/>
        <v>-1.1897919288291202E-2</v>
      </c>
      <c r="AM1005">
        <v>0.79646642469882245</v>
      </c>
      <c r="AN1005" s="8">
        <f>IF(L1005="Male", 1, 0)</f>
        <v>1</v>
      </c>
    </row>
    <row r="1006" spans="1:40" ht="15" x14ac:dyDescent="0.3">
      <c r="A1006">
        <v>1005</v>
      </c>
      <c r="B1006">
        <v>50</v>
      </c>
      <c r="C1006">
        <v>63164</v>
      </c>
      <c r="D1006">
        <v>668</v>
      </c>
      <c r="E1006">
        <v>193172</v>
      </c>
      <c r="F1006" t="s">
        <v>40</v>
      </c>
      <c r="G1006">
        <v>4891</v>
      </c>
      <c r="H1006">
        <v>0</v>
      </c>
      <c r="I1006">
        <v>1</v>
      </c>
      <c r="J1006" t="s">
        <v>20</v>
      </c>
      <c r="K1006" t="s">
        <v>33</v>
      </c>
      <c r="L1006" t="s">
        <v>22</v>
      </c>
      <c r="M1006" t="s">
        <v>23</v>
      </c>
      <c r="N1006">
        <v>0</v>
      </c>
      <c r="O1006">
        <v>4</v>
      </c>
      <c r="P1006">
        <v>141688</v>
      </c>
      <c r="Q1006" t="s">
        <v>38</v>
      </c>
      <c r="R1006">
        <v>4</v>
      </c>
      <c r="S1006" t="s">
        <v>25</v>
      </c>
      <c r="W1006" t="str">
        <f>IF(B1006&lt;30,"&lt;30",IF(B1006&lt;=40,"30-40",IF(B1006&lt;=50,"41-50",IF(B1006&lt;=60,"51-60","&gt;60"))))</f>
        <v>41-50</v>
      </c>
      <c r="X1006" t="str">
        <f t="shared" si="60"/>
        <v>46-60 (Older Adult)</v>
      </c>
      <c r="AA1006" t="str" cm="1">
        <f t="array" ref="AA1006">INDEX(F1006:F2505, MATCH(MAX(IF(H1006:H2505="0", COUNTIF(F1006:F2505, F1006:F2505), 0)), IF(H1006:H2505="0", COUNTIF(F1006:F2505, F1006:F2505), 0), 0))</f>
        <v>Car</v>
      </c>
      <c r="AB1006" t="str" cm="1">
        <f t="array" ref="AB1006">INDEX(Q1006:Q2004, MATCH(MAX(COUNTIFS(Q1006:Q2004, Q1006:Q2004, AC1006:AC2004, "High")), COUNTIFS(Q1006:Q2004, Q1006:Q2004, AC1006:AC2004, "High"), 0))</f>
        <v>North</v>
      </c>
      <c r="AC1006" t="str">
        <v>High Risk</v>
      </c>
      <c r="AH1006">
        <f t="shared" si="61"/>
        <v>647.51989389920425</v>
      </c>
      <c r="AJ1006">
        <f t="shared" si="62"/>
        <v>0.15873015873015872</v>
      </c>
      <c r="AK1006">
        <f t="shared" si="63"/>
        <v>-1.2997799799335637E-2</v>
      </c>
      <c r="AM1006">
        <v>0.6709901070752966</v>
      </c>
      <c r="AN1006" s="8">
        <f>IF(L1006="Male", 1, 0)</f>
        <v>0</v>
      </c>
    </row>
    <row r="1007" spans="1:40" ht="15" x14ac:dyDescent="0.3">
      <c r="A1007">
        <v>1006</v>
      </c>
      <c r="B1007">
        <v>32</v>
      </c>
      <c r="C1007">
        <v>38073</v>
      </c>
      <c r="D1007">
        <v>651</v>
      </c>
      <c r="E1007">
        <v>264053</v>
      </c>
      <c r="F1007" t="s">
        <v>28</v>
      </c>
      <c r="G1007">
        <v>6209</v>
      </c>
      <c r="H1007">
        <v>1</v>
      </c>
      <c r="I1007">
        <v>1</v>
      </c>
      <c r="J1007" t="s">
        <v>20</v>
      </c>
      <c r="K1007" t="s">
        <v>29</v>
      </c>
      <c r="L1007" t="s">
        <v>30</v>
      </c>
      <c r="M1007" t="s">
        <v>41</v>
      </c>
      <c r="N1007">
        <v>2</v>
      </c>
      <c r="O1007">
        <v>2</v>
      </c>
      <c r="P1007">
        <v>71923</v>
      </c>
      <c r="Q1007" t="s">
        <v>26</v>
      </c>
      <c r="R1007">
        <v>19</v>
      </c>
      <c r="S1007" t="s">
        <v>45</v>
      </c>
      <c r="W1007" t="str">
        <f>IF(B1007&lt;30,"&lt;30",IF(B1007&lt;=40,"30-40",IF(B1007&lt;=50,"41-50",IF(B1007&lt;=60,"51-60","&gt;60"))))</f>
        <v>30-40</v>
      </c>
      <c r="X1007" t="str">
        <f t="shared" si="60"/>
        <v>31-45 (Middle-Aged)</v>
      </c>
      <c r="AA1007" t="str" cm="1">
        <f t="array" ref="AA1007">INDEX(F1007:F2506, MATCH(MAX(IF(H1007:H2506="0", COUNTIF(F1007:F2506, F1007:F2506), 0)), IF(H1007:H2506="0", COUNTIF(F1007:F2506, F1007:F2506), 0), 0))</f>
        <v>Education</v>
      </c>
      <c r="AB1007" t="str" cm="1">
        <f t="array" ref="AB1007">INDEX(Q1007:Q2005, MATCH(MAX(COUNTIFS(Q1007:Q2005, Q1007:Q2005, AC1007:AC2005, "High")), COUNTIFS(Q1007:Q2005, Q1007:Q2005, AC1007:AC2005, "High"), 0))</f>
        <v>West</v>
      </c>
      <c r="AC1007" t="str">
        <v>High Risk</v>
      </c>
      <c r="AH1007">
        <f t="shared" si="61"/>
        <v>648.68905472636811</v>
      </c>
      <c r="AJ1007">
        <f t="shared" si="62"/>
        <v>0.13100436681222707</v>
      </c>
      <c r="AK1007">
        <f t="shared" si="63"/>
        <v>-1.1876706562718352E-2</v>
      </c>
      <c r="AM1007">
        <v>0.44388729487794504</v>
      </c>
      <c r="AN1007" s="8">
        <f>IF(L1007="Male", 1, 0)</f>
        <v>1</v>
      </c>
    </row>
    <row r="1008" spans="1:40" ht="15" x14ac:dyDescent="0.3">
      <c r="A1008">
        <v>1007</v>
      </c>
      <c r="B1008">
        <v>51</v>
      </c>
      <c r="C1008">
        <v>38693</v>
      </c>
      <c r="D1008">
        <v>673</v>
      </c>
      <c r="E1008">
        <v>249354</v>
      </c>
      <c r="F1008" t="s">
        <v>28</v>
      </c>
      <c r="G1008">
        <v>5492</v>
      </c>
      <c r="H1008">
        <v>0</v>
      </c>
      <c r="I1008">
        <v>1</v>
      </c>
      <c r="J1008" t="s">
        <v>20</v>
      </c>
      <c r="K1008" t="s">
        <v>29</v>
      </c>
      <c r="L1008" t="s">
        <v>30</v>
      </c>
      <c r="M1008" t="s">
        <v>37</v>
      </c>
      <c r="N1008">
        <v>4</v>
      </c>
      <c r="O1008">
        <v>1</v>
      </c>
      <c r="P1008">
        <v>125099</v>
      </c>
      <c r="Q1008" t="s">
        <v>38</v>
      </c>
      <c r="R1008">
        <v>4</v>
      </c>
      <c r="S1008" t="s">
        <v>39</v>
      </c>
      <c r="W1008" t="str">
        <f>IF(B1008&lt;30,"&lt;30",IF(B1008&lt;=40,"30-40",IF(B1008&lt;=50,"41-50",IF(B1008&lt;=60,"51-60","&gt;60"))))</f>
        <v>51-60</v>
      </c>
      <c r="X1008" t="str">
        <f t="shared" si="60"/>
        <v>46-60 (Older Adult)</v>
      </c>
      <c r="AA1008" t="str" cm="1">
        <f t="array" ref="AA1008">INDEX(F1008:F2507, MATCH(MAX(IF(H1008:H2507="0", COUNTIF(F1008:F2507, F1008:F2507), 0)), IF(H1008:H2507="0", COUNTIF(F1008:F2507, F1008:F2507), 0), 0))</f>
        <v>Education</v>
      </c>
      <c r="AB1008" t="str" cm="1">
        <f t="array" ref="AB1008">INDEX(Q1008:Q2006, MATCH(MAX(COUNTIFS(Q1008:Q2006, Q1008:Q2006, AC1008:AC2006, "High")), COUNTIFS(Q1008:Q2006, Q1008:Q2006, AC1008:AC2006, "High"), 0))</f>
        <v>North</v>
      </c>
      <c r="AC1008" t="str">
        <v>High Risk</v>
      </c>
      <c r="AH1008">
        <f t="shared" si="61"/>
        <v>652.44324324324327</v>
      </c>
      <c r="AJ1008">
        <f t="shared" si="62"/>
        <v>0.17796610169491525</v>
      </c>
      <c r="AK1008">
        <f t="shared" si="63"/>
        <v>-9.8564738031245939E-3</v>
      </c>
      <c r="AM1008">
        <v>0.44949901794846264</v>
      </c>
      <c r="AN1008" s="8">
        <f>IF(L1008="Male", 1, 0)</f>
        <v>1</v>
      </c>
    </row>
    <row r="1009" spans="1:40" ht="15" x14ac:dyDescent="0.3">
      <c r="A1009">
        <v>1008</v>
      </c>
      <c r="B1009">
        <v>38</v>
      </c>
      <c r="C1009">
        <v>50822</v>
      </c>
      <c r="D1009">
        <v>727</v>
      </c>
      <c r="E1009">
        <v>163300</v>
      </c>
      <c r="F1009" t="s">
        <v>28</v>
      </c>
      <c r="G1009">
        <v>5576</v>
      </c>
      <c r="H1009">
        <v>0</v>
      </c>
      <c r="I1009">
        <v>0</v>
      </c>
      <c r="J1009" t="s">
        <v>20</v>
      </c>
      <c r="K1009" t="s">
        <v>21</v>
      </c>
      <c r="L1009" t="s">
        <v>22</v>
      </c>
      <c r="M1009" t="s">
        <v>41</v>
      </c>
      <c r="N1009">
        <v>2</v>
      </c>
      <c r="O1009">
        <v>2</v>
      </c>
      <c r="P1009">
        <v>100726</v>
      </c>
      <c r="Q1009" t="s">
        <v>26</v>
      </c>
      <c r="R1009">
        <v>13</v>
      </c>
      <c r="S1009" t="s">
        <v>45</v>
      </c>
      <c r="W1009" t="str">
        <f>IF(B1009&lt;30,"&lt;30",IF(B1009&lt;=40,"30-40",IF(B1009&lt;=50,"41-50",IF(B1009&lt;=60,"51-60","&gt;60"))))</f>
        <v>30-40</v>
      </c>
      <c r="X1009" t="str">
        <f t="shared" si="60"/>
        <v>31-45 (Middle-Aged)</v>
      </c>
      <c r="AA1009" t="str" cm="1">
        <f t="array" ref="AA1009">INDEX(F1009:F2508, MATCH(MAX(IF(H1009:H2508="0", COUNTIF(F1009:F2508, F1009:F2508), 0)), IF(H1009:H2508="0", COUNTIF(F1009:F2508, F1009:F2508), 0), 0))</f>
        <v>Education</v>
      </c>
      <c r="AB1009" t="str" cm="1">
        <f t="array" ref="AB1009">INDEX(Q1009:Q2007, MATCH(MAX(COUNTIFS(Q1009:Q2007, Q1009:Q2007, AC1009:AC2007, "High")), COUNTIFS(Q1009:Q2007, Q1009:Q2007, AC1009:AC2007, "High"), 0))</f>
        <v>West</v>
      </c>
      <c r="AC1009" t="str">
        <v>High Risk</v>
      </c>
      <c r="AH1009">
        <f t="shared" si="61"/>
        <v>648.68905472636811</v>
      </c>
      <c r="AJ1009">
        <f t="shared" si="62"/>
        <v>0.13100436681222707</v>
      </c>
      <c r="AK1009">
        <f t="shared" si="63"/>
        <v>-1.0955307214450266E-2</v>
      </c>
      <c r="AM1009">
        <v>0.55928061330702461</v>
      </c>
      <c r="AN1009" s="8">
        <f>IF(L1009="Male", 1, 0)</f>
        <v>0</v>
      </c>
    </row>
    <row r="1010" spans="1:40" ht="15" x14ac:dyDescent="0.3">
      <c r="A1010">
        <v>1009</v>
      </c>
      <c r="B1010">
        <v>63</v>
      </c>
      <c r="C1010">
        <v>62890</v>
      </c>
      <c r="D1010">
        <v>641</v>
      </c>
      <c r="E1010">
        <v>187617</v>
      </c>
      <c r="F1010" t="s">
        <v>28</v>
      </c>
      <c r="G1010">
        <v>4383</v>
      </c>
      <c r="H1010">
        <v>0</v>
      </c>
      <c r="I1010">
        <v>0</v>
      </c>
      <c r="J1010" t="s">
        <v>20</v>
      </c>
      <c r="K1010" t="s">
        <v>33</v>
      </c>
      <c r="L1010" t="s">
        <v>22</v>
      </c>
      <c r="M1010" t="s">
        <v>31</v>
      </c>
      <c r="N1010">
        <v>4</v>
      </c>
      <c r="O1010">
        <v>4</v>
      </c>
      <c r="P1010">
        <v>108124</v>
      </c>
      <c r="Q1010" t="s">
        <v>26</v>
      </c>
      <c r="R1010">
        <v>17</v>
      </c>
      <c r="S1010" t="s">
        <v>43</v>
      </c>
      <c r="W1010" t="str">
        <f>IF(B1010&lt;30,"&lt;30",IF(B1010&lt;=40,"30-40",IF(B1010&lt;=50,"41-50",IF(B1010&lt;=60,"51-60","&gt;60"))))</f>
        <v>&gt;60</v>
      </c>
      <c r="X1010" t="str">
        <f t="shared" si="60"/>
        <v>46-60 (Older Adult)</v>
      </c>
      <c r="AA1010" t="str" cm="1">
        <f t="array" ref="AA1010">INDEX(F1010:F2509, MATCH(MAX(IF(H1010:H2509="0", COUNTIF(F1010:F2509, F1010:F2509), 0)), IF(H1010:H2509="0", COUNTIF(F1010:F2509, F1010:F2509), 0), 0))</f>
        <v>Education</v>
      </c>
      <c r="AB1010" t="str" cm="1">
        <f t="array" ref="AB1010">INDEX(Q1010:Q2008, MATCH(MAX(COUNTIFS(Q1010:Q2008, Q1010:Q2008, AC1010:AC2008, "High")), COUNTIFS(Q1010:Q2008, Q1010:Q2008, AC1010:AC2008, "High"), 0))</f>
        <v>West</v>
      </c>
      <c r="AC1010" t="str">
        <v>High Risk</v>
      </c>
      <c r="AH1010">
        <f t="shared" si="61"/>
        <v>647.78062678062679</v>
      </c>
      <c r="AJ1010">
        <f t="shared" si="62"/>
        <v>0.17796610169491525</v>
      </c>
      <c r="AK1010">
        <f t="shared" si="63"/>
        <v>-1.1298812993511081E-2</v>
      </c>
      <c r="AM1010">
        <v>0.66851008752477759</v>
      </c>
      <c r="AN1010" s="8">
        <f>IF(L1010="Male", 1, 0)</f>
        <v>0</v>
      </c>
    </row>
    <row r="1011" spans="1:40" ht="15" x14ac:dyDescent="0.3">
      <c r="A1011">
        <v>1010</v>
      </c>
      <c r="B1011">
        <v>22</v>
      </c>
      <c r="C1011">
        <v>45589</v>
      </c>
      <c r="D1011">
        <v>659</v>
      </c>
      <c r="E1011">
        <v>255154</v>
      </c>
      <c r="F1011" t="s">
        <v>28</v>
      </c>
      <c r="G1011">
        <v>6925</v>
      </c>
      <c r="H1011">
        <v>0</v>
      </c>
      <c r="I1011">
        <v>1</v>
      </c>
      <c r="J1011" t="s">
        <v>36</v>
      </c>
      <c r="K1011" t="s">
        <v>33</v>
      </c>
      <c r="L1011" t="s">
        <v>22</v>
      </c>
      <c r="M1011" t="s">
        <v>31</v>
      </c>
      <c r="N1011">
        <v>1</v>
      </c>
      <c r="O1011">
        <v>1</v>
      </c>
      <c r="P1011">
        <v>82298</v>
      </c>
      <c r="Q1011" t="s">
        <v>24</v>
      </c>
      <c r="R1011">
        <v>11</v>
      </c>
      <c r="S1011" t="s">
        <v>27</v>
      </c>
      <c r="W1011" t="str">
        <f>IF(B1011&lt;30,"&lt;30",IF(B1011&lt;=40,"30-40",IF(B1011&lt;=50,"41-50",IF(B1011&lt;=60,"51-60","&gt;60"))))</f>
        <v>&lt;30</v>
      </c>
      <c r="X1011" t="str">
        <f t="shared" si="60"/>
        <v>18-30 (Young Adult)</v>
      </c>
      <c r="AA1011" t="str" cm="1">
        <f t="array" ref="AA1011">INDEX(F1011:F2510, MATCH(MAX(IF(H1011:H2510="0", COUNTIF(F1011:F2510, F1011:F2510), 0)), IF(H1011:H2510="0", COUNTIF(F1011:F2510, F1011:F2510), 0), 0))</f>
        <v>Education</v>
      </c>
      <c r="AB1011" t="str" cm="1">
        <f t="array" ref="AB1011">INDEX(Q1011:Q2009, MATCH(MAX(COUNTIFS(Q1011:Q2009, Q1011:Q2009, AC1011:AC2009, "High")), COUNTIFS(Q1011:Q2009, Q1011:Q2009, AC1011:AC2009, "High"), 0))</f>
        <v>East</v>
      </c>
      <c r="AC1011" t="str">
        <v>High Risk</v>
      </c>
      <c r="AH1011">
        <f t="shared" si="61"/>
        <v>647.78062678062679</v>
      </c>
      <c r="AJ1011">
        <f t="shared" si="62"/>
        <v>0.15436241610738255</v>
      </c>
      <c r="AK1011">
        <f t="shared" si="63"/>
        <v>-1.0170251961336011E-2</v>
      </c>
      <c r="AM1011">
        <v>0.51191586035860726</v>
      </c>
      <c r="AN1011" s="8">
        <f>IF(L1011="Male", 1, 0)</f>
        <v>0</v>
      </c>
    </row>
    <row r="1012" spans="1:40" ht="15" x14ac:dyDescent="0.3">
      <c r="A1012">
        <v>1011</v>
      </c>
      <c r="B1012">
        <v>53</v>
      </c>
      <c r="C1012">
        <v>38209</v>
      </c>
      <c r="D1012">
        <v>606</v>
      </c>
      <c r="E1012">
        <v>177574</v>
      </c>
      <c r="F1012" t="s">
        <v>19</v>
      </c>
      <c r="G1012">
        <v>5672</v>
      </c>
      <c r="H1012">
        <v>0</v>
      </c>
      <c r="I1012">
        <v>1</v>
      </c>
      <c r="J1012" t="s">
        <v>20</v>
      </c>
      <c r="K1012" t="s">
        <v>29</v>
      </c>
      <c r="L1012" t="s">
        <v>22</v>
      </c>
      <c r="M1012" t="s">
        <v>23</v>
      </c>
      <c r="N1012">
        <v>0</v>
      </c>
      <c r="O1012">
        <v>3</v>
      </c>
      <c r="P1012">
        <v>110584</v>
      </c>
      <c r="Q1012" t="s">
        <v>26</v>
      </c>
      <c r="R1012">
        <v>2</v>
      </c>
      <c r="S1012" t="s">
        <v>34</v>
      </c>
      <c r="W1012" t="str">
        <f>IF(B1012&lt;30,"&lt;30",IF(B1012&lt;=40,"30-40",IF(B1012&lt;=50,"41-50",IF(B1012&lt;=60,"51-60","&gt;60"))))</f>
        <v>51-60</v>
      </c>
      <c r="X1012" t="str">
        <f t="shared" si="60"/>
        <v>46-60 (Older Adult)</v>
      </c>
      <c r="AA1012" t="str" cm="1">
        <f t="array" ref="AA1012">INDEX(F1012:F2511, MATCH(MAX(IF(H1012:H2511="0", COUNTIF(F1012:F2511, F1012:F2511), 0)), IF(H1012:H2511="0", COUNTIF(F1012:F2511, F1012:F2511), 0), 0))</f>
        <v>Home</v>
      </c>
      <c r="AB1012" t="str" cm="1">
        <f t="array" ref="AB1012">INDEX(Q1012:Q2010, MATCH(MAX(COUNTIFS(Q1012:Q2010, Q1012:Q2010, AC1012:AC2010, "High")), COUNTIFS(Q1012:Q2010, Q1012:Q2010, AC1012:AC2010, "High"), 0))</f>
        <v>West</v>
      </c>
      <c r="AC1012" t="str">
        <v>High Risk</v>
      </c>
      <c r="AH1012">
        <f t="shared" si="61"/>
        <v>647.51989389920425</v>
      </c>
      <c r="AJ1012">
        <f t="shared" si="62"/>
        <v>0.15873015873015872</v>
      </c>
      <c r="AK1012">
        <f t="shared" si="63"/>
        <v>-1.1281959395537895E-2</v>
      </c>
      <c r="AM1012">
        <v>0.44511825348696177</v>
      </c>
      <c r="AN1012" s="8">
        <f>IF(L1012="Male", 1, 0)</f>
        <v>0</v>
      </c>
    </row>
    <row r="1013" spans="1:40" ht="15" x14ac:dyDescent="0.3">
      <c r="A1013">
        <v>1012</v>
      </c>
      <c r="B1013">
        <v>31</v>
      </c>
      <c r="C1013">
        <v>67025</v>
      </c>
      <c r="D1013">
        <v>696</v>
      </c>
      <c r="E1013">
        <v>208529</v>
      </c>
      <c r="F1013" t="s">
        <v>35</v>
      </c>
      <c r="G1013">
        <v>4575</v>
      </c>
      <c r="H1013">
        <v>0</v>
      </c>
      <c r="I1013">
        <v>1</v>
      </c>
      <c r="J1013" t="s">
        <v>20</v>
      </c>
      <c r="K1013" t="s">
        <v>29</v>
      </c>
      <c r="L1013" t="s">
        <v>30</v>
      </c>
      <c r="M1013" t="s">
        <v>41</v>
      </c>
      <c r="N1013">
        <v>1</v>
      </c>
      <c r="O1013">
        <v>3</v>
      </c>
      <c r="P1013">
        <v>104049</v>
      </c>
      <c r="Q1013" t="s">
        <v>26</v>
      </c>
      <c r="R1013">
        <v>5</v>
      </c>
      <c r="S1013" t="s">
        <v>45</v>
      </c>
      <c r="W1013" t="str">
        <f>IF(B1013&lt;30,"&lt;30",IF(B1013&lt;=40,"30-40",IF(B1013&lt;=50,"41-50",IF(B1013&lt;=60,"51-60","&gt;60"))))</f>
        <v>30-40</v>
      </c>
      <c r="X1013" t="str">
        <f t="shared" si="60"/>
        <v>31-45 (Middle-Aged)</v>
      </c>
      <c r="AA1013" t="str" cm="1">
        <f t="array" ref="AA1013">INDEX(F1013:F2512, MATCH(MAX(IF(H1013:H2512="0", COUNTIF(F1013:F2512, F1013:F2512), 0)), IF(H1013:H2512="0", COUNTIF(F1013:F2512, F1013:F2512), 0), 0))</f>
        <v>Medical</v>
      </c>
      <c r="AB1013" t="str" cm="1">
        <f t="array" ref="AB1013">INDEX(Q1013:Q2011, MATCH(MAX(COUNTIFS(Q1013:Q2011, Q1013:Q2011, AC1013:AC2011, "High")), COUNTIFS(Q1013:Q2011, Q1013:Q2011, AC1013:AC2011, "High"), 0))</f>
        <v>West</v>
      </c>
      <c r="AC1013" t="str">
        <v>High Risk</v>
      </c>
      <c r="AH1013">
        <f t="shared" si="61"/>
        <v>648.68905472636811</v>
      </c>
      <c r="AJ1013">
        <f t="shared" si="62"/>
        <v>0.15436241610738255</v>
      </c>
      <c r="AK1013">
        <f t="shared" si="63"/>
        <v>-1.087817008230409E-2</v>
      </c>
      <c r="AM1013">
        <v>0.70593665993863308</v>
      </c>
      <c r="AN1013" s="8">
        <f>IF(L1013="Male", 1, 0)</f>
        <v>1</v>
      </c>
    </row>
    <row r="1014" spans="1:40" ht="15" x14ac:dyDescent="0.3">
      <c r="A1014">
        <v>1013</v>
      </c>
      <c r="B1014">
        <v>54</v>
      </c>
      <c r="C1014">
        <v>49612</v>
      </c>
      <c r="D1014">
        <v>685</v>
      </c>
      <c r="E1014">
        <v>169702</v>
      </c>
      <c r="F1014" t="s">
        <v>44</v>
      </c>
      <c r="G1014">
        <v>6141</v>
      </c>
      <c r="H1014">
        <v>1</v>
      </c>
      <c r="I1014">
        <v>0</v>
      </c>
      <c r="J1014" t="s">
        <v>36</v>
      </c>
      <c r="K1014" t="s">
        <v>33</v>
      </c>
      <c r="L1014" t="s">
        <v>30</v>
      </c>
      <c r="M1014" t="s">
        <v>41</v>
      </c>
      <c r="N1014">
        <v>0</v>
      </c>
      <c r="O1014">
        <v>2</v>
      </c>
      <c r="P1014">
        <v>56262</v>
      </c>
      <c r="Q1014" t="s">
        <v>26</v>
      </c>
      <c r="R1014">
        <v>13</v>
      </c>
      <c r="S1014" t="s">
        <v>39</v>
      </c>
      <c r="W1014" t="str">
        <f>IF(B1014&lt;30,"&lt;30",IF(B1014&lt;=40,"30-40",IF(B1014&lt;=50,"41-50",IF(B1014&lt;=60,"51-60","&gt;60"))))</f>
        <v>51-60</v>
      </c>
      <c r="X1014" t="str">
        <f t="shared" si="60"/>
        <v>46-60 (Older Adult)</v>
      </c>
      <c r="AA1014" t="str" cm="1">
        <f t="array" ref="AA1014">INDEX(F1014:F2513, MATCH(MAX(IF(H1014:H2513="0", COUNTIF(F1014:F2513, F1014:F2513), 0)), IF(H1014:H2513="0", COUNTIF(F1014:F2513, F1014:F2513), 0), 0))</f>
        <v>Personal</v>
      </c>
      <c r="AB1014" t="str" cm="1">
        <f t="array" ref="AB1014">INDEX(Q1014:Q2012, MATCH(MAX(COUNTIFS(Q1014:Q2012, Q1014:Q2012, AC1014:AC2012, "High")), COUNTIFS(Q1014:Q2012, Q1014:Q2012, AC1014:AC2012, "High"), 0))</f>
        <v>West</v>
      </c>
      <c r="AC1014" t="str">
        <v>High Risk</v>
      </c>
      <c r="AH1014">
        <f t="shared" si="61"/>
        <v>648.68905472636811</v>
      </c>
      <c r="AJ1014">
        <f t="shared" si="62"/>
        <v>0.15873015873015872</v>
      </c>
      <c r="AK1014">
        <f t="shared" si="63"/>
        <v>-1.0472386240272531E-2</v>
      </c>
      <c r="AM1014">
        <v>0.54832870215327245</v>
      </c>
      <c r="AN1014" s="8">
        <f>IF(L1014="Male", 1, 0)</f>
        <v>1</v>
      </c>
    </row>
    <row r="1015" spans="1:40" ht="15" x14ac:dyDescent="0.3">
      <c r="A1015">
        <v>1014</v>
      </c>
      <c r="B1015">
        <v>36</v>
      </c>
      <c r="C1015">
        <v>47125</v>
      </c>
      <c r="D1015">
        <v>660</v>
      </c>
      <c r="E1015">
        <v>201961</v>
      </c>
      <c r="F1015" t="s">
        <v>28</v>
      </c>
      <c r="G1015">
        <v>5568</v>
      </c>
      <c r="H1015">
        <v>1</v>
      </c>
      <c r="I1015">
        <v>1</v>
      </c>
      <c r="J1015" t="s">
        <v>20</v>
      </c>
      <c r="K1015" t="s">
        <v>33</v>
      </c>
      <c r="L1015" t="s">
        <v>30</v>
      </c>
      <c r="M1015" t="s">
        <v>31</v>
      </c>
      <c r="N1015">
        <v>2</v>
      </c>
      <c r="O1015">
        <v>1</v>
      </c>
      <c r="P1015">
        <v>71124</v>
      </c>
      <c r="Q1015" t="s">
        <v>26</v>
      </c>
      <c r="R1015">
        <v>3</v>
      </c>
      <c r="S1015" t="s">
        <v>25</v>
      </c>
      <c r="W1015" t="str">
        <f>IF(B1015&lt;30,"&lt;30",IF(B1015&lt;=40,"30-40",IF(B1015&lt;=50,"41-50",IF(B1015&lt;=60,"51-60","&gt;60"))))</f>
        <v>30-40</v>
      </c>
      <c r="X1015" t="str">
        <f t="shared" si="60"/>
        <v>31-45 (Middle-Aged)</v>
      </c>
      <c r="AA1015" t="str" cm="1">
        <f t="array" ref="AA1015">INDEX(F1015:F2514, MATCH(MAX(IF(H1015:H2514="0", COUNTIF(F1015:F2514, F1015:F2514), 0)), IF(H1015:H2514="0", COUNTIF(F1015:F2514, F1015:F2514), 0), 0))</f>
        <v>Education</v>
      </c>
      <c r="AB1015" t="str" cm="1">
        <f t="array" ref="AB1015">INDEX(Q1015:Q2013, MATCH(MAX(COUNTIFS(Q1015:Q2013, Q1015:Q2013, AC1015:AC2013, "High")), COUNTIFS(Q1015:Q2013, Q1015:Q2013, AC1015:AC2013, "High"), 0))</f>
        <v>West</v>
      </c>
      <c r="AC1015" t="str">
        <v>High Risk</v>
      </c>
      <c r="AH1015">
        <f t="shared" si="61"/>
        <v>647.78062678062679</v>
      </c>
      <c r="AJ1015">
        <f t="shared" si="62"/>
        <v>0.13100436681222707</v>
      </c>
      <c r="AK1015">
        <f t="shared" si="63"/>
        <v>-8.4033670267003799E-3</v>
      </c>
      <c r="AM1015">
        <v>0.52581845170750252</v>
      </c>
      <c r="AN1015" s="8">
        <f>IF(L1015="Male", 1, 0)</f>
        <v>1</v>
      </c>
    </row>
    <row r="1016" spans="1:40" ht="15" x14ac:dyDescent="0.3">
      <c r="A1016">
        <v>1015</v>
      </c>
      <c r="B1016">
        <v>55</v>
      </c>
      <c r="C1016">
        <v>58881</v>
      </c>
      <c r="D1016">
        <v>597</v>
      </c>
      <c r="E1016">
        <v>204184</v>
      </c>
      <c r="F1016" t="s">
        <v>35</v>
      </c>
      <c r="G1016">
        <v>3736</v>
      </c>
      <c r="H1016">
        <v>0</v>
      </c>
      <c r="I1016">
        <v>1</v>
      </c>
      <c r="J1016" t="s">
        <v>36</v>
      </c>
      <c r="K1016" t="s">
        <v>29</v>
      </c>
      <c r="L1016" t="s">
        <v>22</v>
      </c>
      <c r="M1016" t="s">
        <v>23</v>
      </c>
      <c r="N1016">
        <v>1</v>
      </c>
      <c r="O1016">
        <v>2</v>
      </c>
      <c r="P1016">
        <v>83772</v>
      </c>
      <c r="Q1016" t="s">
        <v>24</v>
      </c>
      <c r="R1016">
        <v>19</v>
      </c>
      <c r="S1016" t="s">
        <v>45</v>
      </c>
      <c r="W1016" t="str">
        <f>IF(B1016&lt;30,"&lt;30",IF(B1016&lt;=40,"30-40",IF(B1016&lt;=50,"41-50",IF(B1016&lt;=60,"51-60","&gt;60"))))</f>
        <v>51-60</v>
      </c>
      <c r="X1016" t="str">
        <f t="shared" si="60"/>
        <v>46-60 (Older Adult)</v>
      </c>
      <c r="AA1016" t="str" cm="1">
        <f t="array" ref="AA1016">INDEX(F1016:F2515, MATCH(MAX(IF(H1016:H2515="0", COUNTIF(F1016:F2515, F1016:F2515), 0)), IF(H1016:H2515="0", COUNTIF(F1016:F2515, F1016:F2515), 0), 0))</f>
        <v>Medical</v>
      </c>
      <c r="AB1016" t="str" cm="1">
        <f t="array" ref="AB1016">INDEX(Q1016:Q2014, MATCH(MAX(COUNTIFS(Q1016:Q2014, Q1016:Q2014, AC1016:AC2014, "High")), COUNTIFS(Q1016:Q2014, Q1016:Q2014, AC1016:AC2014, "High"), 0))</f>
        <v>East</v>
      </c>
      <c r="AC1016" t="str">
        <v>Low Risk</v>
      </c>
      <c r="AH1016">
        <f t="shared" si="61"/>
        <v>647.51989389920425</v>
      </c>
      <c r="AJ1016">
        <f t="shared" si="62"/>
        <v>0.15436241610738255</v>
      </c>
      <c r="AK1016">
        <f t="shared" si="63"/>
        <v>-1.5602602470874158E-3</v>
      </c>
      <c r="AM1016">
        <v>0.63222396205751108</v>
      </c>
      <c r="AN1016" s="8">
        <f>IF(L1016="Male", 1, 0)</f>
        <v>0</v>
      </c>
    </row>
    <row r="1017" spans="1:40" ht="15" x14ac:dyDescent="0.3">
      <c r="A1017">
        <v>1016</v>
      </c>
      <c r="B1017">
        <v>53</v>
      </c>
      <c r="C1017">
        <v>17955</v>
      </c>
      <c r="D1017">
        <v>615</v>
      </c>
      <c r="E1017">
        <v>182553</v>
      </c>
      <c r="F1017" t="s">
        <v>44</v>
      </c>
      <c r="G1017">
        <v>5200</v>
      </c>
      <c r="H1017">
        <v>0</v>
      </c>
      <c r="I1017">
        <v>1</v>
      </c>
      <c r="J1017" t="s">
        <v>36</v>
      </c>
      <c r="K1017" t="s">
        <v>33</v>
      </c>
      <c r="L1017" t="s">
        <v>22</v>
      </c>
      <c r="M1017" t="s">
        <v>37</v>
      </c>
      <c r="N1017">
        <v>0</v>
      </c>
      <c r="O1017">
        <v>3</v>
      </c>
      <c r="P1017">
        <v>77350</v>
      </c>
      <c r="Q1017" t="s">
        <v>32</v>
      </c>
      <c r="R1017">
        <v>19</v>
      </c>
      <c r="S1017" t="s">
        <v>45</v>
      </c>
      <c r="W1017" t="str">
        <f>IF(B1017&lt;30,"&lt;30",IF(B1017&lt;=40,"30-40",IF(B1017&lt;=50,"41-50",IF(B1017&lt;=60,"51-60","&gt;60"))))</f>
        <v>51-60</v>
      </c>
      <c r="X1017" t="str">
        <f t="shared" si="60"/>
        <v>46-60 (Older Adult)</v>
      </c>
      <c r="AA1017" t="str" cm="1">
        <f t="array" ref="AA1017">INDEX(F1017:F2516, MATCH(MAX(IF(H1017:H2516="0", COUNTIF(F1017:F2516, F1017:F2516), 0)), IF(H1017:H2516="0", COUNTIF(F1017:F2516, F1017:F2516), 0), 0))</f>
        <v>Personal</v>
      </c>
      <c r="AB1017" t="str" cm="1">
        <f t="array" ref="AB1017">INDEX(Q1017:Q2015, MATCH(MAX(COUNTIFS(Q1017:Q2015, Q1017:Q2015, AC1017:AC2015, "High")), COUNTIFS(Q1017:Q2015, Q1017:Q2015, AC1017:AC2015, "High"), 0))</f>
        <v>South</v>
      </c>
      <c r="AC1017" t="str">
        <v>High Risk</v>
      </c>
      <c r="AH1017">
        <f t="shared" si="61"/>
        <v>652.44324324324327</v>
      </c>
      <c r="AJ1017">
        <f t="shared" si="62"/>
        <v>0.15873015873015872</v>
      </c>
      <c r="AK1017">
        <f t="shared" si="63"/>
        <v>-1.9040179904503286E-3</v>
      </c>
      <c r="AM1017">
        <v>0.2617959324058905</v>
      </c>
      <c r="AN1017" s="8">
        <f>IF(L1017="Male", 1, 0)</f>
        <v>0</v>
      </c>
    </row>
    <row r="1018" spans="1:40" ht="15" x14ac:dyDescent="0.3">
      <c r="A1018">
        <v>1017</v>
      </c>
      <c r="B1018">
        <v>41</v>
      </c>
      <c r="C1018">
        <v>57112</v>
      </c>
      <c r="D1018">
        <v>558</v>
      </c>
      <c r="E1018">
        <v>253295</v>
      </c>
      <c r="F1018" t="s">
        <v>40</v>
      </c>
      <c r="G1018">
        <v>4031</v>
      </c>
      <c r="H1018">
        <v>0</v>
      </c>
      <c r="I1018">
        <v>1</v>
      </c>
      <c r="J1018" t="s">
        <v>36</v>
      </c>
      <c r="K1018" t="s">
        <v>29</v>
      </c>
      <c r="L1018" t="s">
        <v>30</v>
      </c>
      <c r="M1018" t="s">
        <v>23</v>
      </c>
      <c r="N1018">
        <v>5</v>
      </c>
      <c r="O1018">
        <v>4</v>
      </c>
      <c r="P1018">
        <v>137584</v>
      </c>
      <c r="Q1018" t="s">
        <v>26</v>
      </c>
      <c r="R1018">
        <v>16</v>
      </c>
      <c r="S1018" t="s">
        <v>25</v>
      </c>
      <c r="W1018" t="str">
        <f>IF(B1018&lt;30,"&lt;30",IF(B1018&lt;=40,"30-40",IF(B1018&lt;=50,"41-50",IF(B1018&lt;=60,"51-60","&gt;60"))))</f>
        <v>41-50</v>
      </c>
      <c r="X1018" t="str">
        <f t="shared" si="60"/>
        <v>31-45 (Middle-Aged)</v>
      </c>
      <c r="AA1018" t="str" cm="1">
        <f t="array" ref="AA1018">INDEX(F1018:F2517, MATCH(MAX(IF(H1018:H2517="0", COUNTIF(F1018:F2517, F1018:F2517), 0)), IF(H1018:H2517="0", COUNTIF(F1018:F2517, F1018:F2517), 0), 0))</f>
        <v>Car</v>
      </c>
      <c r="AB1018" t="str" cm="1">
        <f t="array" ref="AB1018">INDEX(Q1018:Q2016, MATCH(MAX(COUNTIFS(Q1018:Q2016, Q1018:Q2016, AC1018:AC2016, "High")), COUNTIFS(Q1018:Q2016, Q1018:Q2016, AC1018:AC2016, "High"), 0))</f>
        <v>West</v>
      </c>
      <c r="AC1018" t="str">
        <v>Low Risk</v>
      </c>
      <c r="AH1018">
        <f t="shared" si="61"/>
        <v>647.51989389920425</v>
      </c>
      <c r="AJ1018">
        <f t="shared" si="62"/>
        <v>0.11715481171548117</v>
      </c>
      <c r="AK1018">
        <f t="shared" si="63"/>
        <v>-1.4997268871086663E-3</v>
      </c>
      <c r="AM1018">
        <v>0.61621244897405025</v>
      </c>
      <c r="AN1018" s="8">
        <f>IF(L1018="Male", 1, 0)</f>
        <v>1</v>
      </c>
    </row>
    <row r="1019" spans="1:40" ht="15" x14ac:dyDescent="0.3">
      <c r="A1019">
        <v>1018</v>
      </c>
      <c r="B1019">
        <v>40</v>
      </c>
      <c r="C1019">
        <v>56163</v>
      </c>
      <c r="D1019">
        <v>615</v>
      </c>
      <c r="E1019">
        <v>156784</v>
      </c>
      <c r="F1019" t="s">
        <v>40</v>
      </c>
      <c r="G1019">
        <v>2959</v>
      </c>
      <c r="H1019">
        <v>0</v>
      </c>
      <c r="I1019">
        <v>0</v>
      </c>
      <c r="J1019" t="s">
        <v>20</v>
      </c>
      <c r="K1019" t="s">
        <v>33</v>
      </c>
      <c r="L1019" t="s">
        <v>30</v>
      </c>
      <c r="M1019" t="s">
        <v>37</v>
      </c>
      <c r="N1019">
        <v>4</v>
      </c>
      <c r="O1019">
        <v>3</v>
      </c>
      <c r="P1019">
        <v>100210</v>
      </c>
      <c r="Q1019" t="s">
        <v>32</v>
      </c>
      <c r="R1019">
        <v>16</v>
      </c>
      <c r="S1019" t="s">
        <v>25</v>
      </c>
      <c r="W1019" t="str">
        <f>IF(B1019&lt;30,"&lt;30",IF(B1019&lt;=40,"30-40",IF(B1019&lt;=50,"41-50",IF(B1019&lt;=60,"51-60","&gt;60"))))</f>
        <v>30-40</v>
      </c>
      <c r="X1019" t="str">
        <f t="shared" si="60"/>
        <v>31-45 (Middle-Aged)</v>
      </c>
      <c r="AA1019" t="str" cm="1">
        <f t="array" ref="AA1019">INDEX(F1019:F2518, MATCH(MAX(IF(H1019:H2518="0", COUNTIF(F1019:F2518, F1019:F2518), 0)), IF(H1019:H2518="0", COUNTIF(F1019:F2518, F1019:F2518), 0), 0))</f>
        <v>Car</v>
      </c>
      <c r="AB1019" t="str" cm="1">
        <f t="array" ref="AB1019">INDEX(Q1019:Q2017, MATCH(MAX(COUNTIFS(Q1019:Q2017, Q1019:Q2017, AC1019:AC2017, "High")), COUNTIFS(Q1019:Q2017, Q1019:Q2017, AC1019:AC2017, "High"), 0))</f>
        <v>South</v>
      </c>
      <c r="AC1019" t="str">
        <v>High Risk</v>
      </c>
      <c r="AH1019">
        <f t="shared" si="61"/>
        <v>652.44324324324327</v>
      </c>
      <c r="AJ1019">
        <f t="shared" si="62"/>
        <v>0.17796610169491525</v>
      </c>
      <c r="AK1019">
        <f t="shared" si="63"/>
        <v>-3.4231156407258924E-4</v>
      </c>
      <c r="AM1019">
        <v>0.60762289220966126</v>
      </c>
      <c r="AN1019" s="8">
        <f>IF(L1019="Male", 1, 0)</f>
        <v>1</v>
      </c>
    </row>
    <row r="1020" spans="1:40" ht="15" x14ac:dyDescent="0.3">
      <c r="A1020">
        <v>1019</v>
      </c>
      <c r="B1020">
        <v>28</v>
      </c>
      <c r="C1020">
        <v>29316</v>
      </c>
      <c r="D1020">
        <v>685</v>
      </c>
      <c r="E1020">
        <v>205766</v>
      </c>
      <c r="F1020" t="s">
        <v>35</v>
      </c>
      <c r="G1020">
        <v>4567</v>
      </c>
      <c r="H1020">
        <v>0</v>
      </c>
      <c r="I1020">
        <v>1</v>
      </c>
      <c r="J1020" t="s">
        <v>20</v>
      </c>
      <c r="K1020" t="s">
        <v>21</v>
      </c>
      <c r="L1020" t="s">
        <v>22</v>
      </c>
      <c r="M1020" t="s">
        <v>37</v>
      </c>
      <c r="N1020">
        <v>0</v>
      </c>
      <c r="O1020">
        <v>4</v>
      </c>
      <c r="P1020">
        <v>76639</v>
      </c>
      <c r="Q1020" t="s">
        <v>38</v>
      </c>
      <c r="R1020">
        <v>3</v>
      </c>
      <c r="S1020" t="s">
        <v>27</v>
      </c>
      <c r="W1020" t="str">
        <f>IF(B1020&lt;30,"&lt;30",IF(B1020&lt;=40,"30-40",IF(B1020&lt;=50,"41-50",IF(B1020&lt;=60,"51-60","&gt;60"))))</f>
        <v>&lt;30</v>
      </c>
      <c r="X1020" t="str">
        <f t="shared" si="60"/>
        <v>18-30 (Young Adult)</v>
      </c>
      <c r="AA1020" t="str" cm="1">
        <f t="array" ref="AA1020">INDEX(F1020:F2519, MATCH(MAX(IF(H1020:H2519="0", COUNTIF(F1020:F2519, F1020:F2519), 0)), IF(H1020:H2519="0", COUNTIF(F1020:F2519, F1020:F2519), 0), 0))</f>
        <v>Medical</v>
      </c>
      <c r="AB1020" t="str" cm="1">
        <f t="array" ref="AB1020">INDEX(Q1020:Q2018, MATCH(MAX(COUNTIFS(Q1020:Q2018, Q1020:Q2018, AC1020:AC2018, "High")), COUNTIFS(Q1020:Q2018, Q1020:Q2018, AC1020:AC2018, "High"), 0))</f>
        <v>North</v>
      </c>
      <c r="AC1020" t="str">
        <v>High Risk</v>
      </c>
      <c r="AH1020">
        <f t="shared" si="61"/>
        <v>652.44324324324327</v>
      </c>
      <c r="AJ1020">
        <f t="shared" si="62"/>
        <v>0.15873015873015872</v>
      </c>
      <c r="AK1020">
        <f t="shared" si="63"/>
        <v>6.8633265730057023E-5</v>
      </c>
      <c r="AM1020">
        <v>0.36462623209000478</v>
      </c>
      <c r="AN1020" s="8">
        <f>IF(L1020="Male", 1, 0)</f>
        <v>0</v>
      </c>
    </row>
    <row r="1021" spans="1:40" ht="15" x14ac:dyDescent="0.3">
      <c r="A1021">
        <v>1020</v>
      </c>
      <c r="B1021">
        <v>46</v>
      </c>
      <c r="C1021">
        <v>20879</v>
      </c>
      <c r="D1021">
        <v>669</v>
      </c>
      <c r="E1021">
        <v>289175</v>
      </c>
      <c r="F1021" t="s">
        <v>19</v>
      </c>
      <c r="G1021">
        <v>6134</v>
      </c>
      <c r="H1021">
        <v>0</v>
      </c>
      <c r="I1021">
        <v>1</v>
      </c>
      <c r="J1021" t="s">
        <v>20</v>
      </c>
      <c r="K1021" t="s">
        <v>29</v>
      </c>
      <c r="L1021" t="s">
        <v>22</v>
      </c>
      <c r="M1021" t="s">
        <v>31</v>
      </c>
      <c r="N1021">
        <v>5</v>
      </c>
      <c r="O1021">
        <v>2</v>
      </c>
      <c r="P1021">
        <v>85276</v>
      </c>
      <c r="Q1021" t="s">
        <v>38</v>
      </c>
      <c r="R1021">
        <v>9</v>
      </c>
      <c r="S1021" t="s">
        <v>34</v>
      </c>
      <c r="W1021" t="str">
        <f>IF(B1021&lt;30,"&lt;30",IF(B1021&lt;=40,"30-40",IF(B1021&lt;=50,"41-50",IF(B1021&lt;=60,"51-60","&gt;60"))))</f>
        <v>41-50</v>
      </c>
      <c r="X1021" t="str">
        <f t="shared" si="60"/>
        <v>46-60 (Older Adult)</v>
      </c>
      <c r="AA1021" t="str" cm="1">
        <f t="array" ref="AA1021">INDEX(F1021:F2520, MATCH(MAX(IF(H1021:H2520="0", COUNTIF(F1021:F2520, F1021:F2520), 0)), IF(H1021:H2520="0", COUNTIF(F1021:F2520, F1021:F2520), 0), 0))</f>
        <v>Home</v>
      </c>
      <c r="AB1021" t="str" cm="1">
        <f t="array" ref="AB1021">INDEX(Q1021:Q2019, MATCH(MAX(COUNTIFS(Q1021:Q2019, Q1021:Q2019, AC1021:AC2019, "High")), COUNTIFS(Q1021:Q2019, Q1021:Q2019, AC1021:AC2019, "High"), 0))</f>
        <v>North</v>
      </c>
      <c r="AC1021" t="str">
        <v>High Risk</v>
      </c>
      <c r="AH1021">
        <f t="shared" si="61"/>
        <v>647.78062678062679</v>
      </c>
      <c r="AJ1021">
        <f t="shared" si="62"/>
        <v>0.11715481171548117</v>
      </c>
      <c r="AK1021">
        <f t="shared" si="63"/>
        <v>1.2407457917802736E-3</v>
      </c>
      <c r="AM1021">
        <v>0.28826154249975111</v>
      </c>
      <c r="AN1021" s="8">
        <f>IF(L1021="Male", 1, 0)</f>
        <v>0</v>
      </c>
    </row>
    <row r="1022" spans="1:40" ht="15" x14ac:dyDescent="0.3">
      <c r="A1022">
        <v>1021</v>
      </c>
      <c r="B1022">
        <v>53</v>
      </c>
      <c r="C1022">
        <v>41534</v>
      </c>
      <c r="D1022">
        <v>657</v>
      </c>
      <c r="E1022">
        <v>215564</v>
      </c>
      <c r="F1022" t="s">
        <v>19</v>
      </c>
      <c r="G1022">
        <v>6474</v>
      </c>
      <c r="H1022">
        <v>0</v>
      </c>
      <c r="I1022">
        <v>1</v>
      </c>
      <c r="J1022" t="s">
        <v>20</v>
      </c>
      <c r="K1022" t="s">
        <v>33</v>
      </c>
      <c r="L1022" t="s">
        <v>30</v>
      </c>
      <c r="M1022" t="s">
        <v>37</v>
      </c>
      <c r="N1022">
        <v>1</v>
      </c>
      <c r="O1022">
        <v>2</v>
      </c>
      <c r="P1022">
        <v>84866</v>
      </c>
      <c r="Q1022" t="s">
        <v>32</v>
      </c>
      <c r="R1022">
        <v>19</v>
      </c>
      <c r="S1022" t="s">
        <v>34</v>
      </c>
      <c r="W1022" t="str">
        <f>IF(B1022&lt;30,"&lt;30",IF(B1022&lt;=40,"30-40",IF(B1022&lt;=50,"41-50",IF(B1022&lt;=60,"51-60","&gt;60"))))</f>
        <v>51-60</v>
      </c>
      <c r="X1022" t="str">
        <f t="shared" si="60"/>
        <v>46-60 (Older Adult)</v>
      </c>
      <c r="AA1022" t="str" cm="1">
        <f t="array" ref="AA1022">INDEX(F1022:F2521, MATCH(MAX(IF(H1022:H2521="0", COUNTIF(F1022:F2521, F1022:F2521), 0)), IF(H1022:H2521="0", COUNTIF(F1022:F2521, F1022:F2521), 0), 0))</f>
        <v>Home</v>
      </c>
      <c r="AB1022" t="str" cm="1">
        <f t="array" ref="AB1022">INDEX(Q1022:Q2020, MATCH(MAX(COUNTIFS(Q1022:Q2020, Q1022:Q2020, AC1022:AC2020, "High")), COUNTIFS(Q1022:Q2020, Q1022:Q2020, AC1022:AC2020, "High"), 0))</f>
        <v>South</v>
      </c>
      <c r="AC1022" t="str">
        <v>High Risk</v>
      </c>
      <c r="AH1022">
        <f t="shared" si="61"/>
        <v>652.44324324324327</v>
      </c>
      <c r="AJ1022">
        <f t="shared" si="62"/>
        <v>0.15436241610738255</v>
      </c>
      <c r="AK1022">
        <f t="shared" si="63"/>
        <v>8.9826913686438532E-4</v>
      </c>
      <c r="AM1022">
        <v>0.47521338124417334</v>
      </c>
      <c r="AN1022" s="8">
        <f>IF(L1022="Male", 1, 0)</f>
        <v>1</v>
      </c>
    </row>
    <row r="1023" spans="1:40" ht="15" x14ac:dyDescent="0.3">
      <c r="A1023">
        <v>1022</v>
      </c>
      <c r="B1023">
        <v>46</v>
      </c>
      <c r="C1023">
        <v>52744</v>
      </c>
      <c r="D1023">
        <v>724</v>
      </c>
      <c r="E1023">
        <v>160173</v>
      </c>
      <c r="F1023" t="s">
        <v>35</v>
      </c>
      <c r="G1023">
        <v>4489</v>
      </c>
      <c r="H1023">
        <v>0</v>
      </c>
      <c r="I1023">
        <v>1</v>
      </c>
      <c r="J1023" t="s">
        <v>36</v>
      </c>
      <c r="K1023" t="s">
        <v>29</v>
      </c>
      <c r="L1023" t="s">
        <v>30</v>
      </c>
      <c r="M1023" t="s">
        <v>41</v>
      </c>
      <c r="N1023">
        <v>1</v>
      </c>
      <c r="O1023">
        <v>2</v>
      </c>
      <c r="P1023">
        <v>91358</v>
      </c>
      <c r="Q1023" t="s">
        <v>32</v>
      </c>
      <c r="R1023">
        <v>1</v>
      </c>
      <c r="S1023" t="s">
        <v>27</v>
      </c>
      <c r="W1023" t="str">
        <f>IF(B1023&lt;30,"&lt;30",IF(B1023&lt;=40,"30-40",IF(B1023&lt;=50,"41-50",IF(B1023&lt;=60,"51-60","&gt;60"))))</f>
        <v>41-50</v>
      </c>
      <c r="X1023" t="str">
        <f t="shared" si="60"/>
        <v>46-60 (Older Adult)</v>
      </c>
      <c r="AA1023" t="str" cm="1">
        <f t="array" ref="AA1023">INDEX(F1023:F2522, MATCH(MAX(IF(H1023:H2522="0", COUNTIF(F1023:F2522, F1023:F2522), 0)), IF(H1023:H2522="0", COUNTIF(F1023:F2522, F1023:F2522), 0), 0))</f>
        <v>Medical</v>
      </c>
      <c r="AB1023" t="str" cm="1">
        <f t="array" ref="AB1023">INDEX(Q1023:Q2021, MATCH(MAX(COUNTIFS(Q1023:Q2021, Q1023:Q2021, AC1023:AC2021, "High")), COUNTIFS(Q1023:Q2021, Q1023:Q2021, AC1023:AC2021, "High"), 0))</f>
        <v>South</v>
      </c>
      <c r="AC1023" t="str">
        <v>High Risk</v>
      </c>
      <c r="AH1023">
        <f t="shared" si="61"/>
        <v>648.68905472636811</v>
      </c>
      <c r="AJ1023">
        <f t="shared" si="62"/>
        <v>0.15436241610738255</v>
      </c>
      <c r="AK1023">
        <f t="shared" si="63"/>
        <v>5.5412595351451142E-4</v>
      </c>
      <c r="AM1023">
        <v>0.57667695482562931</v>
      </c>
      <c r="AN1023" s="8">
        <f>IF(L1023="Male", 1, 0)</f>
        <v>1</v>
      </c>
    </row>
    <row r="1024" spans="1:40" ht="15" x14ac:dyDescent="0.3">
      <c r="A1024">
        <v>1023</v>
      </c>
      <c r="B1024">
        <v>57</v>
      </c>
      <c r="C1024">
        <v>54273</v>
      </c>
      <c r="D1024">
        <v>665</v>
      </c>
      <c r="E1024">
        <v>217375</v>
      </c>
      <c r="F1024" t="s">
        <v>19</v>
      </c>
      <c r="G1024">
        <v>4714</v>
      </c>
      <c r="H1024">
        <v>0</v>
      </c>
      <c r="I1024">
        <v>1</v>
      </c>
      <c r="J1024" t="s">
        <v>20</v>
      </c>
      <c r="K1024" t="s">
        <v>33</v>
      </c>
      <c r="L1024" t="s">
        <v>30</v>
      </c>
      <c r="M1024" t="s">
        <v>31</v>
      </c>
      <c r="N1024">
        <v>2</v>
      </c>
      <c r="O1024">
        <v>4</v>
      </c>
      <c r="P1024">
        <v>67740</v>
      </c>
      <c r="Q1024" t="s">
        <v>38</v>
      </c>
      <c r="R1024">
        <v>14</v>
      </c>
      <c r="S1024" t="s">
        <v>25</v>
      </c>
      <c r="W1024" t="str">
        <f>IF(B1024&lt;30,"&lt;30",IF(B1024&lt;=40,"30-40",IF(B1024&lt;=50,"41-50",IF(B1024&lt;=60,"51-60","&gt;60"))))</f>
        <v>51-60</v>
      </c>
      <c r="X1024" t="str">
        <f t="shared" si="60"/>
        <v>46-60 (Older Adult)</v>
      </c>
      <c r="AA1024" t="str" cm="1">
        <f t="array" ref="AA1024">INDEX(F1024:F2523, MATCH(MAX(IF(H1024:H2523="0", COUNTIF(F1024:F2523, F1024:F2523), 0)), IF(H1024:H2523="0", COUNTIF(F1024:F2523, F1024:F2523), 0), 0))</f>
        <v>Home</v>
      </c>
      <c r="AB1024" t="str" cm="1">
        <f t="array" ref="AB1024">INDEX(Q1024:Q2022, MATCH(MAX(COUNTIFS(Q1024:Q2022, Q1024:Q2022, AC1024:AC2022, "High")), COUNTIFS(Q1024:Q2022, Q1024:Q2022, AC1024:AC2022, "High"), 0))</f>
        <v>North</v>
      </c>
      <c r="AC1024" t="str">
        <v>High Risk</v>
      </c>
      <c r="AH1024">
        <f t="shared" si="61"/>
        <v>647.78062678062679</v>
      </c>
      <c r="AJ1024">
        <f t="shared" si="62"/>
        <v>0.13100436681222707</v>
      </c>
      <c r="AK1024">
        <f t="shared" si="63"/>
        <v>2.0830404765807256E-4</v>
      </c>
      <c r="AM1024">
        <v>0.59051618801082517</v>
      </c>
      <c r="AN1024" s="8">
        <f>IF(L1024="Male", 1, 0)</f>
        <v>1</v>
      </c>
    </row>
    <row r="1025" spans="1:40" ht="15" x14ac:dyDescent="0.3">
      <c r="A1025">
        <v>1024</v>
      </c>
      <c r="B1025">
        <v>50</v>
      </c>
      <c r="C1025">
        <v>75560</v>
      </c>
      <c r="D1025">
        <v>621</v>
      </c>
      <c r="E1025">
        <v>321601</v>
      </c>
      <c r="F1025" t="s">
        <v>19</v>
      </c>
      <c r="G1025">
        <v>6396</v>
      </c>
      <c r="H1025">
        <v>0</v>
      </c>
      <c r="I1025">
        <v>1</v>
      </c>
      <c r="J1025" t="s">
        <v>20</v>
      </c>
      <c r="K1025" t="s">
        <v>21</v>
      </c>
      <c r="L1025" t="s">
        <v>22</v>
      </c>
      <c r="M1025" t="s">
        <v>23</v>
      </c>
      <c r="N1025">
        <v>4</v>
      </c>
      <c r="O1025">
        <v>2</v>
      </c>
      <c r="P1025">
        <v>75582</v>
      </c>
      <c r="Q1025" t="s">
        <v>24</v>
      </c>
      <c r="R1025">
        <v>11</v>
      </c>
      <c r="S1025" t="s">
        <v>39</v>
      </c>
      <c r="W1025" t="str">
        <f>IF(B1025&lt;30,"&lt;30",IF(B1025&lt;=40,"30-40",IF(B1025&lt;=50,"41-50",IF(B1025&lt;=60,"51-60","&gt;60"))))</f>
        <v>41-50</v>
      </c>
      <c r="X1025" t="str">
        <f t="shared" si="60"/>
        <v>46-60 (Older Adult)</v>
      </c>
      <c r="AA1025" t="str" cm="1">
        <f t="array" ref="AA1025">INDEX(F1025:F2524, MATCH(MAX(IF(H1025:H2524="0", COUNTIF(F1025:F2524, F1025:F2524), 0)), IF(H1025:H2524="0", COUNTIF(F1025:F2524, F1025:F2524), 0), 0))</f>
        <v>Home</v>
      </c>
      <c r="AB1025" t="str" cm="1">
        <f t="array" ref="AB1025">INDEX(Q1025:Q2023, MATCH(MAX(COUNTIFS(Q1025:Q2023, Q1025:Q2023, AC1025:AC2023, "High")), COUNTIFS(Q1025:Q2023, Q1025:Q2023, AC1025:AC2023, "High"), 0))</f>
        <v>East</v>
      </c>
      <c r="AC1025" t="str">
        <v>High Risk</v>
      </c>
      <c r="AH1025">
        <f t="shared" si="61"/>
        <v>647.51989389920425</v>
      </c>
      <c r="AJ1025">
        <f t="shared" si="62"/>
        <v>0.17796610169491525</v>
      </c>
      <c r="AK1025">
        <f t="shared" si="63"/>
        <v>1.3947492872411124E-3</v>
      </c>
      <c r="AM1025">
        <v>0.78318836382067825</v>
      </c>
      <c r="AN1025" s="8">
        <f>IF(L1025="Male", 1, 0)</f>
        <v>0</v>
      </c>
    </row>
    <row r="1026" spans="1:40" ht="15" x14ac:dyDescent="0.3">
      <c r="A1026">
        <v>1025</v>
      </c>
      <c r="B1026">
        <v>51</v>
      </c>
      <c r="C1026">
        <v>52751</v>
      </c>
      <c r="D1026">
        <v>615</v>
      </c>
      <c r="E1026">
        <v>201961</v>
      </c>
      <c r="F1026" t="s">
        <v>40</v>
      </c>
      <c r="G1026">
        <v>5670</v>
      </c>
      <c r="H1026">
        <v>0</v>
      </c>
      <c r="I1026">
        <v>1</v>
      </c>
      <c r="J1026" t="s">
        <v>20</v>
      </c>
      <c r="K1026" t="s">
        <v>21</v>
      </c>
      <c r="L1026" t="s">
        <v>30</v>
      </c>
      <c r="M1026" t="s">
        <v>23</v>
      </c>
      <c r="N1026">
        <v>0</v>
      </c>
      <c r="O1026">
        <v>2</v>
      </c>
      <c r="P1026">
        <v>122998</v>
      </c>
      <c r="Q1026" t="s">
        <v>24</v>
      </c>
      <c r="R1026">
        <v>18</v>
      </c>
      <c r="S1026" t="s">
        <v>34</v>
      </c>
      <c r="W1026" t="str">
        <f>IF(B1026&lt;30,"&lt;30",IF(B1026&lt;=40,"30-40",IF(B1026&lt;=50,"41-50",IF(B1026&lt;=60,"51-60","&gt;60"))))</f>
        <v>51-60</v>
      </c>
      <c r="X1026" t="str">
        <f t="shared" si="60"/>
        <v>46-60 (Older Adult)</v>
      </c>
      <c r="AA1026" t="str" cm="1">
        <f t="array" ref="AA1026">INDEX(F1026:F2525, MATCH(MAX(IF(H1026:H2525="0", COUNTIF(F1026:F2525, F1026:F2525), 0)), IF(H1026:H2525="0", COUNTIF(F1026:F2525, F1026:F2525), 0), 0))</f>
        <v>Car</v>
      </c>
      <c r="AB1026" t="str" cm="1">
        <f t="array" ref="AB1026">INDEX(Q1026:Q2024, MATCH(MAX(COUNTIFS(Q1026:Q2024, Q1026:Q2024, AC1026:AC2024, "High")), COUNTIFS(Q1026:Q2024, Q1026:Q2024, AC1026:AC2024, "High"), 0))</f>
        <v>East</v>
      </c>
      <c r="AC1026" t="str">
        <v>High Risk</v>
      </c>
      <c r="AH1026">
        <f t="shared" si="61"/>
        <v>647.51989389920425</v>
      </c>
      <c r="AJ1026">
        <f t="shared" si="62"/>
        <v>0.15873015873015872</v>
      </c>
      <c r="AK1026">
        <f t="shared" si="63"/>
        <v>1.0486230412496823E-3</v>
      </c>
      <c r="AM1026">
        <v>0.57674031298932871</v>
      </c>
      <c r="AN1026" s="8">
        <f>IF(L1026="Male", 1, 0)</f>
        <v>1</v>
      </c>
    </row>
    <row r="1027" spans="1:40" ht="15" x14ac:dyDescent="0.3">
      <c r="A1027">
        <v>1026</v>
      </c>
      <c r="B1027">
        <v>53</v>
      </c>
      <c r="C1027">
        <v>29017</v>
      </c>
      <c r="D1027">
        <v>638</v>
      </c>
      <c r="E1027">
        <v>239681</v>
      </c>
      <c r="F1027" t="s">
        <v>19</v>
      </c>
      <c r="G1027">
        <v>5489</v>
      </c>
      <c r="H1027">
        <v>0</v>
      </c>
      <c r="I1027">
        <v>0</v>
      </c>
      <c r="J1027" t="s">
        <v>20</v>
      </c>
      <c r="K1027" t="s">
        <v>21</v>
      </c>
      <c r="L1027" t="s">
        <v>30</v>
      </c>
      <c r="M1027" t="s">
        <v>37</v>
      </c>
      <c r="N1027">
        <v>1</v>
      </c>
      <c r="O1027">
        <v>1</v>
      </c>
      <c r="P1027">
        <v>105560</v>
      </c>
      <c r="Q1027" t="s">
        <v>26</v>
      </c>
      <c r="R1027">
        <v>7</v>
      </c>
      <c r="S1027" t="s">
        <v>39</v>
      </c>
      <c r="W1027" t="str">
        <f>IF(B1027&lt;30,"&lt;30",IF(B1027&lt;=40,"30-40",IF(B1027&lt;=50,"41-50",IF(B1027&lt;=60,"51-60","&gt;60"))))</f>
        <v>51-60</v>
      </c>
      <c r="X1027" t="str">
        <f t="shared" ref="X1027:X1090" si="64">IF(B1027&lt;=30, "18-30 (Young Adult)", IF(B1027&lt;=45, "31-45 (Middle-Aged)", "46-60 (Older Adult)"))</f>
        <v>46-60 (Older Adult)</v>
      </c>
      <c r="AA1027" t="str" cm="1">
        <f t="array" ref="AA1027">INDEX(F1027:F2526, MATCH(MAX(IF(H1027:H2526="0", COUNTIF(F1027:F2526, F1027:F2526), 0)), IF(H1027:H2526="0", COUNTIF(F1027:F2526, F1027:F2526), 0), 0))</f>
        <v>Home</v>
      </c>
      <c r="AB1027" t="str" cm="1">
        <f t="array" ref="AB1027">INDEX(Q1027:Q2025, MATCH(MAX(COUNTIFS(Q1027:Q2025, Q1027:Q2025, AC1027:AC2025, "High")), COUNTIFS(Q1027:Q2025, Q1027:Q2025, AC1027:AC2025, "High"), 0))</f>
        <v>West</v>
      </c>
      <c r="AC1027" t="str">
        <v>High Risk</v>
      </c>
      <c r="AH1027">
        <f t="shared" ref="AH1027:AH1090" si="65">AVERAGEIF(M:M,M1027,D:D)</f>
        <v>652.44324324324327</v>
      </c>
      <c r="AJ1027">
        <f t="shared" ref="AJ1027:AJ1090" si="66">AVERAGEIFS(H:H,N:N,N1027)</f>
        <v>0.15436241610738255</v>
      </c>
      <c r="AK1027">
        <f t="shared" ref="AK1027:AK1090" si="67">CORREL(O1027:O2526, H1027:H2526)</f>
        <v>7.0079779234202681E-4</v>
      </c>
      <c r="AM1027">
        <v>0.36191993338341644</v>
      </c>
      <c r="AN1027" s="8">
        <f>IF(L1027="Male", 1, 0)</f>
        <v>1</v>
      </c>
    </row>
    <row r="1028" spans="1:40" ht="15" x14ac:dyDescent="0.3">
      <c r="A1028">
        <v>1027</v>
      </c>
      <c r="B1028">
        <v>31</v>
      </c>
      <c r="C1028">
        <v>46235</v>
      </c>
      <c r="D1028">
        <v>627</v>
      </c>
      <c r="E1028">
        <v>200259</v>
      </c>
      <c r="F1028" t="s">
        <v>19</v>
      </c>
      <c r="G1028">
        <v>5139</v>
      </c>
      <c r="H1028">
        <v>0</v>
      </c>
      <c r="I1028">
        <v>1</v>
      </c>
      <c r="J1028" t="s">
        <v>20</v>
      </c>
      <c r="K1028" t="s">
        <v>29</v>
      </c>
      <c r="L1028" t="s">
        <v>22</v>
      </c>
      <c r="M1028" t="s">
        <v>41</v>
      </c>
      <c r="N1028">
        <v>0</v>
      </c>
      <c r="O1028">
        <v>4</v>
      </c>
      <c r="P1028">
        <v>95429</v>
      </c>
      <c r="Q1028" t="s">
        <v>24</v>
      </c>
      <c r="R1028">
        <v>6</v>
      </c>
      <c r="S1028" t="s">
        <v>25</v>
      </c>
      <c r="W1028" t="str">
        <f>IF(B1028&lt;30,"&lt;30",IF(B1028&lt;=40,"30-40",IF(B1028&lt;=50,"41-50",IF(B1028&lt;=60,"51-60","&gt;60"))))</f>
        <v>30-40</v>
      </c>
      <c r="X1028" t="str">
        <f t="shared" si="64"/>
        <v>31-45 (Middle-Aged)</v>
      </c>
      <c r="AA1028" t="str" cm="1">
        <f t="array" ref="AA1028">INDEX(F1028:F2527, MATCH(MAX(IF(H1028:H2527="0", COUNTIF(F1028:F2527, F1028:F2527), 0)), IF(H1028:H2527="0", COUNTIF(F1028:F2527, F1028:F2527), 0), 0))</f>
        <v>Home</v>
      </c>
      <c r="AB1028" t="str" cm="1">
        <f t="array" ref="AB1028">INDEX(Q1028:Q2026, MATCH(MAX(COUNTIFS(Q1028:Q2026, Q1028:Q2026, AC1028:AC2026, "High")), COUNTIFS(Q1028:Q2026, Q1028:Q2026, AC1028:AC2026, "High"), 0))</f>
        <v>East</v>
      </c>
      <c r="AC1028" t="str">
        <v>High Risk</v>
      </c>
      <c r="AH1028">
        <f t="shared" si="65"/>
        <v>648.68905472636811</v>
      </c>
      <c r="AJ1028">
        <f t="shared" si="66"/>
        <v>0.15873015873015872</v>
      </c>
      <c r="AK1028">
        <f t="shared" si="67"/>
        <v>-4.2221909663100684E-4</v>
      </c>
      <c r="AM1028">
        <v>0.5177629137514369</v>
      </c>
      <c r="AN1028" s="8">
        <f>IF(L1028="Male", 1, 0)</f>
        <v>0</v>
      </c>
    </row>
    <row r="1029" spans="1:40" ht="15" x14ac:dyDescent="0.3">
      <c r="A1029">
        <v>1028</v>
      </c>
      <c r="B1029">
        <v>61</v>
      </c>
      <c r="C1029">
        <v>30520</v>
      </c>
      <c r="D1029">
        <v>697</v>
      </c>
      <c r="E1029">
        <v>213772</v>
      </c>
      <c r="F1029" t="s">
        <v>35</v>
      </c>
      <c r="G1029">
        <v>5724</v>
      </c>
      <c r="H1029">
        <v>0</v>
      </c>
      <c r="I1029">
        <v>1</v>
      </c>
      <c r="J1029" t="s">
        <v>36</v>
      </c>
      <c r="K1029" t="s">
        <v>21</v>
      </c>
      <c r="L1029" t="s">
        <v>30</v>
      </c>
      <c r="M1029" t="s">
        <v>23</v>
      </c>
      <c r="N1029">
        <v>3</v>
      </c>
      <c r="O1029">
        <v>2</v>
      </c>
      <c r="P1029">
        <v>100078</v>
      </c>
      <c r="Q1029" t="s">
        <v>24</v>
      </c>
      <c r="R1029">
        <v>12</v>
      </c>
      <c r="S1029" t="s">
        <v>45</v>
      </c>
      <c r="W1029" t="str">
        <f>IF(B1029&lt;30,"&lt;30",IF(B1029&lt;=40,"30-40",IF(B1029&lt;=50,"41-50",IF(B1029&lt;=60,"51-60","&gt;60"))))</f>
        <v>&gt;60</v>
      </c>
      <c r="X1029" t="str">
        <f t="shared" si="64"/>
        <v>46-60 (Older Adult)</v>
      </c>
      <c r="AA1029" t="str" cm="1">
        <f t="array" ref="AA1029">INDEX(F1029:F2528, MATCH(MAX(IF(H1029:H2528="0", COUNTIF(F1029:F2528, F1029:F2528), 0)), IF(H1029:H2528="0", COUNTIF(F1029:F2528, F1029:F2528), 0), 0))</f>
        <v>Medical</v>
      </c>
      <c r="AB1029" t="str" cm="1">
        <f t="array" ref="AB1029">INDEX(Q1029:Q2027, MATCH(MAX(COUNTIFS(Q1029:Q2027, Q1029:Q2027, AC1029:AC2027, "High")), COUNTIFS(Q1029:Q2027, Q1029:Q2027, AC1029:AC2027, "High"), 0))</f>
        <v>East</v>
      </c>
      <c r="AC1029" t="str">
        <v>High Risk</v>
      </c>
      <c r="AH1029">
        <f t="shared" si="65"/>
        <v>647.51989389920425</v>
      </c>
      <c r="AJ1029">
        <f t="shared" si="66"/>
        <v>0.13414634146341464</v>
      </c>
      <c r="AK1029">
        <f t="shared" si="67"/>
        <v>7.7747037940761204E-4</v>
      </c>
      <c r="AM1029">
        <v>0.37552383624630031</v>
      </c>
      <c r="AN1029" s="8">
        <f>IF(L1029="Male", 1, 0)</f>
        <v>1</v>
      </c>
    </row>
    <row r="1030" spans="1:40" ht="15" x14ac:dyDescent="0.3">
      <c r="A1030">
        <v>1029</v>
      </c>
      <c r="B1030">
        <v>25</v>
      </c>
      <c r="C1030">
        <v>47313</v>
      </c>
      <c r="D1030">
        <v>671</v>
      </c>
      <c r="E1030">
        <v>196087</v>
      </c>
      <c r="F1030" t="s">
        <v>19</v>
      </c>
      <c r="G1030">
        <v>4970</v>
      </c>
      <c r="H1030">
        <v>0</v>
      </c>
      <c r="I1030">
        <v>0</v>
      </c>
      <c r="J1030" t="s">
        <v>20</v>
      </c>
      <c r="K1030" t="s">
        <v>29</v>
      </c>
      <c r="L1030" t="s">
        <v>30</v>
      </c>
      <c r="M1030" t="s">
        <v>37</v>
      </c>
      <c r="N1030">
        <v>4</v>
      </c>
      <c r="O1030">
        <v>2</v>
      </c>
      <c r="P1030">
        <v>98633</v>
      </c>
      <c r="Q1030" t="s">
        <v>26</v>
      </c>
      <c r="R1030">
        <v>2</v>
      </c>
      <c r="S1030" t="s">
        <v>27</v>
      </c>
      <c r="W1030" t="str">
        <f>IF(B1030&lt;30,"&lt;30",IF(B1030&lt;=40,"30-40",IF(B1030&lt;=50,"41-50",IF(B1030&lt;=60,"51-60","&gt;60"))))</f>
        <v>&lt;30</v>
      </c>
      <c r="X1030" t="str">
        <f t="shared" si="64"/>
        <v>18-30 (Young Adult)</v>
      </c>
      <c r="AA1030" t="str" cm="1">
        <f t="array" ref="AA1030">INDEX(F1030:F2529, MATCH(MAX(IF(H1030:H2529="0", COUNTIF(F1030:F2529, F1030:F2529), 0)), IF(H1030:H2529="0", COUNTIF(F1030:F2529, F1030:F2529), 0), 0))</f>
        <v>Home</v>
      </c>
      <c r="AB1030" t="str" cm="1">
        <f t="array" ref="AB1030">INDEX(Q1030:Q2028, MATCH(MAX(COUNTIFS(Q1030:Q2028, Q1030:Q2028, AC1030:AC2028, "High")), COUNTIFS(Q1030:Q2028, Q1030:Q2028, AC1030:AC2028, "High"), 0))</f>
        <v>West</v>
      </c>
      <c r="AC1030" t="str">
        <v>High Risk</v>
      </c>
      <c r="AH1030">
        <f t="shared" si="65"/>
        <v>652.44324324324327</v>
      </c>
      <c r="AJ1030">
        <f t="shared" si="66"/>
        <v>0.17796610169491525</v>
      </c>
      <c r="AK1030">
        <f t="shared" si="67"/>
        <v>4.2512311994793187E-4</v>
      </c>
      <c r="AM1030">
        <v>0.52752007096114339</v>
      </c>
      <c r="AN1030" s="8">
        <f>IF(L1030="Male", 1, 0)</f>
        <v>1</v>
      </c>
    </row>
    <row r="1031" spans="1:40" ht="15" x14ac:dyDescent="0.3">
      <c r="A1031">
        <v>1030</v>
      </c>
      <c r="B1031">
        <v>22</v>
      </c>
      <c r="C1031">
        <v>71133</v>
      </c>
      <c r="D1031">
        <v>634</v>
      </c>
      <c r="E1031">
        <v>149097</v>
      </c>
      <c r="F1031" t="s">
        <v>28</v>
      </c>
      <c r="G1031">
        <v>6529</v>
      </c>
      <c r="H1031">
        <v>0</v>
      </c>
      <c r="I1031">
        <v>1</v>
      </c>
      <c r="J1031" t="s">
        <v>20</v>
      </c>
      <c r="K1031" t="s">
        <v>21</v>
      </c>
      <c r="L1031" t="s">
        <v>30</v>
      </c>
      <c r="M1031" t="s">
        <v>23</v>
      </c>
      <c r="N1031">
        <v>4</v>
      </c>
      <c r="O1031">
        <v>4</v>
      </c>
      <c r="P1031">
        <v>93726</v>
      </c>
      <c r="Q1031" t="s">
        <v>26</v>
      </c>
      <c r="R1031">
        <v>13</v>
      </c>
      <c r="S1031" t="s">
        <v>43</v>
      </c>
      <c r="W1031" t="str">
        <f>IF(B1031&lt;30,"&lt;30",IF(B1031&lt;=40,"30-40",IF(B1031&lt;=50,"41-50",IF(B1031&lt;=60,"51-60","&gt;60"))))</f>
        <v>&lt;30</v>
      </c>
      <c r="X1031" t="str">
        <f t="shared" si="64"/>
        <v>18-30 (Young Adult)</v>
      </c>
      <c r="AA1031" t="str" cm="1">
        <f t="array" ref="AA1031">INDEX(F1031:F2530, MATCH(MAX(IF(H1031:H2530="0", COUNTIF(F1031:F2530, F1031:F2530), 0)), IF(H1031:H2530="0", COUNTIF(F1031:F2530, F1031:F2530), 0), 0))</f>
        <v>Education</v>
      </c>
      <c r="AB1031" t="str" cm="1">
        <f t="array" ref="AB1031">INDEX(Q1031:Q2029, MATCH(MAX(COUNTIFS(Q1031:Q2029, Q1031:Q2029, AC1031:AC2029, "High")), COUNTIFS(Q1031:Q2029, Q1031:Q2029, AC1031:AC2029, "High"), 0))</f>
        <v>West</v>
      </c>
      <c r="AC1031" t="str">
        <v>High Risk</v>
      </c>
      <c r="AH1031">
        <f t="shared" si="65"/>
        <v>647.51989389920425</v>
      </c>
      <c r="AJ1031">
        <f t="shared" si="66"/>
        <v>0.17796610169491525</v>
      </c>
      <c r="AK1031">
        <f t="shared" si="67"/>
        <v>7.1029447295362208E-5</v>
      </c>
      <c r="AM1031">
        <v>0.74311885086393381</v>
      </c>
      <c r="AN1031" s="8">
        <f>IF(L1031="Male", 1, 0)</f>
        <v>1</v>
      </c>
    </row>
    <row r="1032" spans="1:40" ht="15" x14ac:dyDescent="0.3">
      <c r="A1032">
        <v>1031</v>
      </c>
      <c r="B1032">
        <v>33</v>
      </c>
      <c r="C1032">
        <v>56888</v>
      </c>
      <c r="D1032">
        <v>635</v>
      </c>
      <c r="E1032">
        <v>218697</v>
      </c>
      <c r="F1032" t="s">
        <v>28</v>
      </c>
      <c r="G1032">
        <v>4880</v>
      </c>
      <c r="H1032">
        <v>0</v>
      </c>
      <c r="I1032">
        <v>0</v>
      </c>
      <c r="J1032" t="s">
        <v>20</v>
      </c>
      <c r="K1032" t="s">
        <v>29</v>
      </c>
      <c r="L1032" t="s">
        <v>22</v>
      </c>
      <c r="M1032" t="s">
        <v>41</v>
      </c>
      <c r="N1032">
        <v>5</v>
      </c>
      <c r="O1032">
        <v>4</v>
      </c>
      <c r="P1032">
        <v>115513</v>
      </c>
      <c r="Q1032" t="s">
        <v>24</v>
      </c>
      <c r="R1032">
        <v>1</v>
      </c>
      <c r="S1032" t="s">
        <v>25</v>
      </c>
      <c r="W1032" t="str">
        <f>IF(B1032&lt;30,"&lt;30",IF(B1032&lt;=40,"30-40",IF(B1032&lt;=50,"41-50",IF(B1032&lt;=60,"51-60","&gt;60"))))</f>
        <v>30-40</v>
      </c>
      <c r="X1032" t="str">
        <f t="shared" si="64"/>
        <v>31-45 (Middle-Aged)</v>
      </c>
      <c r="AA1032" t="str" cm="1">
        <f t="array" ref="AA1032">INDEX(F1032:F2531, MATCH(MAX(IF(H1032:H2531="0", COUNTIF(F1032:F2531, F1032:F2531), 0)), IF(H1032:H2531="0", COUNTIF(F1032:F2531, F1032:F2531), 0), 0))</f>
        <v>Education</v>
      </c>
      <c r="AB1032" t="str" cm="1">
        <f t="array" ref="AB1032">INDEX(Q1032:Q2030, MATCH(MAX(COUNTIFS(Q1032:Q2030, Q1032:Q2030, AC1032:AC2030, "High")), COUNTIFS(Q1032:Q2030, Q1032:Q2030, AC1032:AC2030, "High"), 0))</f>
        <v>East</v>
      </c>
      <c r="AC1032" t="str">
        <v>High Risk</v>
      </c>
      <c r="AH1032">
        <f t="shared" si="65"/>
        <v>648.68905472636811</v>
      </c>
      <c r="AJ1032">
        <f t="shared" si="66"/>
        <v>0.11715481171548117</v>
      </c>
      <c r="AK1032">
        <f t="shared" si="67"/>
        <v>1.2841876737164902E-3</v>
      </c>
      <c r="AM1032">
        <v>0.61418498773566976</v>
      </c>
      <c r="AN1032" s="8">
        <f>IF(L1032="Male", 1, 0)</f>
        <v>0</v>
      </c>
    </row>
    <row r="1033" spans="1:40" ht="15" x14ac:dyDescent="0.3">
      <c r="A1033">
        <v>1032</v>
      </c>
      <c r="B1033">
        <v>38</v>
      </c>
      <c r="C1033">
        <v>39188</v>
      </c>
      <c r="D1033">
        <v>685</v>
      </c>
      <c r="E1033">
        <v>138849</v>
      </c>
      <c r="F1033" t="s">
        <v>35</v>
      </c>
      <c r="G1033">
        <v>4864</v>
      </c>
      <c r="H1033">
        <v>0</v>
      </c>
      <c r="I1033">
        <v>0</v>
      </c>
      <c r="J1033" t="s">
        <v>20</v>
      </c>
      <c r="K1033" t="s">
        <v>21</v>
      </c>
      <c r="L1033" t="s">
        <v>22</v>
      </c>
      <c r="M1033" t="s">
        <v>37</v>
      </c>
      <c r="N1033">
        <v>3</v>
      </c>
      <c r="O1033">
        <v>3</v>
      </c>
      <c r="P1033">
        <v>113294</v>
      </c>
      <c r="Q1033" t="s">
        <v>32</v>
      </c>
      <c r="R1033">
        <v>15</v>
      </c>
      <c r="S1033" t="s">
        <v>25</v>
      </c>
      <c r="W1033" t="str">
        <f>IF(B1033&lt;30,"&lt;30",IF(B1033&lt;=40,"30-40",IF(B1033&lt;=50,"41-50",IF(B1033&lt;=60,"51-60","&gt;60"))))</f>
        <v>30-40</v>
      </c>
      <c r="X1033" t="str">
        <f t="shared" si="64"/>
        <v>31-45 (Middle-Aged)</v>
      </c>
      <c r="AA1033" t="str" cm="1">
        <f t="array" ref="AA1033">INDEX(F1033:F2532, MATCH(MAX(IF(H1033:H2532="0", COUNTIF(F1033:F2532, F1033:F2532), 0)), IF(H1033:H2532="0", COUNTIF(F1033:F2532, F1033:F2532), 0), 0))</f>
        <v>Medical</v>
      </c>
      <c r="AB1033" t="str" cm="1">
        <f t="array" ref="AB1033">INDEX(Q1033:Q2031, MATCH(MAX(COUNTIFS(Q1033:Q2031, Q1033:Q2031, AC1033:AC2031, "High")), COUNTIFS(Q1033:Q2031, Q1033:Q2031, AC1033:AC2031, "High"), 0))</f>
        <v>South</v>
      </c>
      <c r="AC1033" t="str">
        <v>High Risk</v>
      </c>
      <c r="AH1033">
        <f t="shared" si="65"/>
        <v>652.44324324324327</v>
      </c>
      <c r="AJ1033">
        <f t="shared" si="66"/>
        <v>0.13414634146341464</v>
      </c>
      <c r="AK1033">
        <f t="shared" si="67"/>
        <v>2.5081399103779388E-3</v>
      </c>
      <c r="AM1033">
        <v>0.45397934523863398</v>
      </c>
      <c r="AN1033" s="8">
        <f>IF(L1033="Male", 1, 0)</f>
        <v>0</v>
      </c>
    </row>
    <row r="1034" spans="1:40" ht="15" x14ac:dyDescent="0.3">
      <c r="A1034">
        <v>1033</v>
      </c>
      <c r="B1034">
        <v>46</v>
      </c>
      <c r="C1034">
        <v>58885</v>
      </c>
      <c r="D1034">
        <v>700</v>
      </c>
      <c r="E1034">
        <v>184377</v>
      </c>
      <c r="F1034" t="s">
        <v>28</v>
      </c>
      <c r="G1034">
        <v>2944</v>
      </c>
      <c r="H1034">
        <v>0</v>
      </c>
      <c r="I1034">
        <v>1</v>
      </c>
      <c r="J1034" t="s">
        <v>20</v>
      </c>
      <c r="K1034" t="s">
        <v>33</v>
      </c>
      <c r="L1034" t="s">
        <v>30</v>
      </c>
      <c r="M1034" t="s">
        <v>41</v>
      </c>
      <c r="N1034">
        <v>4</v>
      </c>
      <c r="O1034">
        <v>3</v>
      </c>
      <c r="P1034">
        <v>52847</v>
      </c>
      <c r="Q1034" t="s">
        <v>26</v>
      </c>
      <c r="R1034">
        <v>8</v>
      </c>
      <c r="S1034" t="s">
        <v>42</v>
      </c>
      <c r="W1034" t="str">
        <f>IF(B1034&lt;30,"&lt;30",IF(B1034&lt;=40,"30-40",IF(B1034&lt;=50,"41-50",IF(B1034&lt;=60,"51-60","&gt;60"))))</f>
        <v>41-50</v>
      </c>
      <c r="X1034" t="str">
        <f t="shared" si="64"/>
        <v>46-60 (Older Adult)</v>
      </c>
      <c r="AA1034" t="str" cm="1">
        <f t="array" ref="AA1034">INDEX(F1034:F2533, MATCH(MAX(IF(H1034:H2533="0", COUNTIF(F1034:F2533, F1034:F2533), 0)), IF(H1034:H2533="0", COUNTIF(F1034:F2533, F1034:F2533), 0), 0))</f>
        <v>Education</v>
      </c>
      <c r="AB1034" t="str" cm="1">
        <f t="array" ref="AB1034">INDEX(Q1034:Q2032, MATCH(MAX(COUNTIFS(Q1034:Q2032, Q1034:Q2032, AC1034:AC2032, "High")), COUNTIFS(Q1034:Q2032, Q1034:Q2032, AC1034:AC2032, "High"), 0))</f>
        <v>West</v>
      </c>
      <c r="AC1034" t="str">
        <v>High Risk</v>
      </c>
      <c r="AH1034">
        <f t="shared" si="65"/>
        <v>648.68905472636811</v>
      </c>
      <c r="AJ1034">
        <f t="shared" si="66"/>
        <v>0.17796610169491525</v>
      </c>
      <c r="AK1034">
        <f t="shared" si="67"/>
        <v>2.9457011690584701E-3</v>
      </c>
      <c r="AM1034">
        <v>0.6322601667224822</v>
      </c>
      <c r="AN1034" s="8">
        <f>IF(L1034="Male", 1, 0)</f>
        <v>1</v>
      </c>
    </row>
    <row r="1035" spans="1:40" ht="15" x14ac:dyDescent="0.3">
      <c r="A1035">
        <v>1034</v>
      </c>
      <c r="B1035">
        <v>45</v>
      </c>
      <c r="C1035">
        <v>38333</v>
      </c>
      <c r="D1035">
        <v>557</v>
      </c>
      <c r="E1035">
        <v>295584</v>
      </c>
      <c r="F1035" t="s">
        <v>40</v>
      </c>
      <c r="G1035">
        <v>6058</v>
      </c>
      <c r="H1035">
        <v>0</v>
      </c>
      <c r="I1035">
        <v>1</v>
      </c>
      <c r="J1035" t="s">
        <v>20</v>
      </c>
      <c r="K1035" t="s">
        <v>33</v>
      </c>
      <c r="L1035" t="s">
        <v>22</v>
      </c>
      <c r="M1035" t="s">
        <v>37</v>
      </c>
      <c r="N1035">
        <v>3</v>
      </c>
      <c r="O1035">
        <v>1</v>
      </c>
      <c r="P1035">
        <v>96053</v>
      </c>
      <c r="Q1035" t="s">
        <v>32</v>
      </c>
      <c r="R1035">
        <v>18</v>
      </c>
      <c r="S1035" t="s">
        <v>25</v>
      </c>
      <c r="W1035" t="str">
        <f>IF(B1035&lt;30,"&lt;30",IF(B1035&lt;=40,"30-40",IF(B1035&lt;=50,"41-50",IF(B1035&lt;=60,"51-60","&gt;60"))))</f>
        <v>41-50</v>
      </c>
      <c r="X1035" t="str">
        <f t="shared" si="64"/>
        <v>31-45 (Middle-Aged)</v>
      </c>
      <c r="AA1035" t="str" cm="1">
        <f t="array" ref="AA1035">INDEX(F1035:F2534, MATCH(MAX(IF(H1035:H2534="0", COUNTIF(F1035:F2534, F1035:F2534), 0)), IF(H1035:H2534="0", COUNTIF(F1035:F2534, F1035:F2534), 0), 0))</f>
        <v>Car</v>
      </c>
      <c r="AB1035" t="str" cm="1">
        <f t="array" ref="AB1035">INDEX(Q1035:Q2033, MATCH(MAX(COUNTIFS(Q1035:Q2033, Q1035:Q2033, AC1035:AC2033, "High")), COUNTIFS(Q1035:Q2033, Q1035:Q2033, AC1035:AC2033, "High"), 0))</f>
        <v>South</v>
      </c>
      <c r="AC1035" t="str">
        <v>Low Risk</v>
      </c>
      <c r="AH1035">
        <f t="shared" si="65"/>
        <v>652.44324324324327</v>
      </c>
      <c r="AJ1035">
        <f t="shared" si="66"/>
        <v>0.13414634146341464</v>
      </c>
      <c r="AK1035">
        <f t="shared" si="67"/>
        <v>3.3855303381029552E-3</v>
      </c>
      <c r="AM1035">
        <v>0.44624059810106531</v>
      </c>
      <c r="AN1035" s="8">
        <f>IF(L1035="Male", 1, 0)</f>
        <v>0</v>
      </c>
    </row>
    <row r="1036" spans="1:40" ht="15" x14ac:dyDescent="0.3">
      <c r="A1036">
        <v>1035</v>
      </c>
      <c r="B1036">
        <v>64</v>
      </c>
      <c r="C1036">
        <v>8548</v>
      </c>
      <c r="D1036">
        <v>641</v>
      </c>
      <c r="E1036">
        <v>196401</v>
      </c>
      <c r="F1036" t="s">
        <v>35</v>
      </c>
      <c r="G1036">
        <v>4037</v>
      </c>
      <c r="H1036">
        <v>0</v>
      </c>
      <c r="I1036">
        <v>1</v>
      </c>
      <c r="J1036" t="s">
        <v>20</v>
      </c>
      <c r="K1036" t="s">
        <v>29</v>
      </c>
      <c r="L1036" t="s">
        <v>30</v>
      </c>
      <c r="M1036" t="s">
        <v>41</v>
      </c>
      <c r="N1036">
        <v>0</v>
      </c>
      <c r="O1036">
        <v>2</v>
      </c>
      <c r="P1036">
        <v>54825</v>
      </c>
      <c r="Q1036" t="s">
        <v>38</v>
      </c>
      <c r="R1036">
        <v>15</v>
      </c>
      <c r="S1036" t="s">
        <v>34</v>
      </c>
      <c r="W1036" t="str">
        <f>IF(B1036&lt;30,"&lt;30",IF(B1036&lt;=40,"30-40",IF(B1036&lt;=50,"41-50",IF(B1036&lt;=60,"51-60","&gt;60"))))</f>
        <v>&gt;60</v>
      </c>
      <c r="X1036" t="str">
        <f t="shared" si="64"/>
        <v>46-60 (Older Adult)</v>
      </c>
      <c r="AA1036" t="str" cm="1">
        <f t="array" ref="AA1036">INDEX(F1036:F2535, MATCH(MAX(IF(H1036:H2535="0", COUNTIF(F1036:F2535, F1036:F2535), 0)), IF(H1036:H2535="0", COUNTIF(F1036:F2535, F1036:F2535), 0), 0))</f>
        <v>Medical</v>
      </c>
      <c r="AB1036" t="str" cm="1">
        <f t="array" ref="AB1036">INDEX(Q1036:Q2034, MATCH(MAX(COUNTIFS(Q1036:Q2034, Q1036:Q2034, AC1036:AC2034, "High")), COUNTIFS(Q1036:Q2034, Q1036:Q2034, AC1036:AC2034, "High"), 0))</f>
        <v>North</v>
      </c>
      <c r="AC1036" t="str">
        <v>High Risk</v>
      </c>
      <c r="AH1036">
        <f t="shared" si="65"/>
        <v>648.68905472636811</v>
      </c>
      <c r="AJ1036">
        <f t="shared" si="66"/>
        <v>0.15873015873015872</v>
      </c>
      <c r="AK1036">
        <f t="shared" si="67"/>
        <v>2.2423820596372216E-3</v>
      </c>
      <c r="AM1036">
        <v>0.17665161156014952</v>
      </c>
      <c r="AN1036" s="8">
        <f>IF(L1036="Male", 1, 0)</f>
        <v>1</v>
      </c>
    </row>
    <row r="1037" spans="1:40" ht="15" x14ac:dyDescent="0.3">
      <c r="A1037">
        <v>1036</v>
      </c>
      <c r="B1037">
        <v>34</v>
      </c>
      <c r="C1037">
        <v>31497</v>
      </c>
      <c r="D1037">
        <v>654</v>
      </c>
      <c r="E1037">
        <v>153837</v>
      </c>
      <c r="F1037" t="s">
        <v>19</v>
      </c>
      <c r="G1037">
        <v>2629</v>
      </c>
      <c r="H1037">
        <v>0</v>
      </c>
      <c r="I1037">
        <v>0</v>
      </c>
      <c r="J1037" t="s">
        <v>20</v>
      </c>
      <c r="K1037" t="s">
        <v>21</v>
      </c>
      <c r="L1037" t="s">
        <v>30</v>
      </c>
      <c r="M1037" t="s">
        <v>23</v>
      </c>
      <c r="N1037">
        <v>3</v>
      </c>
      <c r="O1037">
        <v>4</v>
      </c>
      <c r="P1037">
        <v>119067</v>
      </c>
      <c r="Q1037" t="s">
        <v>26</v>
      </c>
      <c r="R1037">
        <v>8</v>
      </c>
      <c r="S1037" t="s">
        <v>43</v>
      </c>
      <c r="W1037" t="str">
        <f>IF(B1037&lt;30,"&lt;30",IF(B1037&lt;=40,"30-40",IF(B1037&lt;=50,"41-50",IF(B1037&lt;=60,"51-60","&gt;60"))))</f>
        <v>30-40</v>
      </c>
      <c r="X1037" t="str">
        <f t="shared" si="64"/>
        <v>31-45 (Middle-Aged)</v>
      </c>
      <c r="AA1037" t="str" cm="1">
        <f t="array" ref="AA1037">INDEX(F1037:F2536, MATCH(MAX(IF(H1037:H2536="0", COUNTIF(F1037:F2536, F1037:F2536), 0)), IF(H1037:H2536="0", COUNTIF(F1037:F2536, F1037:F2536), 0), 0))</f>
        <v>Home</v>
      </c>
      <c r="AB1037" t="str" cm="1">
        <f t="array" ref="AB1037">INDEX(Q1037:Q2035, MATCH(MAX(COUNTIFS(Q1037:Q2035, Q1037:Q2035, AC1037:AC2035, "High")), COUNTIFS(Q1037:Q2035, Q1037:Q2035, AC1037:AC2035, "High"), 0))</f>
        <v>West</v>
      </c>
      <c r="AC1037" t="str">
        <v>High Risk</v>
      </c>
      <c r="AH1037">
        <f t="shared" si="65"/>
        <v>647.51989389920425</v>
      </c>
      <c r="AJ1037">
        <f t="shared" si="66"/>
        <v>0.13414634146341464</v>
      </c>
      <c r="AK1037">
        <f t="shared" si="67"/>
        <v>1.8854263719480474E-3</v>
      </c>
      <c r="AM1037">
        <v>0.38436682566548702</v>
      </c>
      <c r="AN1037" s="8">
        <f>IF(L1037="Male", 1, 0)</f>
        <v>1</v>
      </c>
    </row>
    <row r="1038" spans="1:40" ht="15" x14ac:dyDescent="0.3">
      <c r="A1038">
        <v>1037</v>
      </c>
      <c r="B1038">
        <v>25</v>
      </c>
      <c r="C1038">
        <v>56876</v>
      </c>
      <c r="D1038">
        <v>677</v>
      </c>
      <c r="E1038">
        <v>212044</v>
      </c>
      <c r="F1038" t="s">
        <v>28</v>
      </c>
      <c r="G1038">
        <v>4821</v>
      </c>
      <c r="H1038">
        <v>0</v>
      </c>
      <c r="I1038">
        <v>0</v>
      </c>
      <c r="J1038" t="s">
        <v>20</v>
      </c>
      <c r="K1038" t="s">
        <v>21</v>
      </c>
      <c r="L1038" t="s">
        <v>22</v>
      </c>
      <c r="M1038" t="s">
        <v>23</v>
      </c>
      <c r="N1038">
        <v>2</v>
      </c>
      <c r="O1038">
        <v>2</v>
      </c>
      <c r="P1038">
        <v>123029</v>
      </c>
      <c r="Q1038" t="s">
        <v>32</v>
      </c>
      <c r="R1038">
        <v>2</v>
      </c>
      <c r="S1038" t="s">
        <v>45</v>
      </c>
      <c r="W1038" t="str">
        <f>IF(B1038&lt;30,"&lt;30",IF(B1038&lt;=40,"30-40",IF(B1038&lt;=50,"41-50",IF(B1038&lt;=60,"51-60","&gt;60"))))</f>
        <v>&lt;30</v>
      </c>
      <c r="X1038" t="str">
        <f t="shared" si="64"/>
        <v>18-30 (Young Adult)</v>
      </c>
      <c r="AA1038" t="str" cm="1">
        <f t="array" ref="AA1038">INDEX(F1038:F2537, MATCH(MAX(IF(H1038:H2537="0", COUNTIF(F1038:F2537, F1038:F2537), 0)), IF(H1038:H2537="0", COUNTIF(F1038:F2537, F1038:F2537), 0), 0))</f>
        <v>Education</v>
      </c>
      <c r="AB1038" t="str" cm="1">
        <f t="array" ref="AB1038">INDEX(Q1038:Q2036, MATCH(MAX(COUNTIFS(Q1038:Q2036, Q1038:Q2036, AC1038:AC2036, "High")), COUNTIFS(Q1038:Q2036, Q1038:Q2036, AC1038:AC2036, "High"), 0))</f>
        <v>South</v>
      </c>
      <c r="AC1038" t="str">
        <v>High Risk</v>
      </c>
      <c r="AH1038">
        <f t="shared" si="65"/>
        <v>647.51989389920425</v>
      </c>
      <c r="AJ1038">
        <f t="shared" si="66"/>
        <v>0.13100436681222707</v>
      </c>
      <c r="AK1038">
        <f t="shared" si="67"/>
        <v>3.1322392555660737E-3</v>
      </c>
      <c r="AM1038">
        <v>0.61407637374075652</v>
      </c>
      <c r="AN1038" s="8">
        <f>IF(L1038="Male", 1, 0)</f>
        <v>0</v>
      </c>
    </row>
    <row r="1039" spans="1:40" ht="15" x14ac:dyDescent="0.3">
      <c r="A1039">
        <v>1038</v>
      </c>
      <c r="B1039">
        <v>62</v>
      </c>
      <c r="C1039">
        <v>61585</v>
      </c>
      <c r="D1039">
        <v>655</v>
      </c>
      <c r="E1039">
        <v>172320</v>
      </c>
      <c r="F1039" t="s">
        <v>40</v>
      </c>
      <c r="G1039">
        <v>4661</v>
      </c>
      <c r="H1039">
        <v>0</v>
      </c>
      <c r="I1039">
        <v>1</v>
      </c>
      <c r="J1039" t="s">
        <v>20</v>
      </c>
      <c r="K1039" t="s">
        <v>33</v>
      </c>
      <c r="L1039" t="s">
        <v>30</v>
      </c>
      <c r="M1039" t="s">
        <v>41</v>
      </c>
      <c r="N1039">
        <v>5</v>
      </c>
      <c r="O1039">
        <v>3</v>
      </c>
      <c r="P1039">
        <v>81676</v>
      </c>
      <c r="Q1039" t="s">
        <v>26</v>
      </c>
      <c r="R1039">
        <v>11</v>
      </c>
      <c r="S1039" t="s">
        <v>39</v>
      </c>
      <c r="W1039" t="str">
        <f>IF(B1039&lt;30,"&lt;30",IF(B1039&lt;=40,"30-40",IF(B1039&lt;=50,"41-50",IF(B1039&lt;=60,"51-60","&gt;60"))))</f>
        <v>&gt;60</v>
      </c>
      <c r="X1039" t="str">
        <f t="shared" si="64"/>
        <v>46-60 (Older Adult)</v>
      </c>
      <c r="AA1039" t="str" cm="1">
        <f t="array" ref="AA1039">INDEX(F1039:F2538, MATCH(MAX(IF(H1039:H2538="0", COUNTIF(F1039:F2538, F1039:F2538), 0)), IF(H1039:H2538="0", COUNTIF(F1039:F2538, F1039:F2538), 0), 0))</f>
        <v>Car</v>
      </c>
      <c r="AB1039" t="str" cm="1">
        <f t="array" ref="AB1039">INDEX(Q1039:Q2037, MATCH(MAX(COUNTIFS(Q1039:Q2037, Q1039:Q2037, AC1039:AC2037, "High")), COUNTIFS(Q1039:Q2037, Q1039:Q2037, AC1039:AC2037, "High"), 0))</f>
        <v>West</v>
      </c>
      <c r="AC1039" t="str">
        <v>High Risk</v>
      </c>
      <c r="AH1039">
        <f t="shared" si="65"/>
        <v>648.68905472636811</v>
      </c>
      <c r="AJ1039">
        <f t="shared" si="66"/>
        <v>0.11715481171548117</v>
      </c>
      <c r="AK1039">
        <f t="shared" si="67"/>
        <v>2.774997947752014E-3</v>
      </c>
      <c r="AM1039">
        <v>0.65669831557796221</v>
      </c>
      <c r="AN1039" s="8">
        <f>IF(L1039="Male", 1, 0)</f>
        <v>1</v>
      </c>
    </row>
    <row r="1040" spans="1:40" ht="15" x14ac:dyDescent="0.3">
      <c r="A1040">
        <v>1039</v>
      </c>
      <c r="B1040">
        <v>22</v>
      </c>
      <c r="C1040">
        <v>75764</v>
      </c>
      <c r="D1040">
        <v>670</v>
      </c>
      <c r="E1040">
        <v>205430</v>
      </c>
      <c r="F1040" t="s">
        <v>35</v>
      </c>
      <c r="G1040">
        <v>5449</v>
      </c>
      <c r="H1040">
        <v>0</v>
      </c>
      <c r="I1040">
        <v>1</v>
      </c>
      <c r="J1040" t="s">
        <v>20</v>
      </c>
      <c r="K1040" t="s">
        <v>21</v>
      </c>
      <c r="L1040" t="s">
        <v>22</v>
      </c>
      <c r="M1040" t="s">
        <v>23</v>
      </c>
      <c r="N1040">
        <v>3</v>
      </c>
      <c r="O1040">
        <v>3</v>
      </c>
      <c r="P1040">
        <v>96497</v>
      </c>
      <c r="Q1040" t="s">
        <v>26</v>
      </c>
      <c r="R1040">
        <v>8</v>
      </c>
      <c r="S1040" t="s">
        <v>42</v>
      </c>
      <c r="W1040" t="str">
        <f>IF(B1040&lt;30,"&lt;30",IF(B1040&lt;=40,"30-40",IF(B1040&lt;=50,"41-50",IF(B1040&lt;=60,"51-60","&gt;60"))))</f>
        <v>&lt;30</v>
      </c>
      <c r="X1040" t="str">
        <f t="shared" si="64"/>
        <v>18-30 (Young Adult)</v>
      </c>
      <c r="AA1040" t="str" cm="1">
        <f t="array" ref="AA1040">INDEX(F1040:F2539, MATCH(MAX(IF(H1040:H2539="0", COUNTIF(F1040:F2539, F1040:F2539), 0)), IF(H1040:H2539="0", COUNTIF(F1040:F2539, F1040:F2539), 0), 0))</f>
        <v>Medical</v>
      </c>
      <c r="AB1040" t="str" cm="1">
        <f t="array" ref="AB1040">INDEX(Q1040:Q2038, MATCH(MAX(COUNTIFS(Q1040:Q2038, Q1040:Q2038, AC1040:AC2038, "High")), COUNTIFS(Q1040:Q2038, Q1040:Q2038, AC1040:AC2038, "High"), 0))</f>
        <v>West</v>
      </c>
      <c r="AC1040" t="str">
        <v>High Risk</v>
      </c>
      <c r="AH1040">
        <f t="shared" si="65"/>
        <v>647.51989389920425</v>
      </c>
      <c r="AJ1040">
        <f t="shared" si="66"/>
        <v>0.13414634146341464</v>
      </c>
      <c r="AK1040">
        <f t="shared" si="67"/>
        <v>3.221576927434704E-3</v>
      </c>
      <c r="AM1040">
        <v>0.78503480173420348</v>
      </c>
      <c r="AN1040" s="8">
        <f>IF(L1040="Male", 1, 0)</f>
        <v>0</v>
      </c>
    </row>
    <row r="1041" spans="1:40" ht="15" x14ac:dyDescent="0.3">
      <c r="A1041">
        <v>1040</v>
      </c>
      <c r="B1041">
        <v>24</v>
      </c>
      <c r="C1041">
        <v>55117</v>
      </c>
      <c r="D1041">
        <v>638</v>
      </c>
      <c r="E1041">
        <v>141172</v>
      </c>
      <c r="F1041" t="s">
        <v>35</v>
      </c>
      <c r="G1041">
        <v>5649</v>
      </c>
      <c r="H1041">
        <v>0</v>
      </c>
      <c r="I1041">
        <v>0</v>
      </c>
      <c r="J1041" t="s">
        <v>20</v>
      </c>
      <c r="K1041" t="s">
        <v>21</v>
      </c>
      <c r="L1041" t="s">
        <v>22</v>
      </c>
      <c r="M1041" t="s">
        <v>23</v>
      </c>
      <c r="N1041">
        <v>0</v>
      </c>
      <c r="O1041">
        <v>3</v>
      </c>
      <c r="P1041">
        <v>36656</v>
      </c>
      <c r="Q1041" t="s">
        <v>26</v>
      </c>
      <c r="R1041">
        <v>13</v>
      </c>
      <c r="S1041" t="s">
        <v>43</v>
      </c>
      <c r="W1041" t="str">
        <f>IF(B1041&lt;30,"&lt;30",IF(B1041&lt;=40,"30-40",IF(B1041&lt;=50,"41-50",IF(B1041&lt;=60,"51-60","&gt;60"))))</f>
        <v>&lt;30</v>
      </c>
      <c r="X1041" t="str">
        <f t="shared" si="64"/>
        <v>18-30 (Young Adult)</v>
      </c>
      <c r="AA1041" t="str" cm="1">
        <f t="array" ref="AA1041">INDEX(F1041:F2540, MATCH(MAX(IF(H1041:H2540="0", COUNTIF(F1041:F2540, F1041:F2540), 0)), IF(H1041:H2540="0", COUNTIF(F1041:F2540, F1041:F2540), 0), 0))</f>
        <v>Medical</v>
      </c>
      <c r="AB1041" t="str" cm="1">
        <f t="array" ref="AB1041">INDEX(Q1041:Q2039, MATCH(MAX(COUNTIFS(Q1041:Q2039, Q1041:Q2039, AC1041:AC2039, "High")), COUNTIFS(Q1041:Q2039, Q1041:Q2039, AC1041:AC2039, "High"), 0))</f>
        <v>West</v>
      </c>
      <c r="AC1041" t="str">
        <v>High Risk</v>
      </c>
      <c r="AH1041">
        <f t="shared" si="65"/>
        <v>647.51989389920425</v>
      </c>
      <c r="AJ1041">
        <f t="shared" si="66"/>
        <v>0.15873015873015872</v>
      </c>
      <c r="AK1041">
        <f t="shared" si="67"/>
        <v>3.6705029837075537E-3</v>
      </c>
      <c r="AM1041">
        <v>0.59815537231972338</v>
      </c>
      <c r="AN1041" s="8">
        <f>IF(L1041="Male", 1, 0)</f>
        <v>0</v>
      </c>
    </row>
    <row r="1042" spans="1:40" ht="15" x14ac:dyDescent="0.3">
      <c r="A1042">
        <v>1041</v>
      </c>
      <c r="B1042">
        <v>32</v>
      </c>
      <c r="C1042">
        <v>70207</v>
      </c>
      <c r="D1042">
        <v>609</v>
      </c>
      <c r="E1042">
        <v>238983</v>
      </c>
      <c r="F1042" t="s">
        <v>19</v>
      </c>
      <c r="G1042">
        <v>4172</v>
      </c>
      <c r="H1042">
        <v>0</v>
      </c>
      <c r="I1042">
        <v>1</v>
      </c>
      <c r="J1042" t="s">
        <v>20</v>
      </c>
      <c r="K1042" t="s">
        <v>29</v>
      </c>
      <c r="L1042" t="s">
        <v>30</v>
      </c>
      <c r="M1042" t="s">
        <v>37</v>
      </c>
      <c r="N1042">
        <v>4</v>
      </c>
      <c r="O1042">
        <v>4</v>
      </c>
      <c r="P1042">
        <v>129183</v>
      </c>
      <c r="Q1042" t="s">
        <v>26</v>
      </c>
      <c r="R1042">
        <v>1</v>
      </c>
      <c r="S1042" t="s">
        <v>27</v>
      </c>
      <c r="W1042" t="str">
        <f>IF(B1042&lt;30,"&lt;30",IF(B1042&lt;=40,"30-40",IF(B1042&lt;=50,"41-50",IF(B1042&lt;=60,"51-60","&gt;60"))))</f>
        <v>30-40</v>
      </c>
      <c r="X1042" t="str">
        <f t="shared" si="64"/>
        <v>31-45 (Middle-Aged)</v>
      </c>
      <c r="AA1042" t="str" cm="1">
        <f t="array" ref="AA1042">INDEX(F1042:F2541, MATCH(MAX(IF(H1042:H2541="0", COUNTIF(F1042:F2541, F1042:F2541), 0)), IF(H1042:H2541="0", COUNTIF(F1042:F2541, F1042:F2541), 0), 0))</f>
        <v>Home</v>
      </c>
      <c r="AB1042" t="str" cm="1">
        <f t="array" ref="AB1042">INDEX(Q1042:Q2040, MATCH(MAX(COUNTIFS(Q1042:Q2040, Q1042:Q2040, AC1042:AC2040, "High")), COUNTIFS(Q1042:Q2040, Q1042:Q2040, AC1042:AC2040, "High"), 0))</f>
        <v>West</v>
      </c>
      <c r="AC1042" t="str">
        <v>High Risk</v>
      </c>
      <c r="AH1042">
        <f t="shared" si="65"/>
        <v>652.44324324324327</v>
      </c>
      <c r="AJ1042">
        <f t="shared" si="66"/>
        <v>0.17796610169491525</v>
      </c>
      <c r="AK1042">
        <f t="shared" si="67"/>
        <v>4.1217946810395345E-3</v>
      </c>
      <c r="AM1042">
        <v>0.73473747092312847</v>
      </c>
      <c r="AN1042" s="8">
        <f>IF(L1042="Male", 1, 0)</f>
        <v>1</v>
      </c>
    </row>
    <row r="1043" spans="1:40" ht="15" x14ac:dyDescent="0.3">
      <c r="A1043">
        <v>1042</v>
      </c>
      <c r="B1043">
        <v>31</v>
      </c>
      <c r="C1043">
        <v>59451</v>
      </c>
      <c r="D1043">
        <v>689</v>
      </c>
      <c r="E1043">
        <v>206231</v>
      </c>
      <c r="F1043" t="s">
        <v>44</v>
      </c>
      <c r="G1043">
        <v>7719</v>
      </c>
      <c r="H1043">
        <v>0</v>
      </c>
      <c r="I1043">
        <v>1</v>
      </c>
      <c r="J1043" t="s">
        <v>20</v>
      </c>
      <c r="K1043" t="s">
        <v>33</v>
      </c>
      <c r="L1043" t="s">
        <v>30</v>
      </c>
      <c r="M1043" t="s">
        <v>41</v>
      </c>
      <c r="N1043">
        <v>2</v>
      </c>
      <c r="O1043">
        <v>2</v>
      </c>
      <c r="P1043">
        <v>121290</v>
      </c>
      <c r="Q1043" t="s">
        <v>32</v>
      </c>
      <c r="R1043">
        <v>18</v>
      </c>
      <c r="S1043" t="s">
        <v>34</v>
      </c>
      <c r="W1043" t="str">
        <f>IF(B1043&lt;30,"&lt;30",IF(B1043&lt;=40,"30-40",IF(B1043&lt;=50,"41-50",IF(B1043&lt;=60,"51-60","&gt;60"))))</f>
        <v>30-40</v>
      </c>
      <c r="X1043" t="str">
        <f t="shared" si="64"/>
        <v>31-45 (Middle-Aged)</v>
      </c>
      <c r="AA1043" t="str" cm="1">
        <f t="array" ref="AA1043">INDEX(F1043:F2542, MATCH(MAX(IF(H1043:H2542="0", COUNTIF(F1043:F2542, F1043:F2542), 0)), IF(H1043:H2542="0", COUNTIF(F1043:F2542, F1043:F2542), 0), 0))</f>
        <v>Personal</v>
      </c>
      <c r="AB1043" t="str" cm="1">
        <f t="array" ref="AB1043">INDEX(Q1043:Q2041, MATCH(MAX(COUNTIFS(Q1043:Q2041, Q1043:Q2041, AC1043:AC2041, "High")), COUNTIFS(Q1043:Q2041, Q1043:Q2041, AC1043:AC2041, "High"), 0))</f>
        <v>South</v>
      </c>
      <c r="AC1043" t="str">
        <v>High Risk</v>
      </c>
      <c r="AH1043">
        <f t="shared" si="65"/>
        <v>648.68905472636811</v>
      </c>
      <c r="AJ1043">
        <f t="shared" si="66"/>
        <v>0.13100436681222707</v>
      </c>
      <c r="AK1043">
        <f t="shared" si="67"/>
        <v>5.3975510014322515E-3</v>
      </c>
      <c r="AM1043">
        <v>0.63738312681589027</v>
      </c>
      <c r="AN1043" s="8">
        <f>IF(L1043="Male", 1, 0)</f>
        <v>1</v>
      </c>
    </row>
    <row r="1044" spans="1:40" ht="15" x14ac:dyDescent="0.3">
      <c r="A1044">
        <v>1043</v>
      </c>
      <c r="B1044">
        <v>24</v>
      </c>
      <c r="C1044">
        <v>64061</v>
      </c>
      <c r="D1044">
        <v>690</v>
      </c>
      <c r="E1044">
        <v>149905</v>
      </c>
      <c r="F1044" t="s">
        <v>28</v>
      </c>
      <c r="G1044">
        <v>4798</v>
      </c>
      <c r="H1044">
        <v>0</v>
      </c>
      <c r="I1044">
        <v>1</v>
      </c>
      <c r="J1044" t="s">
        <v>20</v>
      </c>
      <c r="K1044" t="s">
        <v>21</v>
      </c>
      <c r="L1044" t="s">
        <v>22</v>
      </c>
      <c r="M1044" t="s">
        <v>37</v>
      </c>
      <c r="N1044">
        <v>3</v>
      </c>
      <c r="O1044">
        <v>4</v>
      </c>
      <c r="P1044">
        <v>134502</v>
      </c>
      <c r="Q1044" t="s">
        <v>32</v>
      </c>
      <c r="R1044">
        <v>5</v>
      </c>
      <c r="S1044" t="s">
        <v>45</v>
      </c>
      <c r="W1044" t="str">
        <f>IF(B1044&lt;30,"&lt;30",IF(B1044&lt;=40,"30-40",IF(B1044&lt;=50,"41-50",IF(B1044&lt;=60,"51-60","&gt;60"))))</f>
        <v>&lt;30</v>
      </c>
      <c r="X1044" t="str">
        <f t="shared" si="64"/>
        <v>18-30 (Young Adult)</v>
      </c>
      <c r="AA1044" t="str" cm="1">
        <f t="array" ref="AA1044">INDEX(F1044:F2543, MATCH(MAX(IF(H1044:H2543="0", COUNTIF(F1044:F2543, F1044:F2543), 0)), IF(H1044:H2543="0", COUNTIF(F1044:F2543, F1044:F2543), 0), 0))</f>
        <v>Education</v>
      </c>
      <c r="AB1044" t="str" cm="1">
        <f t="array" ref="AB1044">INDEX(Q1044:Q2042, MATCH(MAX(COUNTIFS(Q1044:Q2042, Q1044:Q2042, AC1044:AC2042, "High")), COUNTIFS(Q1044:Q2042, Q1044:Q2042, AC1044:AC2042, "High"), 0))</f>
        <v>South</v>
      </c>
      <c r="AC1044" t="str">
        <v>High Risk</v>
      </c>
      <c r="AH1044">
        <f t="shared" si="65"/>
        <v>652.44324324324327</v>
      </c>
      <c r="AJ1044">
        <f t="shared" si="66"/>
        <v>0.13414634146341464</v>
      </c>
      <c r="AK1044">
        <f t="shared" si="67"/>
        <v>5.040642180293319E-3</v>
      </c>
      <c r="AM1044">
        <v>0.67910900319506173</v>
      </c>
      <c r="AN1044" s="8">
        <f>IF(L1044="Male", 1, 0)</f>
        <v>0</v>
      </c>
    </row>
    <row r="1045" spans="1:40" ht="15" x14ac:dyDescent="0.3">
      <c r="A1045">
        <v>1044</v>
      </c>
      <c r="B1045">
        <v>63</v>
      </c>
      <c r="C1045">
        <v>66525</v>
      </c>
      <c r="D1045">
        <v>682</v>
      </c>
      <c r="E1045">
        <v>217986</v>
      </c>
      <c r="F1045" t="s">
        <v>40</v>
      </c>
      <c r="G1045">
        <v>3311</v>
      </c>
      <c r="H1045">
        <v>0</v>
      </c>
      <c r="I1045">
        <v>1</v>
      </c>
      <c r="J1045" t="s">
        <v>20</v>
      </c>
      <c r="K1045" t="s">
        <v>21</v>
      </c>
      <c r="L1045" t="s">
        <v>22</v>
      </c>
      <c r="M1045" t="s">
        <v>23</v>
      </c>
      <c r="N1045">
        <v>5</v>
      </c>
      <c r="O1045">
        <v>2</v>
      </c>
      <c r="P1045">
        <v>144596</v>
      </c>
      <c r="Q1045" t="s">
        <v>32</v>
      </c>
      <c r="R1045">
        <v>1</v>
      </c>
      <c r="S1045" t="s">
        <v>43</v>
      </c>
      <c r="W1045" t="str">
        <f>IF(B1045&lt;30,"&lt;30",IF(B1045&lt;=40,"30-40",IF(B1045&lt;=50,"41-50",IF(B1045&lt;=60,"51-60","&gt;60"))))</f>
        <v>&gt;60</v>
      </c>
      <c r="X1045" t="str">
        <f t="shared" si="64"/>
        <v>46-60 (Older Adult)</v>
      </c>
      <c r="AA1045" t="str" cm="1">
        <f t="array" ref="AA1045">INDEX(F1045:F2544, MATCH(MAX(IF(H1045:H2544="0", COUNTIF(F1045:F2544, F1045:F2544), 0)), IF(H1045:H2544="0", COUNTIF(F1045:F2544, F1045:F2544), 0), 0))</f>
        <v>Car</v>
      </c>
      <c r="AB1045" t="str" cm="1">
        <f t="array" ref="AB1045">INDEX(Q1045:Q2043, MATCH(MAX(COUNTIFS(Q1045:Q2043, Q1045:Q2043, AC1045:AC2043, "High")), COUNTIFS(Q1045:Q2043, Q1045:Q2043, AC1045:AC2043, "High"), 0))</f>
        <v>South</v>
      </c>
      <c r="AC1045" t="str">
        <v>High Risk</v>
      </c>
      <c r="AH1045">
        <f t="shared" si="65"/>
        <v>647.51989389920425</v>
      </c>
      <c r="AJ1045">
        <f t="shared" si="66"/>
        <v>0.11715481171548117</v>
      </c>
      <c r="AK1045">
        <f t="shared" si="67"/>
        <v>6.3297106481828716E-3</v>
      </c>
      <c r="AM1045">
        <v>0.7014110768172479</v>
      </c>
      <c r="AN1045" s="8">
        <f>IF(L1045="Male", 1, 0)</f>
        <v>0</v>
      </c>
    </row>
    <row r="1046" spans="1:40" ht="15" x14ac:dyDescent="0.3">
      <c r="A1046">
        <v>1045</v>
      </c>
      <c r="B1046">
        <v>29</v>
      </c>
      <c r="C1046">
        <v>57305</v>
      </c>
      <c r="D1046">
        <v>691</v>
      </c>
      <c r="E1046">
        <v>296758</v>
      </c>
      <c r="F1046" t="s">
        <v>35</v>
      </c>
      <c r="G1046">
        <v>6582</v>
      </c>
      <c r="H1046">
        <v>0</v>
      </c>
      <c r="I1046">
        <v>0</v>
      </c>
      <c r="J1046" t="s">
        <v>20</v>
      </c>
      <c r="K1046" t="s">
        <v>29</v>
      </c>
      <c r="L1046" t="s">
        <v>30</v>
      </c>
      <c r="M1046" t="s">
        <v>23</v>
      </c>
      <c r="N1046">
        <v>5</v>
      </c>
      <c r="O1046">
        <v>1</v>
      </c>
      <c r="P1046">
        <v>63276</v>
      </c>
      <c r="Q1046" t="s">
        <v>38</v>
      </c>
      <c r="R1046">
        <v>12</v>
      </c>
      <c r="S1046" t="s">
        <v>39</v>
      </c>
      <c r="W1046" t="str">
        <f>IF(B1046&lt;30,"&lt;30",IF(B1046&lt;=40,"30-40",IF(B1046&lt;=50,"41-50",IF(B1046&lt;=60,"51-60","&gt;60"))))</f>
        <v>&lt;30</v>
      </c>
      <c r="X1046" t="str">
        <f t="shared" si="64"/>
        <v>18-30 (Young Adult)</v>
      </c>
      <c r="AA1046" t="str" cm="1">
        <f t="array" ref="AA1046">INDEX(F1046:F2545, MATCH(MAX(IF(H1046:H2545="0", COUNTIF(F1046:F2545, F1046:F2545), 0)), IF(H1046:H2545="0", COUNTIF(F1046:F2545, F1046:F2545), 0), 0))</f>
        <v>Medical</v>
      </c>
      <c r="AB1046" t="str" cm="1">
        <f t="array" ref="AB1046">INDEX(Q1046:Q2044, MATCH(MAX(COUNTIFS(Q1046:Q2044, Q1046:Q2044, AC1046:AC2044, "High")), COUNTIFS(Q1046:Q2044, Q1046:Q2044, AC1046:AC2044, "High"), 0))</f>
        <v>North</v>
      </c>
      <c r="AC1046" t="str">
        <v>High Risk</v>
      </c>
      <c r="AH1046">
        <f t="shared" si="65"/>
        <v>647.51989389920425</v>
      </c>
      <c r="AJ1046">
        <f t="shared" si="66"/>
        <v>0.11715481171548117</v>
      </c>
      <c r="AK1046">
        <f t="shared" si="67"/>
        <v>5.9725858845946812E-3</v>
      </c>
      <c r="AM1046">
        <v>0.61795932405890497</v>
      </c>
      <c r="AN1046" s="8">
        <f>IF(L1046="Male", 1, 0)</f>
        <v>1</v>
      </c>
    </row>
    <row r="1047" spans="1:40" ht="15" x14ac:dyDescent="0.3">
      <c r="A1047">
        <v>1046</v>
      </c>
      <c r="B1047">
        <v>30</v>
      </c>
      <c r="C1047">
        <v>66122</v>
      </c>
      <c r="D1047">
        <v>601</v>
      </c>
      <c r="E1047">
        <v>160206</v>
      </c>
      <c r="F1047" t="s">
        <v>28</v>
      </c>
      <c r="G1047">
        <v>5728</v>
      </c>
      <c r="H1047">
        <v>0</v>
      </c>
      <c r="I1047">
        <v>1</v>
      </c>
      <c r="J1047" t="s">
        <v>20</v>
      </c>
      <c r="K1047" t="s">
        <v>29</v>
      </c>
      <c r="L1047" t="s">
        <v>22</v>
      </c>
      <c r="M1047" t="s">
        <v>31</v>
      </c>
      <c r="N1047">
        <v>0</v>
      </c>
      <c r="O1047">
        <v>3</v>
      </c>
      <c r="P1047">
        <v>126641</v>
      </c>
      <c r="Q1047" t="s">
        <v>26</v>
      </c>
      <c r="R1047">
        <v>5</v>
      </c>
      <c r="S1047" t="s">
        <v>45</v>
      </c>
      <c r="W1047" t="str">
        <f>IF(B1047&lt;30,"&lt;30",IF(B1047&lt;=40,"30-40",IF(B1047&lt;=50,"41-50",IF(B1047&lt;=60,"51-60","&gt;60"))))</f>
        <v>30-40</v>
      </c>
      <c r="X1047" t="str">
        <f t="shared" si="64"/>
        <v>18-30 (Young Adult)</v>
      </c>
      <c r="AA1047" t="str" cm="1">
        <f t="array" ref="AA1047">INDEX(F1047:F2546, MATCH(MAX(IF(H1047:H2546="0", COUNTIF(F1047:F2546, F1047:F2546), 0)), IF(H1047:H2546="0", COUNTIF(F1047:F2546, F1047:F2546), 0), 0))</f>
        <v>Education</v>
      </c>
      <c r="AB1047" t="str" cm="1">
        <f t="array" ref="AB1047">INDEX(Q1047:Q2045, MATCH(MAX(COUNTIFS(Q1047:Q2045, Q1047:Q2045, AC1047:AC2045, "High")), COUNTIFS(Q1047:Q2045, Q1047:Q2045, AC1047:AC2045, "High"), 0))</f>
        <v>West</v>
      </c>
      <c r="AC1047" t="str">
        <v>High Risk</v>
      </c>
      <c r="AH1047">
        <f t="shared" si="65"/>
        <v>647.78062678062679</v>
      </c>
      <c r="AJ1047">
        <f t="shared" si="66"/>
        <v>0.15873015873015872</v>
      </c>
      <c r="AK1047">
        <f t="shared" si="67"/>
        <v>4.798512498242557E-3</v>
      </c>
      <c r="AM1047">
        <v>0.69776345682141139</v>
      </c>
      <c r="AN1047" s="8">
        <f>IF(L1047="Male", 1, 0)</f>
        <v>0</v>
      </c>
    </row>
    <row r="1048" spans="1:40" ht="15" x14ac:dyDescent="0.3">
      <c r="A1048">
        <v>1047</v>
      </c>
      <c r="B1048">
        <v>47</v>
      </c>
      <c r="C1048">
        <v>39521</v>
      </c>
      <c r="D1048">
        <v>624</v>
      </c>
      <c r="E1048">
        <v>237881</v>
      </c>
      <c r="F1048" t="s">
        <v>40</v>
      </c>
      <c r="G1048">
        <v>5408</v>
      </c>
      <c r="H1048">
        <v>0</v>
      </c>
      <c r="I1048">
        <v>1</v>
      </c>
      <c r="J1048" t="s">
        <v>20</v>
      </c>
      <c r="K1048" t="s">
        <v>29</v>
      </c>
      <c r="L1048" t="s">
        <v>30</v>
      </c>
      <c r="M1048" t="s">
        <v>41</v>
      </c>
      <c r="N1048">
        <v>2</v>
      </c>
      <c r="O1048">
        <v>3</v>
      </c>
      <c r="P1048">
        <v>144379</v>
      </c>
      <c r="Q1048" t="s">
        <v>26</v>
      </c>
      <c r="R1048">
        <v>16</v>
      </c>
      <c r="S1048" t="s">
        <v>34</v>
      </c>
      <c r="W1048" t="str">
        <f>IF(B1048&lt;30,"&lt;30",IF(B1048&lt;=40,"30-40",IF(B1048&lt;=50,"41-50",IF(B1048&lt;=60,"51-60","&gt;60"))))</f>
        <v>41-50</v>
      </c>
      <c r="X1048" t="str">
        <f t="shared" si="64"/>
        <v>46-60 (Older Adult)</v>
      </c>
      <c r="AA1048" t="str" cm="1">
        <f t="array" ref="AA1048">INDEX(F1048:F2547, MATCH(MAX(IF(H1048:H2547="0", COUNTIF(F1048:F2547, F1048:F2547), 0)), IF(H1048:H2547="0", COUNTIF(F1048:F2547, F1048:F2547), 0), 0))</f>
        <v>Car</v>
      </c>
      <c r="AB1048" t="str" cm="1">
        <f t="array" ref="AB1048">INDEX(Q1048:Q2046, MATCH(MAX(COUNTIFS(Q1048:Q2046, Q1048:Q2046, AC1048:AC2046, "High")), COUNTIFS(Q1048:Q2046, Q1048:Q2046, AC1048:AC2046, "High"), 0))</f>
        <v>West</v>
      </c>
      <c r="AC1048" t="str">
        <v>High Risk</v>
      </c>
      <c r="AH1048">
        <f t="shared" si="65"/>
        <v>648.68905472636811</v>
      </c>
      <c r="AJ1048">
        <f t="shared" si="66"/>
        <v>0.13100436681222707</v>
      </c>
      <c r="AK1048">
        <f t="shared" si="67"/>
        <v>5.262415713121596E-3</v>
      </c>
      <c r="AM1048">
        <v>0.45699338359747654</v>
      </c>
      <c r="AN1048" s="8">
        <f>IF(L1048="Male", 1, 0)</f>
        <v>1</v>
      </c>
    </row>
    <row r="1049" spans="1:40" ht="15" x14ac:dyDescent="0.3">
      <c r="A1049">
        <v>1048</v>
      </c>
      <c r="B1049">
        <v>26</v>
      </c>
      <c r="C1049">
        <v>13600</v>
      </c>
      <c r="D1049">
        <v>705</v>
      </c>
      <c r="E1049">
        <v>220896</v>
      </c>
      <c r="F1049" t="s">
        <v>40</v>
      </c>
      <c r="G1049">
        <v>4564</v>
      </c>
      <c r="H1049">
        <v>0</v>
      </c>
      <c r="I1049">
        <v>0</v>
      </c>
      <c r="J1049" t="s">
        <v>20</v>
      </c>
      <c r="K1049" t="s">
        <v>29</v>
      </c>
      <c r="L1049" t="s">
        <v>30</v>
      </c>
      <c r="M1049" t="s">
        <v>41</v>
      </c>
      <c r="N1049">
        <v>2</v>
      </c>
      <c r="O1049">
        <v>3</v>
      </c>
      <c r="P1049">
        <v>55162</v>
      </c>
      <c r="Q1049" t="s">
        <v>32</v>
      </c>
      <c r="R1049">
        <v>18</v>
      </c>
      <c r="S1049" t="s">
        <v>27</v>
      </c>
      <c r="W1049" t="str">
        <f>IF(B1049&lt;30,"&lt;30",IF(B1049&lt;=40,"30-40",IF(B1049&lt;=50,"41-50",IF(B1049&lt;=60,"51-60","&gt;60"))))</f>
        <v>&lt;30</v>
      </c>
      <c r="X1049" t="str">
        <f t="shared" si="64"/>
        <v>18-30 (Young Adult)</v>
      </c>
      <c r="AA1049" t="str" cm="1">
        <f t="array" ref="AA1049">INDEX(F1049:F2548, MATCH(MAX(IF(H1049:H2548="0", COUNTIF(F1049:F2548, F1049:F2548), 0)), IF(H1049:H2548="0", COUNTIF(F1049:F2548, F1049:F2548), 0), 0))</f>
        <v>Car</v>
      </c>
      <c r="AB1049" t="str" cm="1">
        <f t="array" ref="AB1049">INDEX(Q1049:Q2047, MATCH(MAX(COUNTIFS(Q1049:Q2047, Q1049:Q2047, AC1049:AC2047, "High")), COUNTIFS(Q1049:Q2047, Q1049:Q2047, AC1049:AC2047, "High"), 0))</f>
        <v>South</v>
      </c>
      <c r="AC1049" t="str">
        <v>High Risk</v>
      </c>
      <c r="AH1049">
        <f t="shared" si="65"/>
        <v>648.68905472636811</v>
      </c>
      <c r="AJ1049">
        <f t="shared" si="66"/>
        <v>0.13100436681222707</v>
      </c>
      <c r="AK1049">
        <f t="shared" si="67"/>
        <v>5.728808103781062E-3</v>
      </c>
      <c r="AM1049">
        <v>0.22237810341862549</v>
      </c>
      <c r="AN1049" s="8">
        <f>IF(L1049="Male", 1, 0)</f>
        <v>1</v>
      </c>
    </row>
    <row r="1050" spans="1:40" ht="15" x14ac:dyDescent="0.3">
      <c r="A1050">
        <v>1049</v>
      </c>
      <c r="B1050">
        <v>35</v>
      </c>
      <c r="C1050">
        <v>59761</v>
      </c>
      <c r="D1050">
        <v>667</v>
      </c>
      <c r="E1050">
        <v>220164</v>
      </c>
      <c r="F1050" t="s">
        <v>35</v>
      </c>
      <c r="G1050">
        <v>5045</v>
      </c>
      <c r="H1050">
        <v>0</v>
      </c>
      <c r="I1050">
        <v>1</v>
      </c>
      <c r="J1050" t="s">
        <v>20</v>
      </c>
      <c r="K1050" t="s">
        <v>21</v>
      </c>
      <c r="L1050" t="s">
        <v>22</v>
      </c>
      <c r="M1050" t="s">
        <v>37</v>
      </c>
      <c r="N1050">
        <v>2</v>
      </c>
      <c r="O1050">
        <v>3</v>
      </c>
      <c r="P1050">
        <v>94863</v>
      </c>
      <c r="Q1050" t="s">
        <v>32</v>
      </c>
      <c r="R1050">
        <v>2</v>
      </c>
      <c r="S1050" t="s">
        <v>27</v>
      </c>
      <c r="W1050" t="str">
        <f>IF(B1050&lt;30,"&lt;30",IF(B1050&lt;=40,"30-40",IF(B1050&lt;=50,"41-50",IF(B1050&lt;=60,"51-60","&gt;60"))))</f>
        <v>30-40</v>
      </c>
      <c r="X1050" t="str">
        <f t="shared" si="64"/>
        <v>31-45 (Middle-Aged)</v>
      </c>
      <c r="AA1050" t="str" cm="1">
        <f t="array" ref="AA1050">INDEX(F1050:F2549, MATCH(MAX(IF(H1050:H2549="0", COUNTIF(F1050:F2549, F1050:F2549), 0)), IF(H1050:H2549="0", COUNTIF(F1050:F2549, F1050:F2549), 0), 0))</f>
        <v>Medical</v>
      </c>
      <c r="AB1050" t="str" cm="1">
        <f t="array" ref="AB1050">INDEX(Q1050:Q2048, MATCH(MAX(COUNTIFS(Q1050:Q2048, Q1050:Q2048, AC1050:AC2048, "High")), COUNTIFS(Q1050:Q2048, Q1050:Q2048, AC1050:AC2048, "High"), 0))</f>
        <v>South</v>
      </c>
      <c r="AC1050" t="str">
        <v>High Risk</v>
      </c>
      <c r="AH1050">
        <f t="shared" si="65"/>
        <v>652.44324324324327</v>
      </c>
      <c r="AJ1050">
        <f t="shared" si="66"/>
        <v>0.13100436681222707</v>
      </c>
      <c r="AK1050">
        <f t="shared" si="67"/>
        <v>6.1977097721593903E-3</v>
      </c>
      <c r="AM1050">
        <v>0.64018898835114901</v>
      </c>
      <c r="AN1050" s="8">
        <f>IF(L1050="Male", 1, 0)</f>
        <v>0</v>
      </c>
    </row>
    <row r="1051" spans="1:40" ht="15" x14ac:dyDescent="0.3">
      <c r="A1051">
        <v>1050</v>
      </c>
      <c r="B1051">
        <v>62</v>
      </c>
      <c r="C1051">
        <v>55621</v>
      </c>
      <c r="D1051">
        <v>652</v>
      </c>
      <c r="E1051">
        <v>245012</v>
      </c>
      <c r="F1051" t="s">
        <v>28</v>
      </c>
      <c r="G1051">
        <v>2831</v>
      </c>
      <c r="H1051">
        <v>0</v>
      </c>
      <c r="I1051">
        <v>0</v>
      </c>
      <c r="J1051" t="s">
        <v>36</v>
      </c>
      <c r="K1051" t="s">
        <v>21</v>
      </c>
      <c r="L1051" t="s">
        <v>30</v>
      </c>
      <c r="M1051" t="s">
        <v>41</v>
      </c>
      <c r="N1051">
        <v>3</v>
      </c>
      <c r="O1051">
        <v>4</v>
      </c>
      <c r="P1051">
        <v>89097</v>
      </c>
      <c r="Q1051" t="s">
        <v>26</v>
      </c>
      <c r="R1051">
        <v>15</v>
      </c>
      <c r="S1051" t="s">
        <v>45</v>
      </c>
      <c r="W1051" t="str">
        <f>IF(B1051&lt;30,"&lt;30",IF(B1051&lt;=40,"30-40",IF(B1051&lt;=50,"41-50",IF(B1051&lt;=60,"51-60","&gt;60"))))</f>
        <v>&gt;60</v>
      </c>
      <c r="X1051" t="str">
        <f t="shared" si="64"/>
        <v>46-60 (Older Adult)</v>
      </c>
      <c r="AA1051" t="str" cm="1">
        <f t="array" ref="AA1051">INDEX(F1051:F2550, MATCH(MAX(IF(H1051:H2550="0", COUNTIF(F1051:F2550, F1051:F2550), 0)), IF(H1051:H2550="0", COUNTIF(F1051:F2550, F1051:F2550), 0), 0))</f>
        <v>Education</v>
      </c>
      <c r="AB1051" t="str" cm="1">
        <f t="array" ref="AB1051">INDEX(Q1051:Q2049, MATCH(MAX(COUNTIFS(Q1051:Q2049, Q1051:Q2049, AC1051:AC2049, "High")), COUNTIFS(Q1051:Q2049, Q1051:Q2049, AC1051:AC2049, "High"), 0))</f>
        <v>West</v>
      </c>
      <c r="AC1051" t="str">
        <v>High Risk</v>
      </c>
      <c r="AH1051">
        <f t="shared" si="65"/>
        <v>648.68905472636811</v>
      </c>
      <c r="AJ1051">
        <f t="shared" si="66"/>
        <v>0.13414634146341464</v>
      </c>
      <c r="AK1051">
        <f t="shared" si="67"/>
        <v>6.6691410373772488E-3</v>
      </c>
      <c r="AM1051">
        <v>0.60271716010607967</v>
      </c>
      <c r="AN1051" s="8">
        <f>IF(L1051="Male", 1, 0)</f>
        <v>1</v>
      </c>
    </row>
    <row r="1052" spans="1:40" ht="15" x14ac:dyDescent="0.3">
      <c r="A1052">
        <v>1051</v>
      </c>
      <c r="B1052">
        <v>51</v>
      </c>
      <c r="C1052">
        <v>36870</v>
      </c>
      <c r="D1052">
        <v>637</v>
      </c>
      <c r="E1052">
        <v>186149</v>
      </c>
      <c r="F1052" t="s">
        <v>40</v>
      </c>
      <c r="G1052">
        <v>4728</v>
      </c>
      <c r="H1052">
        <v>0</v>
      </c>
      <c r="I1052">
        <v>1</v>
      </c>
      <c r="J1052" t="s">
        <v>20</v>
      </c>
      <c r="K1052" t="s">
        <v>21</v>
      </c>
      <c r="L1052" t="s">
        <v>22</v>
      </c>
      <c r="M1052" t="s">
        <v>37</v>
      </c>
      <c r="N1052">
        <v>0</v>
      </c>
      <c r="O1052">
        <v>3</v>
      </c>
      <c r="P1052">
        <v>125663</v>
      </c>
      <c r="Q1052" t="s">
        <v>26</v>
      </c>
      <c r="R1052">
        <v>11</v>
      </c>
      <c r="S1052" t="s">
        <v>25</v>
      </c>
      <c r="W1052" t="str">
        <f>IF(B1052&lt;30,"&lt;30",IF(B1052&lt;=40,"30-40",IF(B1052&lt;=50,"41-50",IF(B1052&lt;=60,"51-60","&gt;60"))))</f>
        <v>51-60</v>
      </c>
      <c r="X1052" t="str">
        <f t="shared" si="64"/>
        <v>46-60 (Older Adult)</v>
      </c>
      <c r="AA1052" t="str" cm="1">
        <f t="array" ref="AA1052">INDEX(F1052:F2551, MATCH(MAX(IF(H1052:H2551="0", COUNTIF(F1052:F2551, F1052:F2551), 0)), IF(H1052:H2551="0", COUNTIF(F1052:F2551, F1052:F2551), 0), 0))</f>
        <v>Car</v>
      </c>
      <c r="AB1052" t="str" cm="1">
        <f t="array" ref="AB1052">INDEX(Q1052:Q2050, MATCH(MAX(COUNTIFS(Q1052:Q2050, Q1052:Q2050, AC1052:AC2050, "High")), COUNTIFS(Q1052:Q2050, Q1052:Q2050, AC1052:AC2050, "High"), 0))</f>
        <v>West</v>
      </c>
      <c r="AC1052" t="str">
        <v>High Risk</v>
      </c>
      <c r="AH1052">
        <f t="shared" si="65"/>
        <v>652.44324324324327</v>
      </c>
      <c r="AJ1052">
        <f t="shared" si="66"/>
        <v>0.15873015873015872</v>
      </c>
      <c r="AK1052">
        <f t="shared" si="67"/>
        <v>7.9946189850164228E-3</v>
      </c>
      <c r="AM1052">
        <v>0.43299874188789228</v>
      </c>
      <c r="AN1052" s="8">
        <f>IF(L1052="Male", 1, 0)</f>
        <v>0</v>
      </c>
    </row>
    <row r="1053" spans="1:40" ht="15" x14ac:dyDescent="0.3">
      <c r="A1053">
        <v>1052</v>
      </c>
      <c r="B1053">
        <v>42</v>
      </c>
      <c r="C1053">
        <v>31063</v>
      </c>
      <c r="D1053">
        <v>713</v>
      </c>
      <c r="E1053">
        <v>207616</v>
      </c>
      <c r="F1053" t="s">
        <v>35</v>
      </c>
      <c r="G1053">
        <v>7456</v>
      </c>
      <c r="H1053">
        <v>0</v>
      </c>
      <c r="I1053">
        <v>0</v>
      </c>
      <c r="J1053" t="s">
        <v>20</v>
      </c>
      <c r="K1053" t="s">
        <v>29</v>
      </c>
      <c r="L1053" t="s">
        <v>30</v>
      </c>
      <c r="M1053" t="s">
        <v>23</v>
      </c>
      <c r="N1053">
        <v>0</v>
      </c>
      <c r="O1053">
        <v>2</v>
      </c>
      <c r="P1053">
        <v>28181</v>
      </c>
      <c r="Q1053" t="s">
        <v>38</v>
      </c>
      <c r="R1053">
        <v>10</v>
      </c>
      <c r="S1053" t="s">
        <v>45</v>
      </c>
      <c r="W1053" t="str">
        <f>IF(B1053&lt;30,"&lt;30",IF(B1053&lt;=40,"30-40",IF(B1053&lt;=50,"41-50",IF(B1053&lt;=60,"51-60","&gt;60"))))</f>
        <v>41-50</v>
      </c>
      <c r="X1053" t="str">
        <f t="shared" si="64"/>
        <v>31-45 (Middle-Aged)</v>
      </c>
      <c r="AA1053" t="str" cm="1">
        <f t="array" ref="AA1053">INDEX(F1053:F2552, MATCH(MAX(IF(H1053:H2552="0", COUNTIF(F1053:F2552, F1053:F2552), 0)), IF(H1053:H2552="0", COUNTIF(F1053:F2552, F1053:F2552), 0), 0))</f>
        <v>Medical</v>
      </c>
      <c r="AB1053" t="str" cm="1">
        <f t="array" ref="AB1053">INDEX(Q1053:Q2051, MATCH(MAX(COUNTIFS(Q1053:Q2051, Q1053:Q2051, AC1053:AC2051, "High")), COUNTIFS(Q1053:Q2051, Q1053:Q2051, AC1053:AC2051, "High"), 0))</f>
        <v>North</v>
      </c>
      <c r="AC1053" t="str">
        <v>High Risk</v>
      </c>
      <c r="AH1053">
        <f t="shared" si="65"/>
        <v>647.51989389920425</v>
      </c>
      <c r="AJ1053">
        <f t="shared" si="66"/>
        <v>0.15873015873015872</v>
      </c>
      <c r="AK1053">
        <f t="shared" si="67"/>
        <v>8.4744036145217218E-3</v>
      </c>
      <c r="AM1053">
        <v>0.38043861951612468</v>
      </c>
      <c r="AN1053" s="8">
        <f>IF(L1053="Male", 1, 0)</f>
        <v>1</v>
      </c>
    </row>
    <row r="1054" spans="1:40" ht="15" x14ac:dyDescent="0.3">
      <c r="A1054">
        <v>1053</v>
      </c>
      <c r="B1054">
        <v>26</v>
      </c>
      <c r="C1054">
        <v>51960</v>
      </c>
      <c r="D1054">
        <v>561</v>
      </c>
      <c r="E1054">
        <v>204912</v>
      </c>
      <c r="F1054" t="s">
        <v>28</v>
      </c>
      <c r="G1054">
        <v>4045</v>
      </c>
      <c r="H1054">
        <v>0</v>
      </c>
      <c r="I1054">
        <v>1</v>
      </c>
      <c r="J1054" t="s">
        <v>20</v>
      </c>
      <c r="K1054" t="s">
        <v>21</v>
      </c>
      <c r="L1054" t="s">
        <v>30</v>
      </c>
      <c r="M1054" t="s">
        <v>31</v>
      </c>
      <c r="N1054">
        <v>0</v>
      </c>
      <c r="O1054">
        <v>2</v>
      </c>
      <c r="P1054">
        <v>154478</v>
      </c>
      <c r="Q1054" t="s">
        <v>26</v>
      </c>
      <c r="R1054">
        <v>3</v>
      </c>
      <c r="S1054" t="s">
        <v>25</v>
      </c>
      <c r="W1054" t="str">
        <f>IF(B1054&lt;30,"&lt;30",IF(B1054&lt;=40,"30-40",IF(B1054&lt;=50,"41-50",IF(B1054&lt;=60,"51-60","&gt;60"))))</f>
        <v>&lt;30</v>
      </c>
      <c r="X1054" t="str">
        <f t="shared" si="64"/>
        <v>18-30 (Young Adult)</v>
      </c>
      <c r="AA1054" t="str" cm="1">
        <f t="array" ref="AA1054">INDEX(F1054:F2553, MATCH(MAX(IF(H1054:H2553="0", COUNTIF(F1054:F2553, F1054:F2553), 0)), IF(H1054:H2553="0", COUNTIF(F1054:F2553, F1054:F2553), 0), 0))</f>
        <v>Education</v>
      </c>
      <c r="AB1054" t="str" cm="1">
        <f t="array" ref="AB1054">INDEX(Q1054:Q2052, MATCH(MAX(COUNTIFS(Q1054:Q2052, Q1054:Q2052, AC1054:AC2052, "High")), COUNTIFS(Q1054:Q2052, Q1054:Q2052, AC1054:AC2052, "High"), 0))</f>
        <v>West</v>
      </c>
      <c r="AC1054" t="str">
        <v>Low Risk</v>
      </c>
      <c r="AH1054">
        <f t="shared" si="65"/>
        <v>647.78062678062679</v>
      </c>
      <c r="AJ1054">
        <f t="shared" si="66"/>
        <v>0.15873015873015872</v>
      </c>
      <c r="AK1054">
        <f t="shared" si="67"/>
        <v>8.11369304556675E-3</v>
      </c>
      <c r="AM1054">
        <v>0.56958084049129731</v>
      </c>
      <c r="AN1054" s="8">
        <f>IF(L1054="Male", 1, 0)</f>
        <v>1</v>
      </c>
    </row>
    <row r="1055" spans="1:40" ht="15" x14ac:dyDescent="0.3">
      <c r="A1055">
        <v>1054</v>
      </c>
      <c r="B1055">
        <v>53</v>
      </c>
      <c r="C1055">
        <v>60753</v>
      </c>
      <c r="D1055">
        <v>664</v>
      </c>
      <c r="E1055">
        <v>157213</v>
      </c>
      <c r="F1055" t="s">
        <v>28</v>
      </c>
      <c r="G1055">
        <v>5176</v>
      </c>
      <c r="H1055">
        <v>0</v>
      </c>
      <c r="I1055">
        <v>1</v>
      </c>
      <c r="J1055" t="s">
        <v>20</v>
      </c>
      <c r="K1055" t="s">
        <v>33</v>
      </c>
      <c r="L1055" t="s">
        <v>30</v>
      </c>
      <c r="M1055" t="s">
        <v>23</v>
      </c>
      <c r="N1055">
        <v>1</v>
      </c>
      <c r="O1055">
        <v>3</v>
      </c>
      <c r="P1055">
        <v>96623</v>
      </c>
      <c r="Q1055" t="s">
        <v>32</v>
      </c>
      <c r="R1055">
        <v>13</v>
      </c>
      <c r="S1055" t="s">
        <v>43</v>
      </c>
      <c r="W1055" t="str">
        <f>IF(B1055&lt;30,"&lt;30",IF(B1055&lt;=40,"30-40",IF(B1055&lt;=50,"41-50",IF(B1055&lt;=60,"51-60","&gt;60"))))</f>
        <v>51-60</v>
      </c>
      <c r="X1055" t="str">
        <f t="shared" si="64"/>
        <v>46-60 (Older Adult)</v>
      </c>
      <c r="AA1055" t="str" cm="1">
        <f t="array" ref="AA1055">INDEX(F1055:F2554, MATCH(MAX(IF(H1055:H2554="0", COUNTIF(F1055:F2554, F1055:F2554), 0)), IF(H1055:H2554="0", COUNTIF(F1055:F2554, F1055:F2554), 0), 0))</f>
        <v>Education</v>
      </c>
      <c r="AB1055" t="str" cm="1">
        <f t="array" ref="AB1055">INDEX(Q1055:Q2053, MATCH(MAX(COUNTIFS(Q1055:Q2053, Q1055:Q2053, AC1055:AC2053, "High")), COUNTIFS(Q1055:Q2053, Q1055:Q2053, AC1055:AC2053, "High"), 0))</f>
        <v>South</v>
      </c>
      <c r="AC1055" t="str">
        <v>High Risk</v>
      </c>
      <c r="AH1055">
        <f t="shared" si="65"/>
        <v>647.51989389920425</v>
      </c>
      <c r="AJ1055">
        <f t="shared" si="66"/>
        <v>0.15436241610738255</v>
      </c>
      <c r="AK1055">
        <f t="shared" si="67"/>
        <v>7.751103833485826E-3</v>
      </c>
      <c r="AM1055">
        <v>0.64916774526397725</v>
      </c>
      <c r="AN1055" s="8">
        <f>IF(L1055="Male", 1, 0)</f>
        <v>1</v>
      </c>
    </row>
    <row r="1056" spans="1:40" ht="15" x14ac:dyDescent="0.3">
      <c r="A1056">
        <v>1055</v>
      </c>
      <c r="B1056">
        <v>49</v>
      </c>
      <c r="C1056">
        <v>57798</v>
      </c>
      <c r="D1056">
        <v>646</v>
      </c>
      <c r="E1056">
        <v>222939</v>
      </c>
      <c r="F1056" t="s">
        <v>35</v>
      </c>
      <c r="G1056">
        <v>3315</v>
      </c>
      <c r="H1056">
        <v>0</v>
      </c>
      <c r="I1056">
        <v>0</v>
      </c>
      <c r="J1056" t="s">
        <v>20</v>
      </c>
      <c r="K1056" t="s">
        <v>33</v>
      </c>
      <c r="L1056" t="s">
        <v>30</v>
      </c>
      <c r="M1056" t="s">
        <v>37</v>
      </c>
      <c r="N1056">
        <v>4</v>
      </c>
      <c r="O1056">
        <v>3</v>
      </c>
      <c r="P1056">
        <v>127482</v>
      </c>
      <c r="Q1056" t="s">
        <v>38</v>
      </c>
      <c r="R1056">
        <v>13</v>
      </c>
      <c r="S1056" t="s">
        <v>27</v>
      </c>
      <c r="W1056" t="str">
        <f>IF(B1056&lt;30,"&lt;30",IF(B1056&lt;=40,"30-40",IF(B1056&lt;=50,"41-50",IF(B1056&lt;=60,"51-60","&gt;60"))))</f>
        <v>41-50</v>
      </c>
      <c r="X1056" t="str">
        <f t="shared" si="64"/>
        <v>46-60 (Older Adult)</v>
      </c>
      <c r="AA1056" t="str" cm="1">
        <f t="array" ref="AA1056">INDEX(F1056:F2555, MATCH(MAX(IF(H1056:H2555="0", COUNTIF(F1056:F2555, F1056:F2555), 0)), IF(H1056:H2555="0", COUNTIF(F1056:F2555, F1056:F2555), 0), 0))</f>
        <v>Medical</v>
      </c>
      <c r="AB1056" t="str" cm="1">
        <f t="array" ref="AB1056">INDEX(Q1056:Q2054, MATCH(MAX(COUNTIFS(Q1056:Q2054, Q1056:Q2054, AC1056:AC2054, "High")), COUNTIFS(Q1056:Q2054, Q1056:Q2054, AC1056:AC2054, "High"), 0))</f>
        <v>North</v>
      </c>
      <c r="AC1056" t="str">
        <v>High Risk</v>
      </c>
      <c r="AH1056">
        <f t="shared" si="65"/>
        <v>652.44324324324327</v>
      </c>
      <c r="AJ1056">
        <f t="shared" si="66"/>
        <v>0.17796610169491525</v>
      </c>
      <c r="AK1056">
        <f t="shared" si="67"/>
        <v>8.2340068713967866E-3</v>
      </c>
      <c r="AM1056">
        <v>0.62242154901659075</v>
      </c>
      <c r="AN1056" s="8">
        <f>IF(L1056="Male", 1, 0)</f>
        <v>1</v>
      </c>
    </row>
    <row r="1057" spans="1:40" ht="15" x14ac:dyDescent="0.3">
      <c r="A1057">
        <v>1056</v>
      </c>
      <c r="B1057">
        <v>41</v>
      </c>
      <c r="C1057">
        <v>34705</v>
      </c>
      <c r="D1057">
        <v>587</v>
      </c>
      <c r="E1057">
        <v>181877</v>
      </c>
      <c r="F1057" t="s">
        <v>28</v>
      </c>
      <c r="G1057">
        <v>4479</v>
      </c>
      <c r="H1057">
        <v>0</v>
      </c>
      <c r="I1057">
        <v>1</v>
      </c>
      <c r="J1057" t="s">
        <v>20</v>
      </c>
      <c r="K1057" t="s">
        <v>21</v>
      </c>
      <c r="L1057" t="s">
        <v>30</v>
      </c>
      <c r="M1057" t="s">
        <v>37</v>
      </c>
      <c r="N1057">
        <v>0</v>
      </c>
      <c r="O1057">
        <v>4</v>
      </c>
      <c r="P1057">
        <v>98192</v>
      </c>
      <c r="Q1057" t="s">
        <v>24</v>
      </c>
      <c r="R1057">
        <v>3</v>
      </c>
      <c r="S1057" t="s">
        <v>34</v>
      </c>
      <c r="W1057" t="str">
        <f>IF(B1057&lt;30,"&lt;30",IF(B1057&lt;=40,"30-40",IF(B1057&lt;=50,"41-50",IF(B1057&lt;=60,"51-60","&gt;60"))))</f>
        <v>41-50</v>
      </c>
      <c r="X1057" t="str">
        <f t="shared" si="64"/>
        <v>31-45 (Middle-Aged)</v>
      </c>
      <c r="AA1057" t="str" cm="1">
        <f t="array" ref="AA1057">INDEX(F1057:F2556, MATCH(MAX(IF(H1057:H2556="0", COUNTIF(F1057:F2556, F1057:F2556), 0)), IF(H1057:H2556="0", COUNTIF(F1057:F2556, F1057:F2556), 0), 0))</f>
        <v>Education</v>
      </c>
      <c r="AB1057" t="str" cm="1">
        <f t="array" ref="AB1057">INDEX(Q1057:Q2055, MATCH(MAX(COUNTIFS(Q1057:Q2055, Q1057:Q2055, AC1057:AC2055, "High")), COUNTIFS(Q1057:Q2055, Q1057:Q2055, AC1057:AC2055, "High"), 0))</f>
        <v>East</v>
      </c>
      <c r="AC1057" t="str">
        <v>Low Risk</v>
      </c>
      <c r="AH1057">
        <f t="shared" si="65"/>
        <v>652.44324324324327</v>
      </c>
      <c r="AJ1057">
        <f t="shared" si="66"/>
        <v>0.15873015873015872</v>
      </c>
      <c r="AK1057">
        <f t="shared" si="67"/>
        <v>8.7195566879897414E-3</v>
      </c>
      <c r="AM1057">
        <v>0.41340296697229439</v>
      </c>
      <c r="AN1057" s="8">
        <f>IF(L1057="Male", 1, 0)</f>
        <v>1</v>
      </c>
    </row>
    <row r="1058" spans="1:40" ht="15" x14ac:dyDescent="0.3">
      <c r="A1058">
        <v>1057</v>
      </c>
      <c r="B1058">
        <v>50</v>
      </c>
      <c r="C1058">
        <v>38069</v>
      </c>
      <c r="D1058">
        <v>730</v>
      </c>
      <c r="E1058">
        <v>291510</v>
      </c>
      <c r="F1058" t="s">
        <v>44</v>
      </c>
      <c r="G1058">
        <v>3734</v>
      </c>
      <c r="H1058">
        <v>1</v>
      </c>
      <c r="I1058">
        <v>1</v>
      </c>
      <c r="J1058" t="s">
        <v>20</v>
      </c>
      <c r="K1058" t="s">
        <v>29</v>
      </c>
      <c r="L1058" t="s">
        <v>30</v>
      </c>
      <c r="M1058" t="s">
        <v>31</v>
      </c>
      <c r="N1058">
        <v>1</v>
      </c>
      <c r="O1058">
        <v>4</v>
      </c>
      <c r="P1058">
        <v>114763</v>
      </c>
      <c r="Q1058" t="s">
        <v>24</v>
      </c>
      <c r="R1058">
        <v>10</v>
      </c>
      <c r="S1058" t="s">
        <v>42</v>
      </c>
      <c r="W1058" t="str">
        <f>IF(B1058&lt;30,"&lt;30",IF(B1058&lt;=40,"30-40",IF(B1058&lt;=50,"41-50",IF(B1058&lt;=60,"51-60","&gt;60"))))</f>
        <v>41-50</v>
      </c>
      <c r="X1058" t="str">
        <f t="shared" si="64"/>
        <v>46-60 (Older Adult)</v>
      </c>
      <c r="AA1058" t="str" cm="1">
        <f t="array" ref="AA1058">INDEX(F1058:F2557, MATCH(MAX(IF(H1058:H2557="0", COUNTIF(F1058:F2557, F1058:F2557), 0)), IF(H1058:H2557="0", COUNTIF(F1058:F2557, F1058:F2557), 0), 0))</f>
        <v>Personal</v>
      </c>
      <c r="AB1058" t="str" cm="1">
        <f t="array" ref="AB1058">INDEX(Q1058:Q2056, MATCH(MAX(COUNTIFS(Q1058:Q2056, Q1058:Q2056, AC1058:AC2056, "High")), COUNTIFS(Q1058:Q2056, Q1058:Q2056, AC1058:AC2056, "High"), 0))</f>
        <v>East</v>
      </c>
      <c r="AC1058" t="str">
        <v>High Risk</v>
      </c>
      <c r="AH1058">
        <f t="shared" si="65"/>
        <v>647.78062678062679</v>
      </c>
      <c r="AJ1058">
        <f t="shared" si="66"/>
        <v>0.15436241610738255</v>
      </c>
      <c r="AK1058">
        <f t="shared" si="67"/>
        <v>1.0078817881240754E-2</v>
      </c>
      <c r="AM1058">
        <v>0.44385109021297392</v>
      </c>
      <c r="AN1058" s="8">
        <f>IF(L1058="Male", 1, 0)</f>
        <v>1</v>
      </c>
    </row>
    <row r="1059" spans="1:40" ht="15" x14ac:dyDescent="0.3">
      <c r="A1059">
        <v>1058</v>
      </c>
      <c r="B1059">
        <v>41</v>
      </c>
      <c r="C1059">
        <v>60042</v>
      </c>
      <c r="D1059">
        <v>515</v>
      </c>
      <c r="E1059">
        <v>174607</v>
      </c>
      <c r="F1059" t="s">
        <v>40</v>
      </c>
      <c r="G1059">
        <v>5427</v>
      </c>
      <c r="H1059">
        <v>0</v>
      </c>
      <c r="I1059">
        <v>1</v>
      </c>
      <c r="J1059" t="s">
        <v>20</v>
      </c>
      <c r="K1059" t="s">
        <v>33</v>
      </c>
      <c r="L1059" t="s">
        <v>22</v>
      </c>
      <c r="M1059" t="s">
        <v>23</v>
      </c>
      <c r="N1059">
        <v>1</v>
      </c>
      <c r="O1059">
        <v>2</v>
      </c>
      <c r="P1059">
        <v>30357</v>
      </c>
      <c r="Q1059" t="s">
        <v>26</v>
      </c>
      <c r="R1059">
        <v>4</v>
      </c>
      <c r="S1059" t="s">
        <v>25</v>
      </c>
      <c r="W1059" t="str">
        <f>IF(B1059&lt;30,"&lt;30",IF(B1059&lt;=40,"30-40",IF(B1059&lt;=50,"41-50",IF(B1059&lt;=60,"51-60","&gt;60"))))</f>
        <v>41-50</v>
      </c>
      <c r="X1059" t="str">
        <f t="shared" si="64"/>
        <v>31-45 (Middle-Aged)</v>
      </c>
      <c r="AA1059" t="str" cm="1">
        <f t="array" ref="AA1059">INDEX(F1059:F2558, MATCH(MAX(IF(H1059:H2558="0", COUNTIF(F1059:F2558, F1059:F2558), 0)), IF(H1059:H2558="0", COUNTIF(F1059:F2558, F1059:F2558), 0), 0))</f>
        <v>Car</v>
      </c>
      <c r="AB1059" t="str" cm="1">
        <f t="array" ref="AB1059">INDEX(Q1059:Q2057, MATCH(MAX(COUNTIFS(Q1059:Q2057, Q1059:Q2057, AC1059:AC2057, "High")), COUNTIFS(Q1059:Q2057, Q1059:Q2057, AC1059:AC2057, "High"), 0))</f>
        <v>West</v>
      </c>
      <c r="AC1059" t="str">
        <v>Low Risk</v>
      </c>
      <c r="AH1059">
        <f t="shared" si="65"/>
        <v>647.51989389920425</v>
      </c>
      <c r="AJ1059">
        <f t="shared" si="66"/>
        <v>0.15436241610738255</v>
      </c>
      <c r="AK1059">
        <f t="shared" si="67"/>
        <v>2.4040018380253759E-3</v>
      </c>
      <c r="AM1059">
        <v>0.64273236606536754</v>
      </c>
      <c r="AN1059" s="8">
        <f>IF(L1059="Male", 1, 0)</f>
        <v>0</v>
      </c>
    </row>
    <row r="1060" spans="1:40" ht="15" x14ac:dyDescent="0.3">
      <c r="A1060">
        <v>1059</v>
      </c>
      <c r="B1060">
        <v>56</v>
      </c>
      <c r="C1060">
        <v>51090</v>
      </c>
      <c r="D1060">
        <v>656</v>
      </c>
      <c r="E1060">
        <v>133984</v>
      </c>
      <c r="F1060" t="s">
        <v>40</v>
      </c>
      <c r="G1060">
        <v>5215</v>
      </c>
      <c r="H1060">
        <v>0</v>
      </c>
      <c r="I1060">
        <v>1</v>
      </c>
      <c r="J1060" t="s">
        <v>20</v>
      </c>
      <c r="K1060" t="s">
        <v>21</v>
      </c>
      <c r="L1060" t="s">
        <v>22</v>
      </c>
      <c r="M1060" t="s">
        <v>41</v>
      </c>
      <c r="N1060">
        <v>2</v>
      </c>
      <c r="O1060">
        <v>2</v>
      </c>
      <c r="P1060">
        <v>88453</v>
      </c>
      <c r="Q1060" t="s">
        <v>32</v>
      </c>
      <c r="R1060">
        <v>14</v>
      </c>
      <c r="S1060" t="s">
        <v>27</v>
      </c>
      <c r="W1060" t="str">
        <f>IF(B1060&lt;30,"&lt;30",IF(B1060&lt;=40,"30-40",IF(B1060&lt;=50,"41-50",IF(B1060&lt;=60,"51-60","&gt;60"))))</f>
        <v>51-60</v>
      </c>
      <c r="X1060" t="str">
        <f t="shared" si="64"/>
        <v>46-60 (Older Adult)</v>
      </c>
      <c r="AA1060" t="str" cm="1">
        <f t="array" ref="AA1060">INDEX(F1060:F2559, MATCH(MAX(IF(H1060:H2559="0", COUNTIF(F1060:F2559, F1060:F2559), 0)), IF(H1060:H2559="0", COUNTIF(F1060:F2559, F1060:F2559), 0), 0))</f>
        <v>Car</v>
      </c>
      <c r="AB1060" t="str" cm="1">
        <f t="array" ref="AB1060">INDEX(Q1060:Q2058, MATCH(MAX(COUNTIFS(Q1060:Q2058, Q1060:Q2058, AC1060:AC2058, "High")), COUNTIFS(Q1060:Q2058, Q1060:Q2058, AC1060:AC2058, "High"), 0))</f>
        <v>South</v>
      </c>
      <c r="AC1060" t="str">
        <v>High Risk</v>
      </c>
      <c r="AH1060">
        <f t="shared" si="65"/>
        <v>648.68905472636811</v>
      </c>
      <c r="AJ1060">
        <f t="shared" si="66"/>
        <v>0.13100436681222707</v>
      </c>
      <c r="AK1060">
        <f t="shared" si="67"/>
        <v>2.0435269156635128E-3</v>
      </c>
      <c r="AM1060">
        <v>0.56170632586008706</v>
      </c>
      <c r="AN1060" s="8">
        <f>IF(L1060="Male", 1, 0)</f>
        <v>0</v>
      </c>
    </row>
    <row r="1061" spans="1:40" ht="15" x14ac:dyDescent="0.3">
      <c r="A1061">
        <v>1060</v>
      </c>
      <c r="B1061">
        <v>42</v>
      </c>
      <c r="C1061">
        <v>65902</v>
      </c>
      <c r="D1061">
        <v>676</v>
      </c>
      <c r="E1061">
        <v>256020</v>
      </c>
      <c r="F1061" t="s">
        <v>28</v>
      </c>
      <c r="G1061">
        <v>3697</v>
      </c>
      <c r="H1061">
        <v>0</v>
      </c>
      <c r="I1061">
        <v>0</v>
      </c>
      <c r="J1061" t="s">
        <v>20</v>
      </c>
      <c r="K1061" t="s">
        <v>33</v>
      </c>
      <c r="L1061" t="s">
        <v>30</v>
      </c>
      <c r="M1061" t="s">
        <v>31</v>
      </c>
      <c r="N1061">
        <v>4</v>
      </c>
      <c r="O1061">
        <v>1</v>
      </c>
      <c r="P1061">
        <v>125432</v>
      </c>
      <c r="Q1061" t="s">
        <v>26</v>
      </c>
      <c r="R1061">
        <v>17</v>
      </c>
      <c r="S1061" t="s">
        <v>43</v>
      </c>
      <c r="W1061" t="str">
        <f>IF(B1061&lt;30,"&lt;30",IF(B1061&lt;=40,"30-40",IF(B1061&lt;=50,"41-50",IF(B1061&lt;=60,"51-60","&gt;60"))))</f>
        <v>41-50</v>
      </c>
      <c r="X1061" t="str">
        <f t="shared" si="64"/>
        <v>31-45 (Middle-Aged)</v>
      </c>
      <c r="AA1061" t="str" cm="1">
        <f t="array" ref="AA1061">INDEX(F1061:F2560, MATCH(MAX(IF(H1061:H2560="0", COUNTIF(F1061:F2560, F1061:F2560), 0)), IF(H1061:H2560="0", COUNTIF(F1061:F2560, F1061:F2560), 0), 0))</f>
        <v>Education</v>
      </c>
      <c r="AB1061" t="str" cm="1">
        <f t="array" ref="AB1061">INDEX(Q1061:Q2059, MATCH(MAX(COUNTIFS(Q1061:Q2059, Q1061:Q2059, AC1061:AC2059, "High")), COUNTIFS(Q1061:Q2059, Q1061:Q2059, AC1061:AC2059, "High"), 0))</f>
        <v>West</v>
      </c>
      <c r="AC1061" t="str">
        <v>High Risk</v>
      </c>
      <c r="AH1061">
        <f t="shared" si="65"/>
        <v>647.78062678062679</v>
      </c>
      <c r="AJ1061">
        <f t="shared" si="66"/>
        <v>0.17796610169491525</v>
      </c>
      <c r="AK1061">
        <f t="shared" si="67"/>
        <v>1.6811540816282322E-3</v>
      </c>
      <c r="AM1061">
        <v>0.6957722002480019</v>
      </c>
      <c r="AN1061" s="8">
        <f>IF(L1061="Male", 1, 0)</f>
        <v>1</v>
      </c>
    </row>
    <row r="1062" spans="1:40" ht="15" x14ac:dyDescent="0.3">
      <c r="A1062">
        <v>1061</v>
      </c>
      <c r="B1062">
        <v>40</v>
      </c>
      <c r="C1062">
        <v>45150</v>
      </c>
      <c r="D1062">
        <v>601</v>
      </c>
      <c r="E1062">
        <v>162787</v>
      </c>
      <c r="F1062" t="s">
        <v>35</v>
      </c>
      <c r="G1062">
        <v>5088</v>
      </c>
      <c r="H1062">
        <v>0</v>
      </c>
      <c r="I1062">
        <v>0</v>
      </c>
      <c r="J1062" t="s">
        <v>20</v>
      </c>
      <c r="K1062" t="s">
        <v>33</v>
      </c>
      <c r="L1062" t="s">
        <v>22</v>
      </c>
      <c r="M1062" t="s">
        <v>41</v>
      </c>
      <c r="N1062">
        <v>2</v>
      </c>
      <c r="O1062">
        <v>2</v>
      </c>
      <c r="P1062">
        <v>108661</v>
      </c>
      <c r="Q1062" t="s">
        <v>32</v>
      </c>
      <c r="R1062">
        <v>1</v>
      </c>
      <c r="S1062" t="s">
        <v>45</v>
      </c>
      <c r="W1062" t="str">
        <f>IF(B1062&lt;30,"&lt;30",IF(B1062&lt;=40,"30-40",IF(B1062&lt;=50,"41-50",IF(B1062&lt;=60,"51-60","&gt;60"))))</f>
        <v>30-40</v>
      </c>
      <c r="X1062" t="str">
        <f t="shared" si="64"/>
        <v>31-45 (Middle-Aged)</v>
      </c>
      <c r="AA1062" t="str" cm="1">
        <f t="array" ref="AA1062">INDEX(F1062:F2561, MATCH(MAX(IF(H1062:H2561="0", COUNTIF(F1062:F2561, F1062:F2561), 0)), IF(H1062:H2561="0", COUNTIF(F1062:F2561, F1062:F2561), 0), 0))</f>
        <v>Medical</v>
      </c>
      <c r="AB1062" t="str" cm="1">
        <f t="array" ref="AB1062">INDEX(Q1062:Q2060, MATCH(MAX(COUNTIFS(Q1062:Q2060, Q1062:Q2060, AC1062:AC2060, "High")), COUNTIFS(Q1062:Q2060, Q1062:Q2060, AC1062:AC2060, "High"), 0))</f>
        <v>South</v>
      </c>
      <c r="AC1062" t="str">
        <v>High Risk</v>
      </c>
      <c r="AH1062">
        <f t="shared" si="65"/>
        <v>648.68905472636811</v>
      </c>
      <c r="AJ1062">
        <f t="shared" si="66"/>
        <v>0.13100436681222707</v>
      </c>
      <c r="AK1062">
        <f t="shared" si="67"/>
        <v>4.6170182561495018E-4</v>
      </c>
      <c r="AM1062">
        <v>0.50794239837803101</v>
      </c>
      <c r="AN1062" s="8">
        <f>IF(L1062="Male", 1, 0)</f>
        <v>0</v>
      </c>
    </row>
    <row r="1063" spans="1:40" ht="15" x14ac:dyDescent="0.3">
      <c r="A1063">
        <v>1062</v>
      </c>
      <c r="B1063">
        <v>42</v>
      </c>
      <c r="C1063">
        <v>61092</v>
      </c>
      <c r="D1063">
        <v>663</v>
      </c>
      <c r="E1063">
        <v>139335</v>
      </c>
      <c r="F1063" t="s">
        <v>19</v>
      </c>
      <c r="G1063">
        <v>5123</v>
      </c>
      <c r="H1063">
        <v>0</v>
      </c>
      <c r="I1063">
        <v>0</v>
      </c>
      <c r="J1063" t="s">
        <v>36</v>
      </c>
      <c r="K1063" t="s">
        <v>33</v>
      </c>
      <c r="L1063" t="s">
        <v>22</v>
      </c>
      <c r="M1063" t="s">
        <v>23</v>
      </c>
      <c r="N1063">
        <v>4</v>
      </c>
      <c r="O1063">
        <v>1</v>
      </c>
      <c r="P1063">
        <v>50894</v>
      </c>
      <c r="Q1063" t="s">
        <v>32</v>
      </c>
      <c r="R1063">
        <v>15</v>
      </c>
      <c r="S1063" t="s">
        <v>27</v>
      </c>
      <c r="W1063" t="str">
        <f>IF(B1063&lt;30,"&lt;30",IF(B1063&lt;=40,"30-40",IF(B1063&lt;=50,"41-50",IF(B1063&lt;=60,"51-60","&gt;60"))))</f>
        <v>41-50</v>
      </c>
      <c r="X1063" t="str">
        <f t="shared" si="64"/>
        <v>31-45 (Middle-Aged)</v>
      </c>
      <c r="AA1063" t="str" cm="1">
        <f t="array" ref="AA1063">INDEX(F1063:F2562, MATCH(MAX(IF(H1063:H2562="0", COUNTIF(F1063:F2562, F1063:F2562), 0)), IF(H1063:H2562="0", COUNTIF(F1063:F2562, F1063:F2562), 0), 0))</f>
        <v>Home</v>
      </c>
      <c r="AB1063" t="str" cm="1">
        <f t="array" ref="AB1063">INDEX(Q1063:Q2061, MATCH(MAX(COUNTIFS(Q1063:Q2061, Q1063:Q2061, AC1063:AC2061, "High")), COUNTIFS(Q1063:Q2061, Q1063:Q2061, AC1063:AC2061, "High"), 0))</f>
        <v>South</v>
      </c>
      <c r="AC1063" t="str">
        <v>High Risk</v>
      </c>
      <c r="AH1063">
        <f t="shared" si="65"/>
        <v>647.51989389920425</v>
      </c>
      <c r="AJ1063">
        <f t="shared" si="66"/>
        <v>0.17796610169491525</v>
      </c>
      <c r="AK1063">
        <f t="shared" si="67"/>
        <v>9.2584962863775832E-5</v>
      </c>
      <c r="AM1063">
        <v>0.65223609062027643</v>
      </c>
      <c r="AN1063" s="8">
        <f>IF(L1063="Male", 1, 0)</f>
        <v>0</v>
      </c>
    </row>
    <row r="1064" spans="1:40" ht="15" x14ac:dyDescent="0.3">
      <c r="A1064">
        <v>1063</v>
      </c>
      <c r="B1064">
        <v>60</v>
      </c>
      <c r="C1064">
        <v>49405</v>
      </c>
      <c r="D1064">
        <v>638</v>
      </c>
      <c r="E1064">
        <v>219376</v>
      </c>
      <c r="F1064" t="s">
        <v>28</v>
      </c>
      <c r="G1064">
        <v>5174</v>
      </c>
      <c r="H1064">
        <v>0</v>
      </c>
      <c r="I1064">
        <v>1</v>
      </c>
      <c r="J1064" t="s">
        <v>20</v>
      </c>
      <c r="K1064" t="s">
        <v>33</v>
      </c>
      <c r="L1064" t="s">
        <v>22</v>
      </c>
      <c r="M1064" t="s">
        <v>31</v>
      </c>
      <c r="N1064">
        <v>2</v>
      </c>
      <c r="O1064">
        <v>3</v>
      </c>
      <c r="P1064">
        <v>101842</v>
      </c>
      <c r="Q1064" t="s">
        <v>32</v>
      </c>
      <c r="R1064">
        <v>2</v>
      </c>
      <c r="S1064" t="s">
        <v>45</v>
      </c>
      <c r="W1064" t="str">
        <f>IF(B1064&lt;30,"&lt;30",IF(B1064&lt;=40,"30-40",IF(B1064&lt;=50,"41-50",IF(B1064&lt;=60,"51-60","&gt;60"))))</f>
        <v>51-60</v>
      </c>
      <c r="X1064" t="str">
        <f t="shared" si="64"/>
        <v>46-60 (Older Adult)</v>
      </c>
      <c r="AA1064" t="str" cm="1">
        <f t="array" ref="AA1064">INDEX(F1064:F2563, MATCH(MAX(IF(H1064:H2563="0", COUNTIF(F1064:F2563, F1064:F2563), 0)), IF(H1064:H2563="0", COUNTIF(F1064:F2563, F1064:F2563), 0), 0))</f>
        <v>Education</v>
      </c>
      <c r="AB1064" t="str" cm="1">
        <f t="array" ref="AB1064">INDEX(Q1064:Q2062, MATCH(MAX(COUNTIFS(Q1064:Q2062, Q1064:Q2062, AC1064:AC2062, "High")), COUNTIFS(Q1064:Q2062, Q1064:Q2062, AC1064:AC2062, "High"), 0))</f>
        <v>South</v>
      </c>
      <c r="AC1064" t="str">
        <v>High Risk</v>
      </c>
      <c r="AH1064">
        <f t="shared" si="65"/>
        <v>647.78062678062679</v>
      </c>
      <c r="AJ1064">
        <f t="shared" si="66"/>
        <v>0.13100436681222707</v>
      </c>
      <c r="AK1064">
        <f t="shared" si="67"/>
        <v>-1.1424851598765802E-3</v>
      </c>
      <c r="AM1064">
        <v>0.54645511074101893</v>
      </c>
      <c r="AN1064" s="8">
        <f>IF(L1064="Male", 1, 0)</f>
        <v>0</v>
      </c>
    </row>
    <row r="1065" spans="1:40" ht="15" x14ac:dyDescent="0.3">
      <c r="A1065">
        <v>1064</v>
      </c>
      <c r="B1065">
        <v>31</v>
      </c>
      <c r="C1065">
        <v>39157</v>
      </c>
      <c r="D1065">
        <v>699</v>
      </c>
      <c r="E1065">
        <v>266624</v>
      </c>
      <c r="F1065" t="s">
        <v>19</v>
      </c>
      <c r="G1065">
        <v>5853</v>
      </c>
      <c r="H1065">
        <v>0</v>
      </c>
      <c r="I1065">
        <v>0</v>
      </c>
      <c r="J1065" t="s">
        <v>20</v>
      </c>
      <c r="K1065" t="s">
        <v>21</v>
      </c>
      <c r="L1065" t="s">
        <v>22</v>
      </c>
      <c r="M1065" t="s">
        <v>23</v>
      </c>
      <c r="N1065">
        <v>5</v>
      </c>
      <c r="O1065">
        <v>3</v>
      </c>
      <c r="P1065">
        <v>75437</v>
      </c>
      <c r="Q1065" t="s">
        <v>24</v>
      </c>
      <c r="R1065">
        <v>18</v>
      </c>
      <c r="S1065" t="s">
        <v>45</v>
      </c>
      <c r="W1065" t="str">
        <f>IF(B1065&lt;30,"&lt;30",IF(B1065&lt;=40,"30-40",IF(B1065&lt;=50,"41-50",IF(B1065&lt;=60,"51-60","&gt;60"))))</f>
        <v>30-40</v>
      </c>
      <c r="X1065" t="str">
        <f t="shared" si="64"/>
        <v>31-45 (Middle-Aged)</v>
      </c>
      <c r="AA1065" t="str" cm="1">
        <f t="array" ref="AA1065">INDEX(F1065:F2564, MATCH(MAX(IF(H1065:H2564="0", COUNTIF(F1065:F2564, F1065:F2564), 0)), IF(H1065:H2564="0", COUNTIF(F1065:F2564, F1065:F2564), 0), 0))</f>
        <v>Home</v>
      </c>
      <c r="AB1065" t="str" cm="1">
        <f t="array" ref="AB1065">INDEX(Q1065:Q2063, MATCH(MAX(COUNTIFS(Q1065:Q2063, Q1065:Q2063, AC1065:AC2063, "High")), COUNTIFS(Q1065:Q2063, Q1065:Q2063, AC1065:AC2063, "High"), 0))</f>
        <v>East</v>
      </c>
      <c r="AC1065" t="str">
        <v>High Risk</v>
      </c>
      <c r="AH1065">
        <f t="shared" si="65"/>
        <v>647.51989389920425</v>
      </c>
      <c r="AJ1065">
        <f t="shared" si="66"/>
        <v>0.11715481171548117</v>
      </c>
      <c r="AK1065">
        <f t="shared" si="67"/>
        <v>-6.5276714410782307E-4</v>
      </c>
      <c r="AM1065">
        <v>0.45369875908510809</v>
      </c>
      <c r="AN1065" s="8">
        <f>IF(L1065="Male", 1, 0)</f>
        <v>0</v>
      </c>
    </row>
    <row r="1066" spans="1:40" ht="15" x14ac:dyDescent="0.3">
      <c r="A1066">
        <v>1065</v>
      </c>
      <c r="B1066">
        <v>51</v>
      </c>
      <c r="C1066">
        <v>63922</v>
      </c>
      <c r="D1066">
        <v>825</v>
      </c>
      <c r="E1066">
        <v>236867</v>
      </c>
      <c r="F1066" t="s">
        <v>28</v>
      </c>
      <c r="G1066">
        <v>6565</v>
      </c>
      <c r="H1066">
        <v>0</v>
      </c>
      <c r="I1066">
        <v>1</v>
      </c>
      <c r="J1066" t="s">
        <v>36</v>
      </c>
      <c r="K1066" t="s">
        <v>33</v>
      </c>
      <c r="L1066" t="s">
        <v>22</v>
      </c>
      <c r="M1066" t="s">
        <v>23</v>
      </c>
      <c r="N1066">
        <v>3</v>
      </c>
      <c r="O1066">
        <v>3</v>
      </c>
      <c r="P1066">
        <v>72837</v>
      </c>
      <c r="Q1066" t="s">
        <v>26</v>
      </c>
      <c r="R1066">
        <v>7</v>
      </c>
      <c r="S1066" t="s">
        <v>27</v>
      </c>
      <c r="W1066" t="str">
        <f>IF(B1066&lt;30,"&lt;30",IF(B1066&lt;=40,"30-40",IF(B1066&lt;=50,"41-50",IF(B1066&lt;=60,"51-60","&gt;60"))))</f>
        <v>51-60</v>
      </c>
      <c r="X1066" t="str">
        <f t="shared" si="64"/>
        <v>46-60 (Older Adult)</v>
      </c>
      <c r="AA1066" t="str" cm="1">
        <f t="array" ref="AA1066">INDEX(F1066:F2565, MATCH(MAX(IF(H1066:H2565="0", COUNTIF(F1066:F2565, F1066:F2565), 0)), IF(H1066:H2565="0", COUNTIF(F1066:F2565, F1066:F2565), 0), 0))</f>
        <v>Education</v>
      </c>
      <c r="AB1066" t="str" cm="1">
        <f t="array" ref="AB1066">INDEX(Q1066:Q2064, MATCH(MAX(COUNTIFS(Q1066:Q2064, Q1066:Q2064, AC1066:AC2064, "High")), COUNTIFS(Q1066:Q2064, Q1066:Q2064, AC1066:AC2064, "High"), 0))</f>
        <v>West</v>
      </c>
      <c r="AC1066" t="str">
        <v>High Risk</v>
      </c>
      <c r="AH1066">
        <f t="shared" si="65"/>
        <v>647.51989389920425</v>
      </c>
      <c r="AJ1066">
        <f t="shared" si="66"/>
        <v>0.13414634146341464</v>
      </c>
      <c r="AK1066">
        <f t="shared" si="67"/>
        <v>-1.6030863973469383E-4</v>
      </c>
      <c r="AM1066">
        <v>0.67785089108731655</v>
      </c>
      <c r="AN1066" s="8">
        <f>IF(L1066="Male", 1, 0)</f>
        <v>0</v>
      </c>
    </row>
    <row r="1067" spans="1:40" ht="15" x14ac:dyDescent="0.3">
      <c r="A1067">
        <v>1066</v>
      </c>
      <c r="B1067">
        <v>60</v>
      </c>
      <c r="C1067">
        <v>35111</v>
      </c>
      <c r="D1067">
        <v>666</v>
      </c>
      <c r="E1067">
        <v>171412</v>
      </c>
      <c r="F1067" t="s">
        <v>19</v>
      </c>
      <c r="G1067">
        <v>4386</v>
      </c>
      <c r="H1067">
        <v>0</v>
      </c>
      <c r="I1067">
        <v>0</v>
      </c>
      <c r="J1067" t="s">
        <v>20</v>
      </c>
      <c r="K1067" t="s">
        <v>21</v>
      </c>
      <c r="L1067" t="s">
        <v>30</v>
      </c>
      <c r="M1067" t="s">
        <v>41</v>
      </c>
      <c r="N1067">
        <v>4</v>
      </c>
      <c r="O1067">
        <v>2</v>
      </c>
      <c r="P1067">
        <v>54379</v>
      </c>
      <c r="Q1067" t="s">
        <v>26</v>
      </c>
      <c r="R1067">
        <v>13</v>
      </c>
      <c r="S1067" t="s">
        <v>34</v>
      </c>
      <c r="W1067" t="str">
        <f>IF(B1067&lt;30,"&lt;30",IF(B1067&lt;=40,"30-40",IF(B1067&lt;=50,"41-50",IF(B1067&lt;=60,"51-60","&gt;60"))))</f>
        <v>51-60</v>
      </c>
      <c r="X1067" t="str">
        <f t="shared" si="64"/>
        <v>46-60 (Older Adult)</v>
      </c>
      <c r="AA1067" t="str" cm="1">
        <f t="array" ref="AA1067">INDEX(F1067:F2566, MATCH(MAX(IF(H1067:H2566="0", COUNTIF(F1067:F2566, F1067:F2566), 0)), IF(H1067:H2566="0", COUNTIF(F1067:F2566, F1067:F2566), 0), 0))</f>
        <v>Home</v>
      </c>
      <c r="AB1067" t="str" cm="1">
        <f t="array" ref="AB1067">INDEX(Q1067:Q2065, MATCH(MAX(COUNTIFS(Q1067:Q2065, Q1067:Q2065, AC1067:AC2065, "High")), COUNTIFS(Q1067:Q2065, Q1067:Q2065, AC1067:AC2065, "High"), 0))</f>
        <v>West</v>
      </c>
      <c r="AC1067" t="str">
        <v>High Risk</v>
      </c>
      <c r="AH1067">
        <f t="shared" si="65"/>
        <v>648.68905472636811</v>
      </c>
      <c r="AJ1067">
        <f t="shared" si="66"/>
        <v>0.17796610169491525</v>
      </c>
      <c r="AK1067">
        <f t="shared" si="67"/>
        <v>3.3491343727748722E-4</v>
      </c>
      <c r="AM1067">
        <v>0.41707774046685914</v>
      </c>
      <c r="AN1067" s="8">
        <f>IF(L1067="Male", 1, 0)</f>
        <v>1</v>
      </c>
    </row>
    <row r="1068" spans="1:40" ht="15" x14ac:dyDescent="0.3">
      <c r="A1068">
        <v>1067</v>
      </c>
      <c r="B1068">
        <v>33</v>
      </c>
      <c r="C1068">
        <v>51112</v>
      </c>
      <c r="D1068">
        <v>680</v>
      </c>
      <c r="E1068">
        <v>206427</v>
      </c>
      <c r="F1068" t="s">
        <v>28</v>
      </c>
      <c r="G1068">
        <v>4693</v>
      </c>
      <c r="H1068">
        <v>0</v>
      </c>
      <c r="I1068">
        <v>1</v>
      </c>
      <c r="J1068" t="s">
        <v>36</v>
      </c>
      <c r="K1068" t="s">
        <v>33</v>
      </c>
      <c r="L1068" t="s">
        <v>30</v>
      </c>
      <c r="M1068" t="s">
        <v>41</v>
      </c>
      <c r="N1068">
        <v>5</v>
      </c>
      <c r="O1068">
        <v>2</v>
      </c>
      <c r="P1068">
        <v>118561</v>
      </c>
      <c r="Q1068" t="s">
        <v>24</v>
      </c>
      <c r="R1068">
        <v>3</v>
      </c>
      <c r="S1068" t="s">
        <v>39</v>
      </c>
      <c r="W1068" t="str">
        <f>IF(B1068&lt;30,"&lt;30",IF(B1068&lt;=40,"30-40",IF(B1068&lt;=50,"41-50",IF(B1068&lt;=60,"51-60","&gt;60"))))</f>
        <v>30-40</v>
      </c>
      <c r="X1068" t="str">
        <f t="shared" si="64"/>
        <v>31-45 (Middle-Aged)</v>
      </c>
      <c r="AA1068" t="str" cm="1">
        <f t="array" ref="AA1068">INDEX(F1068:F2567, MATCH(MAX(IF(H1068:H2567="0", COUNTIF(F1068:F2567, F1068:F2567), 0)), IF(H1068:H2567="0", COUNTIF(F1068:F2567, F1068:F2567), 0), 0))</f>
        <v>Education</v>
      </c>
      <c r="AB1068" t="str" cm="1">
        <f t="array" ref="AB1068">INDEX(Q1068:Q2066, MATCH(MAX(COUNTIFS(Q1068:Q2066, Q1068:Q2066, AC1068:AC2066, "High")), COUNTIFS(Q1068:Q2066, Q1068:Q2066, AC1068:AC2066, "High"), 0))</f>
        <v>East</v>
      </c>
      <c r="AC1068" t="str">
        <v>High Risk</v>
      </c>
      <c r="AH1068">
        <f t="shared" si="65"/>
        <v>648.68905472636811</v>
      </c>
      <c r="AJ1068">
        <f t="shared" si="66"/>
        <v>0.11715481171548117</v>
      </c>
      <c r="AK1068">
        <f t="shared" si="67"/>
        <v>-4.0297378258533786E-5</v>
      </c>
      <c r="AM1068">
        <v>0.56190545151742799</v>
      </c>
      <c r="AN1068" s="8">
        <f>IF(L1068="Male", 1, 0)</f>
        <v>1</v>
      </c>
    </row>
    <row r="1069" spans="1:40" ht="15" x14ac:dyDescent="0.3">
      <c r="A1069">
        <v>1068</v>
      </c>
      <c r="B1069">
        <v>38</v>
      </c>
      <c r="C1069">
        <v>52662</v>
      </c>
      <c r="D1069">
        <v>601</v>
      </c>
      <c r="E1069">
        <v>185631</v>
      </c>
      <c r="F1069" t="s">
        <v>35</v>
      </c>
      <c r="G1069">
        <v>4826</v>
      </c>
      <c r="H1069">
        <v>0</v>
      </c>
      <c r="I1069">
        <v>0</v>
      </c>
      <c r="J1069" t="s">
        <v>20</v>
      </c>
      <c r="K1069" t="s">
        <v>33</v>
      </c>
      <c r="L1069" t="s">
        <v>30</v>
      </c>
      <c r="M1069" t="s">
        <v>41</v>
      </c>
      <c r="N1069">
        <v>1</v>
      </c>
      <c r="O1069">
        <v>3</v>
      </c>
      <c r="P1069">
        <v>133390</v>
      </c>
      <c r="Q1069" t="s">
        <v>32</v>
      </c>
      <c r="R1069">
        <v>3</v>
      </c>
      <c r="S1069" t="s">
        <v>45</v>
      </c>
      <c r="W1069" t="str">
        <f>IF(B1069&lt;30,"&lt;30",IF(B1069&lt;=40,"30-40",IF(B1069&lt;=50,"41-50",IF(B1069&lt;=60,"51-60","&gt;60"))))</f>
        <v>30-40</v>
      </c>
      <c r="X1069" t="str">
        <f t="shared" si="64"/>
        <v>31-45 (Middle-Aged)</v>
      </c>
      <c r="AA1069" t="str" cm="1">
        <f t="array" ref="AA1069">INDEX(F1069:F2568, MATCH(MAX(IF(H1069:H2568="0", COUNTIF(F1069:F2568, F1069:F2568), 0)), IF(H1069:H2568="0", COUNTIF(F1069:F2568, F1069:F2568), 0), 0))</f>
        <v>Medical</v>
      </c>
      <c r="AB1069" t="str" cm="1">
        <f t="array" ref="AB1069">INDEX(Q1069:Q2067, MATCH(MAX(COUNTIFS(Q1069:Q2067, Q1069:Q2067, AC1069:AC2067, "High")), COUNTIFS(Q1069:Q2067, Q1069:Q2067, AC1069:AC2067, "High"), 0))</f>
        <v>South</v>
      </c>
      <c r="AC1069" t="str">
        <v>High Risk</v>
      </c>
      <c r="AH1069">
        <f t="shared" si="65"/>
        <v>648.68905472636811</v>
      </c>
      <c r="AJ1069">
        <f t="shared" si="66"/>
        <v>0.15436241610738255</v>
      </c>
      <c r="AK1069">
        <f t="shared" si="67"/>
        <v>-4.1752581016433977E-4</v>
      </c>
      <c r="AM1069">
        <v>0.57593475919372206</v>
      </c>
      <c r="AN1069" s="8">
        <f>IF(L1069="Male", 1, 0)</f>
        <v>1</v>
      </c>
    </row>
    <row r="1070" spans="1:40" ht="15" x14ac:dyDescent="0.3">
      <c r="A1070">
        <v>1069</v>
      </c>
      <c r="B1070">
        <v>42</v>
      </c>
      <c r="C1070">
        <v>48195</v>
      </c>
      <c r="D1070">
        <v>660</v>
      </c>
      <c r="E1070">
        <v>283042</v>
      </c>
      <c r="F1070" t="s">
        <v>19</v>
      </c>
      <c r="G1070">
        <v>3697</v>
      </c>
      <c r="H1070">
        <v>0</v>
      </c>
      <c r="I1070">
        <v>0</v>
      </c>
      <c r="J1070" t="s">
        <v>20</v>
      </c>
      <c r="K1070" t="s">
        <v>33</v>
      </c>
      <c r="L1070" t="s">
        <v>30</v>
      </c>
      <c r="M1070" t="s">
        <v>23</v>
      </c>
      <c r="N1070">
        <v>1</v>
      </c>
      <c r="O1070">
        <v>4</v>
      </c>
      <c r="P1070">
        <v>163604</v>
      </c>
      <c r="Q1070" t="s">
        <v>38</v>
      </c>
      <c r="R1070">
        <v>13</v>
      </c>
      <c r="S1070" t="s">
        <v>45</v>
      </c>
      <c r="W1070" t="str">
        <f>IF(B1070&lt;30,"&lt;30",IF(B1070&lt;=40,"30-40",IF(B1070&lt;=50,"41-50",IF(B1070&lt;=60,"51-60","&gt;60"))))</f>
        <v>41-50</v>
      </c>
      <c r="X1070" t="str">
        <f t="shared" si="64"/>
        <v>31-45 (Middle-Aged)</v>
      </c>
      <c r="AA1070" t="str" cm="1">
        <f t="array" ref="AA1070">INDEX(F1070:F2569, MATCH(MAX(IF(H1070:H2569="0", COUNTIF(F1070:F2569, F1070:F2569), 0)), IF(H1070:H2569="0", COUNTIF(F1070:F2569, F1070:F2569), 0), 0))</f>
        <v>Home</v>
      </c>
      <c r="AB1070" t="str" cm="1">
        <f t="array" ref="AB1070">INDEX(Q1070:Q2068, MATCH(MAX(COUNTIFS(Q1070:Q2068, Q1070:Q2068, AC1070:AC2068, "High")), COUNTIFS(Q1070:Q2068, Q1070:Q2068, AC1070:AC2068, "High"), 0))</f>
        <v>North</v>
      </c>
      <c r="AC1070" t="str">
        <v>High Risk</v>
      </c>
      <c r="AH1070">
        <f t="shared" si="65"/>
        <v>647.51989389920425</v>
      </c>
      <c r="AJ1070">
        <f t="shared" si="66"/>
        <v>0.15436241610738255</v>
      </c>
      <c r="AK1070">
        <f t="shared" si="67"/>
        <v>8.1039707966418272E-5</v>
      </c>
      <c r="AM1070">
        <v>0.53550319958726678</v>
      </c>
      <c r="AN1070" s="8">
        <f>IF(L1070="Male", 1, 0)</f>
        <v>1</v>
      </c>
    </row>
    <row r="1071" spans="1:40" ht="15" x14ac:dyDescent="0.3">
      <c r="A1071">
        <v>1070</v>
      </c>
      <c r="B1071">
        <v>37</v>
      </c>
      <c r="C1071">
        <v>64861</v>
      </c>
      <c r="D1071">
        <v>631</v>
      </c>
      <c r="E1071">
        <v>178134</v>
      </c>
      <c r="F1071" t="s">
        <v>44</v>
      </c>
      <c r="G1071">
        <v>3992</v>
      </c>
      <c r="H1071">
        <v>0</v>
      </c>
      <c r="I1071">
        <v>0</v>
      </c>
      <c r="J1071" t="s">
        <v>20</v>
      </c>
      <c r="K1071" t="s">
        <v>21</v>
      </c>
      <c r="L1071" t="s">
        <v>30</v>
      </c>
      <c r="M1071" t="s">
        <v>37</v>
      </c>
      <c r="N1071">
        <v>4</v>
      </c>
      <c r="O1071">
        <v>3</v>
      </c>
      <c r="P1071">
        <v>55778</v>
      </c>
      <c r="Q1071" t="s">
        <v>38</v>
      </c>
      <c r="R1071">
        <v>4</v>
      </c>
      <c r="S1071" t="s">
        <v>25</v>
      </c>
      <c r="W1071" t="str">
        <f>IF(B1071&lt;30,"&lt;30",IF(B1071&lt;=40,"30-40",IF(B1071&lt;=50,"41-50",IF(B1071&lt;=60,"51-60","&gt;60"))))</f>
        <v>30-40</v>
      </c>
      <c r="X1071" t="str">
        <f t="shared" si="64"/>
        <v>31-45 (Middle-Aged)</v>
      </c>
      <c r="AA1071" t="str" cm="1">
        <f t="array" ref="AA1071">INDEX(F1071:F2570, MATCH(MAX(IF(H1071:H2570="0", COUNTIF(F1071:F2570, F1071:F2570), 0)), IF(H1071:H2570="0", COUNTIF(F1071:F2570, F1071:F2570), 0), 0))</f>
        <v>Personal</v>
      </c>
      <c r="AB1071" t="str" cm="1">
        <f t="array" ref="AB1071">INDEX(Q1071:Q2069, MATCH(MAX(COUNTIFS(Q1071:Q2069, Q1071:Q2069, AC1071:AC2069, "High")), COUNTIFS(Q1071:Q2069, Q1071:Q2069, AC1071:AC2069, "High"), 0))</f>
        <v>North</v>
      </c>
      <c r="AC1071" t="str">
        <v>High Risk</v>
      </c>
      <c r="AH1071">
        <f t="shared" si="65"/>
        <v>652.44324324324327</v>
      </c>
      <c r="AJ1071">
        <f t="shared" si="66"/>
        <v>0.17796610169491525</v>
      </c>
      <c r="AK1071">
        <f t="shared" si="67"/>
        <v>1.4658054330478885E-3</v>
      </c>
      <c r="AM1071">
        <v>0.68634993618927798</v>
      </c>
      <c r="AN1071" s="8">
        <f>IF(L1071="Male", 1, 0)</f>
        <v>1</v>
      </c>
    </row>
    <row r="1072" spans="1:40" ht="15" x14ac:dyDescent="0.3">
      <c r="A1072">
        <v>1071</v>
      </c>
      <c r="B1072">
        <v>58</v>
      </c>
      <c r="C1072">
        <v>58589</v>
      </c>
      <c r="D1072">
        <v>688</v>
      </c>
      <c r="E1072">
        <v>204949</v>
      </c>
      <c r="F1072" t="s">
        <v>35</v>
      </c>
      <c r="G1072">
        <v>5563</v>
      </c>
      <c r="H1072">
        <v>0</v>
      </c>
      <c r="I1072">
        <v>1</v>
      </c>
      <c r="J1072" t="s">
        <v>20</v>
      </c>
      <c r="K1072" t="s">
        <v>33</v>
      </c>
      <c r="L1072" t="s">
        <v>22</v>
      </c>
      <c r="M1072" t="s">
        <v>23</v>
      </c>
      <c r="N1072">
        <v>2</v>
      </c>
      <c r="O1072">
        <v>1</v>
      </c>
      <c r="P1072">
        <v>123021</v>
      </c>
      <c r="Q1072" t="s">
        <v>24</v>
      </c>
      <c r="R1072">
        <v>16</v>
      </c>
      <c r="S1072" t="s">
        <v>42</v>
      </c>
      <c r="W1072" t="str">
        <f>IF(B1072&lt;30,"&lt;30",IF(B1072&lt;=40,"30-40",IF(B1072&lt;=50,"41-50",IF(B1072&lt;=60,"51-60","&gt;60"))))</f>
        <v>51-60</v>
      </c>
      <c r="X1072" t="str">
        <f t="shared" si="64"/>
        <v>46-60 (Older Adult)</v>
      </c>
      <c r="AA1072" t="str" cm="1">
        <f t="array" ref="AA1072">INDEX(F1072:F2571, MATCH(MAX(IF(H1072:H2571="0", COUNTIF(F1072:F2571, F1072:F2571), 0)), IF(H1072:H2571="0", COUNTIF(F1072:F2571, F1072:F2571), 0), 0))</f>
        <v>Medical</v>
      </c>
      <c r="AB1072" t="str" cm="1">
        <f t="array" ref="AB1072">INDEX(Q1072:Q2070, MATCH(MAX(COUNTIFS(Q1072:Q2070, Q1072:Q2070, AC1072:AC2070, "High")), COUNTIFS(Q1072:Q2070, Q1072:Q2070, AC1072:AC2070, "High"), 0))</f>
        <v>East</v>
      </c>
      <c r="AC1072" t="str">
        <v>High Risk</v>
      </c>
      <c r="AH1072">
        <f t="shared" si="65"/>
        <v>647.51989389920425</v>
      </c>
      <c r="AJ1072">
        <f t="shared" si="66"/>
        <v>0.13100436681222707</v>
      </c>
      <c r="AK1072">
        <f t="shared" si="67"/>
        <v>1.9735773294422038E-3</v>
      </c>
      <c r="AM1072">
        <v>0.62958102151462214</v>
      </c>
      <c r="AN1072" s="8">
        <f>IF(L1072="Male", 1, 0)</f>
        <v>0</v>
      </c>
    </row>
    <row r="1073" spans="1:40" ht="15" x14ac:dyDescent="0.3">
      <c r="A1073">
        <v>1072</v>
      </c>
      <c r="B1073">
        <v>45</v>
      </c>
      <c r="C1073">
        <v>56801</v>
      </c>
      <c r="D1073">
        <v>578</v>
      </c>
      <c r="E1073">
        <v>208462</v>
      </c>
      <c r="F1073" t="s">
        <v>28</v>
      </c>
      <c r="G1073">
        <v>6924</v>
      </c>
      <c r="H1073">
        <v>0</v>
      </c>
      <c r="I1073">
        <v>1</v>
      </c>
      <c r="J1073" t="s">
        <v>20</v>
      </c>
      <c r="K1073" t="s">
        <v>33</v>
      </c>
      <c r="L1073" t="s">
        <v>22</v>
      </c>
      <c r="M1073" t="s">
        <v>37</v>
      </c>
      <c r="N1073">
        <v>3</v>
      </c>
      <c r="O1073">
        <v>4</v>
      </c>
      <c r="P1073">
        <v>124995</v>
      </c>
      <c r="Q1073" t="s">
        <v>38</v>
      </c>
      <c r="R1073">
        <v>8</v>
      </c>
      <c r="S1073" t="s">
        <v>27</v>
      </c>
      <c r="W1073" t="str">
        <f>IF(B1073&lt;30,"&lt;30",IF(B1073&lt;=40,"30-40",IF(B1073&lt;=50,"41-50",IF(B1073&lt;=60,"51-60","&gt;60"))))</f>
        <v>41-50</v>
      </c>
      <c r="X1073" t="str">
        <f t="shared" si="64"/>
        <v>31-45 (Middle-Aged)</v>
      </c>
      <c r="AA1073" t="str" cm="1">
        <f t="array" ref="AA1073">INDEX(F1073:F2572, MATCH(MAX(IF(H1073:H2572="0", COUNTIF(F1073:F2572, F1073:F2572), 0)), IF(H1073:H2572="0", COUNTIF(F1073:F2572, F1073:F2572), 0), 0))</f>
        <v>Education</v>
      </c>
      <c r="AB1073" t="str" cm="1">
        <f t="array" ref="AB1073">INDEX(Q1073:Q2071, MATCH(MAX(COUNTIFS(Q1073:Q2071, Q1073:Q2071, AC1073:AC2071, "High")), COUNTIFS(Q1073:Q2071, Q1073:Q2071, AC1073:AC2071, "High"), 0))</f>
        <v>North</v>
      </c>
      <c r="AC1073" t="str">
        <v>Low Risk</v>
      </c>
      <c r="AH1073">
        <f t="shared" si="65"/>
        <v>652.44324324324327</v>
      </c>
      <c r="AJ1073">
        <f t="shared" si="66"/>
        <v>0.13414634146341464</v>
      </c>
      <c r="AK1073">
        <f t="shared" si="67"/>
        <v>7.1093256131600372E-4</v>
      </c>
      <c r="AM1073">
        <v>0.61339753627254867</v>
      </c>
      <c r="AN1073" s="8">
        <f>IF(L1073="Male", 1, 0)</f>
        <v>0</v>
      </c>
    </row>
    <row r="1074" spans="1:40" ht="15" x14ac:dyDescent="0.3">
      <c r="A1074">
        <v>1073</v>
      </c>
      <c r="B1074">
        <v>52</v>
      </c>
      <c r="C1074">
        <v>51026</v>
      </c>
      <c r="D1074">
        <v>596</v>
      </c>
      <c r="E1074">
        <v>141989</v>
      </c>
      <c r="F1074" t="s">
        <v>19</v>
      </c>
      <c r="G1074">
        <v>3960</v>
      </c>
      <c r="H1074">
        <v>1</v>
      </c>
      <c r="I1074">
        <v>0</v>
      </c>
      <c r="J1074" t="s">
        <v>20</v>
      </c>
      <c r="K1074" t="s">
        <v>29</v>
      </c>
      <c r="L1074" t="s">
        <v>30</v>
      </c>
      <c r="M1074" t="s">
        <v>31</v>
      </c>
      <c r="N1074">
        <v>3</v>
      </c>
      <c r="O1074">
        <v>4</v>
      </c>
      <c r="P1074">
        <v>82584</v>
      </c>
      <c r="Q1074" t="s">
        <v>32</v>
      </c>
      <c r="R1074">
        <v>8</v>
      </c>
      <c r="S1074" t="s">
        <v>45</v>
      </c>
      <c r="W1074" t="str">
        <f>IF(B1074&lt;30,"&lt;30",IF(B1074&lt;=40,"30-40",IF(B1074&lt;=50,"41-50",IF(B1074&lt;=60,"51-60","&gt;60"))))</f>
        <v>51-60</v>
      </c>
      <c r="X1074" t="str">
        <f t="shared" si="64"/>
        <v>46-60 (Older Adult)</v>
      </c>
      <c r="AA1074" t="str" cm="1">
        <f t="array" ref="AA1074">INDEX(F1074:F2573, MATCH(MAX(IF(H1074:H2573="0", COUNTIF(F1074:F2573, F1074:F2573), 0)), IF(H1074:H2573="0", COUNTIF(F1074:F2573, F1074:F2573), 0), 0))</f>
        <v>Home</v>
      </c>
      <c r="AB1074" t="str" cm="1">
        <f t="array" ref="AB1074">INDEX(Q1074:Q2072, MATCH(MAX(COUNTIFS(Q1074:Q2072, Q1074:Q2072, AC1074:AC2072, "High")), COUNTIFS(Q1074:Q2072, Q1074:Q2072, AC1074:AC2072, "High"), 0))</f>
        <v>South</v>
      </c>
      <c r="AC1074" t="str">
        <v>Low Risk</v>
      </c>
      <c r="AH1074">
        <f t="shared" si="65"/>
        <v>647.78062678062679</v>
      </c>
      <c r="AJ1074">
        <f t="shared" si="66"/>
        <v>0.13414634146341464</v>
      </c>
      <c r="AK1074">
        <f t="shared" si="67"/>
        <v>2.1157853592519223E-3</v>
      </c>
      <c r="AM1074">
        <v>0.56112705122054973</v>
      </c>
      <c r="AN1074" s="8">
        <f>IF(L1074="Male", 1, 0)</f>
        <v>1</v>
      </c>
    </row>
    <row r="1075" spans="1:40" ht="15" x14ac:dyDescent="0.3">
      <c r="A1075">
        <v>1074</v>
      </c>
      <c r="B1075">
        <v>35</v>
      </c>
      <c r="C1075">
        <v>77844</v>
      </c>
      <c r="D1075">
        <v>709</v>
      </c>
      <c r="E1075">
        <v>190354</v>
      </c>
      <c r="F1075" t="s">
        <v>40</v>
      </c>
      <c r="G1075">
        <v>7293</v>
      </c>
      <c r="H1075">
        <v>0</v>
      </c>
      <c r="I1075">
        <v>1</v>
      </c>
      <c r="J1075" t="s">
        <v>20</v>
      </c>
      <c r="K1075" t="s">
        <v>33</v>
      </c>
      <c r="L1075" t="s">
        <v>30</v>
      </c>
      <c r="M1075" t="s">
        <v>41</v>
      </c>
      <c r="N1075">
        <v>0</v>
      </c>
      <c r="O1075">
        <v>2</v>
      </c>
      <c r="P1075">
        <v>72472</v>
      </c>
      <c r="Q1075" t="s">
        <v>32</v>
      </c>
      <c r="R1075">
        <v>16</v>
      </c>
      <c r="S1075" t="s">
        <v>43</v>
      </c>
      <c r="W1075" t="str">
        <f>IF(B1075&lt;30,"&lt;30",IF(B1075&lt;=40,"30-40",IF(B1075&lt;=50,"41-50",IF(B1075&lt;=60,"51-60","&gt;60"))))</f>
        <v>30-40</v>
      </c>
      <c r="X1075" t="str">
        <f t="shared" si="64"/>
        <v>31-45 (Middle-Aged)</v>
      </c>
      <c r="AA1075" t="str" cm="1">
        <f t="array" ref="AA1075">INDEX(F1075:F2574, MATCH(MAX(IF(H1075:H2574="0", COUNTIF(F1075:F2574, F1075:F2574), 0)), IF(H1075:H2574="0", COUNTIF(F1075:F2574, F1075:F2574), 0), 0))</f>
        <v>Car</v>
      </c>
      <c r="AB1075" t="str" cm="1">
        <f t="array" ref="AB1075">INDEX(Q1075:Q2073, MATCH(MAX(COUNTIFS(Q1075:Q2073, Q1075:Q2073, AC1075:AC2073, "High")), COUNTIFS(Q1075:Q2073, Q1075:Q2073, AC1075:AC2073, "High"), 0))</f>
        <v>South</v>
      </c>
      <c r="AC1075" t="str">
        <v>High Risk</v>
      </c>
      <c r="AH1075">
        <f t="shared" si="65"/>
        <v>648.68905472636811</v>
      </c>
      <c r="AJ1075">
        <f t="shared" si="66"/>
        <v>0.15873015873015872</v>
      </c>
      <c r="AK1075">
        <f t="shared" si="67"/>
        <v>-5.8080873578905436E-3</v>
      </c>
      <c r="AM1075">
        <v>0.80386122751916589</v>
      </c>
      <c r="AN1075" s="8">
        <f>IF(L1075="Male", 1, 0)</f>
        <v>1</v>
      </c>
    </row>
    <row r="1076" spans="1:40" ht="15" x14ac:dyDescent="0.3">
      <c r="A1076">
        <v>1075</v>
      </c>
      <c r="B1076">
        <v>33</v>
      </c>
      <c r="C1076">
        <v>71970</v>
      </c>
      <c r="D1076">
        <v>660</v>
      </c>
      <c r="E1076">
        <v>191169</v>
      </c>
      <c r="F1076" t="s">
        <v>35</v>
      </c>
      <c r="G1076">
        <v>4433</v>
      </c>
      <c r="H1076">
        <v>0</v>
      </c>
      <c r="I1076">
        <v>1</v>
      </c>
      <c r="J1076" t="s">
        <v>20</v>
      </c>
      <c r="K1076" t="s">
        <v>29</v>
      </c>
      <c r="L1076" t="s">
        <v>22</v>
      </c>
      <c r="M1076" t="s">
        <v>41</v>
      </c>
      <c r="N1076">
        <v>4</v>
      </c>
      <c r="O1076">
        <v>2</v>
      </c>
      <c r="P1076">
        <v>67427</v>
      </c>
      <c r="Q1076" t="s">
        <v>26</v>
      </c>
      <c r="R1076">
        <v>2</v>
      </c>
      <c r="S1076" t="s">
        <v>34</v>
      </c>
      <c r="W1076" t="str">
        <f>IF(B1076&lt;30,"&lt;30",IF(B1076&lt;=40,"30-40",IF(B1076&lt;=50,"41-50",IF(B1076&lt;=60,"51-60","&gt;60"))))</f>
        <v>30-40</v>
      </c>
      <c r="X1076" t="str">
        <f t="shared" si="64"/>
        <v>31-45 (Middle-Aged)</v>
      </c>
      <c r="AA1076" t="str" cm="1">
        <f t="array" ref="AA1076">INDEX(F1076:F2575, MATCH(MAX(IF(H1076:H2575="0", COUNTIF(F1076:F2575, F1076:F2575), 0)), IF(H1076:H2575="0", COUNTIF(F1076:F2575, F1076:F2575), 0), 0))</f>
        <v>Medical</v>
      </c>
      <c r="AB1076" t="str" cm="1">
        <f t="array" ref="AB1076">INDEX(Q1076:Q2074, MATCH(MAX(COUNTIFS(Q1076:Q2074, Q1076:Q2074, AC1076:AC2074, "High")), COUNTIFS(Q1076:Q2074, Q1076:Q2074, AC1076:AC2074, "High"), 0))</f>
        <v>West</v>
      </c>
      <c r="AC1076" t="str">
        <v>High Risk</v>
      </c>
      <c r="AH1076">
        <f t="shared" si="65"/>
        <v>648.68905472636811</v>
      </c>
      <c r="AJ1076">
        <f t="shared" si="66"/>
        <v>0.17796610169491525</v>
      </c>
      <c r="AK1076">
        <f t="shared" si="67"/>
        <v>-6.1861733281079684E-3</v>
      </c>
      <c r="AM1076">
        <v>0.75069467700913262</v>
      </c>
      <c r="AN1076" s="8">
        <f>IF(L1076="Male", 1, 0)</f>
        <v>0</v>
      </c>
    </row>
    <row r="1077" spans="1:40" ht="15" x14ac:dyDescent="0.3">
      <c r="A1077">
        <v>1076</v>
      </c>
      <c r="B1077">
        <v>46</v>
      </c>
      <c r="C1077">
        <v>63791</v>
      </c>
      <c r="D1077">
        <v>716</v>
      </c>
      <c r="E1077">
        <v>268841</v>
      </c>
      <c r="F1077" t="s">
        <v>19</v>
      </c>
      <c r="G1077">
        <v>6211</v>
      </c>
      <c r="H1077">
        <v>0</v>
      </c>
      <c r="I1077">
        <v>1</v>
      </c>
      <c r="J1077" t="s">
        <v>20</v>
      </c>
      <c r="K1077" t="s">
        <v>21</v>
      </c>
      <c r="L1077" t="s">
        <v>30</v>
      </c>
      <c r="M1077" t="s">
        <v>23</v>
      </c>
      <c r="N1077">
        <v>3</v>
      </c>
      <c r="O1077">
        <v>1</v>
      </c>
      <c r="P1077">
        <v>84179</v>
      </c>
      <c r="Q1077" t="s">
        <v>32</v>
      </c>
      <c r="R1077">
        <v>9</v>
      </c>
      <c r="S1077" t="s">
        <v>39</v>
      </c>
      <c r="W1077" t="str">
        <f>IF(B1077&lt;30,"&lt;30",IF(B1077&lt;=40,"30-40",IF(B1077&lt;=50,"41-50",IF(B1077&lt;=60,"51-60","&gt;60"))))</f>
        <v>41-50</v>
      </c>
      <c r="X1077" t="str">
        <f t="shared" si="64"/>
        <v>46-60 (Older Adult)</v>
      </c>
      <c r="AA1077" t="str" cm="1">
        <f t="array" ref="AA1077">INDEX(F1077:F2576, MATCH(MAX(IF(H1077:H2576="0", COUNTIF(F1077:F2576, F1077:F2576), 0)), IF(H1077:H2576="0", COUNTIF(F1077:F2576, F1077:F2576), 0), 0))</f>
        <v>Home</v>
      </c>
      <c r="AB1077" t="str" cm="1">
        <f t="array" ref="AB1077">INDEX(Q1077:Q2075, MATCH(MAX(COUNTIFS(Q1077:Q2075, Q1077:Q2075, AC1077:AC2075, "High")), COUNTIFS(Q1077:Q2075, Q1077:Q2075, AC1077:AC2075, "High"), 0))</f>
        <v>South</v>
      </c>
      <c r="AC1077" t="str">
        <v>High Risk</v>
      </c>
      <c r="AH1077">
        <f t="shared" si="65"/>
        <v>647.51989389920425</v>
      </c>
      <c r="AJ1077">
        <f t="shared" si="66"/>
        <v>0.13414634146341464</v>
      </c>
      <c r="AK1077">
        <f t="shared" si="67"/>
        <v>-6.5663262311119758E-3</v>
      </c>
      <c r="AM1077">
        <v>0.67666518830951372</v>
      </c>
      <c r="AN1077" s="8">
        <f>IF(L1077="Male", 1, 0)</f>
        <v>1</v>
      </c>
    </row>
    <row r="1078" spans="1:40" ht="15" x14ac:dyDescent="0.3">
      <c r="A1078">
        <v>1077</v>
      </c>
      <c r="B1078">
        <v>31</v>
      </c>
      <c r="C1078">
        <v>61326</v>
      </c>
      <c r="D1078">
        <v>668</v>
      </c>
      <c r="E1078">
        <v>209757</v>
      </c>
      <c r="F1078" t="s">
        <v>35</v>
      </c>
      <c r="G1078">
        <v>5429</v>
      </c>
      <c r="H1078">
        <v>0</v>
      </c>
      <c r="I1078">
        <v>1</v>
      </c>
      <c r="J1078" t="s">
        <v>20</v>
      </c>
      <c r="K1078" t="s">
        <v>33</v>
      </c>
      <c r="L1078" t="s">
        <v>30</v>
      </c>
      <c r="M1078" t="s">
        <v>37</v>
      </c>
      <c r="N1078">
        <v>2</v>
      </c>
      <c r="O1078">
        <v>3</v>
      </c>
      <c r="P1078">
        <v>106078</v>
      </c>
      <c r="Q1078" t="s">
        <v>32</v>
      </c>
      <c r="R1078">
        <v>13</v>
      </c>
      <c r="S1078" t="s">
        <v>39</v>
      </c>
      <c r="W1078" t="str">
        <f>IF(B1078&lt;30,"&lt;30",IF(B1078&lt;=40,"30-40",IF(B1078&lt;=50,"41-50",IF(B1078&lt;=60,"51-60","&gt;60"))))</f>
        <v>30-40</v>
      </c>
      <c r="X1078" t="str">
        <f t="shared" si="64"/>
        <v>31-45 (Middle-Aged)</v>
      </c>
      <c r="AA1078" t="str" cm="1">
        <f t="array" ref="AA1078">INDEX(F1078:F2577, MATCH(MAX(IF(H1078:H2577="0", COUNTIF(F1078:F2577, F1078:F2577), 0)), IF(H1078:H2577="0", COUNTIF(F1078:F2577, F1078:F2577), 0), 0))</f>
        <v>Medical</v>
      </c>
      <c r="AB1078" t="str" cm="1">
        <f t="array" ref="AB1078">INDEX(Q1078:Q2076, MATCH(MAX(COUNTIFS(Q1078:Q2076, Q1078:Q2076, AC1078:AC2076, "High")), COUNTIFS(Q1078:Q2076, Q1078:Q2076, AC1078:AC2076, "High"), 0))</f>
        <v>South</v>
      </c>
      <c r="AC1078" t="str">
        <v>High Risk</v>
      </c>
      <c r="AH1078">
        <f t="shared" si="65"/>
        <v>652.44324324324327</v>
      </c>
      <c r="AJ1078">
        <f t="shared" si="66"/>
        <v>0.13100436681222707</v>
      </c>
      <c r="AK1078">
        <f t="shared" si="67"/>
        <v>-7.859112579259921E-3</v>
      </c>
      <c r="AM1078">
        <v>0.65435406352108472</v>
      </c>
      <c r="AN1078" s="8">
        <f>IF(L1078="Male", 1, 0)</f>
        <v>1</v>
      </c>
    </row>
    <row r="1079" spans="1:40" ht="15" x14ac:dyDescent="0.3">
      <c r="A1079">
        <v>1078</v>
      </c>
      <c r="B1079">
        <v>33</v>
      </c>
      <c r="C1079">
        <v>40966</v>
      </c>
      <c r="D1079">
        <v>675</v>
      </c>
      <c r="E1079">
        <v>181083</v>
      </c>
      <c r="F1079" t="s">
        <v>19</v>
      </c>
      <c r="G1079">
        <v>5194</v>
      </c>
      <c r="H1079">
        <v>0</v>
      </c>
      <c r="I1079">
        <v>0</v>
      </c>
      <c r="J1079" t="s">
        <v>20</v>
      </c>
      <c r="K1079" t="s">
        <v>33</v>
      </c>
      <c r="L1079" t="s">
        <v>22</v>
      </c>
      <c r="M1079" t="s">
        <v>31</v>
      </c>
      <c r="N1079">
        <v>2</v>
      </c>
      <c r="O1079">
        <v>3</v>
      </c>
      <c r="P1079">
        <v>140803</v>
      </c>
      <c r="Q1079" t="s">
        <v>32</v>
      </c>
      <c r="R1079">
        <v>12</v>
      </c>
      <c r="S1079" t="s">
        <v>43</v>
      </c>
      <c r="W1079" t="str">
        <f>IF(B1079&lt;30,"&lt;30",IF(B1079&lt;=40,"30-40",IF(B1079&lt;=50,"41-50",IF(B1079&lt;=60,"51-60","&gt;60"))))</f>
        <v>30-40</v>
      </c>
      <c r="X1079" t="str">
        <f t="shared" si="64"/>
        <v>31-45 (Middle-Aged)</v>
      </c>
      <c r="AA1079" t="str" cm="1">
        <f t="array" ref="AA1079">INDEX(F1079:F2578, MATCH(MAX(IF(H1079:H2578="0", COUNTIF(F1079:F2578, F1079:F2578), 0)), IF(H1079:H2578="0", COUNTIF(F1079:F2578, F1079:F2578), 0), 0))</f>
        <v>Home</v>
      </c>
      <c r="AB1079" t="str" cm="1">
        <f t="array" ref="AB1079">INDEX(Q1079:Q2077, MATCH(MAX(COUNTIFS(Q1079:Q2077, Q1079:Q2077, AC1079:AC2077, "High")), COUNTIFS(Q1079:Q2077, Q1079:Q2077, AC1079:AC2077, "High"), 0))</f>
        <v>South</v>
      </c>
      <c r="AC1079" t="str">
        <v>High Risk</v>
      </c>
      <c r="AH1079">
        <f t="shared" si="65"/>
        <v>647.78062678062679</v>
      </c>
      <c r="AJ1079">
        <f t="shared" si="66"/>
        <v>0.13100436681222707</v>
      </c>
      <c r="AK1079">
        <f t="shared" si="67"/>
        <v>-7.3470053545130944E-3</v>
      </c>
      <c r="AM1079">
        <v>0.47007231881827971</v>
      </c>
      <c r="AN1079" s="8">
        <f>IF(L1079="Male", 1, 0)</f>
        <v>0</v>
      </c>
    </row>
    <row r="1080" spans="1:40" ht="15" x14ac:dyDescent="0.3">
      <c r="A1080">
        <v>1079</v>
      </c>
      <c r="B1080">
        <v>53</v>
      </c>
      <c r="C1080">
        <v>49263</v>
      </c>
      <c r="D1080">
        <v>634</v>
      </c>
      <c r="E1080">
        <v>192744</v>
      </c>
      <c r="F1080" t="s">
        <v>40</v>
      </c>
      <c r="G1080">
        <v>4572</v>
      </c>
      <c r="H1080">
        <v>0</v>
      </c>
      <c r="I1080">
        <v>0</v>
      </c>
      <c r="J1080" t="s">
        <v>20</v>
      </c>
      <c r="K1080" t="s">
        <v>29</v>
      </c>
      <c r="L1080" t="s">
        <v>30</v>
      </c>
      <c r="M1080" t="s">
        <v>23</v>
      </c>
      <c r="N1080">
        <v>1</v>
      </c>
      <c r="O1080">
        <v>2</v>
      </c>
      <c r="P1080">
        <v>133160</v>
      </c>
      <c r="Q1080" t="s">
        <v>38</v>
      </c>
      <c r="R1080">
        <v>2</v>
      </c>
      <c r="S1080" t="s">
        <v>39</v>
      </c>
      <c r="W1080" t="str">
        <f>IF(B1080&lt;30,"&lt;30",IF(B1080&lt;=40,"30-40",IF(B1080&lt;=50,"41-50",IF(B1080&lt;=60,"51-60","&gt;60"))))</f>
        <v>51-60</v>
      </c>
      <c r="X1080" t="str">
        <f t="shared" si="64"/>
        <v>46-60 (Older Adult)</v>
      </c>
      <c r="AA1080" t="str" cm="1">
        <f t="array" ref="AA1080">INDEX(F1080:F2579, MATCH(MAX(IF(H1080:H2579="0", COUNTIF(F1080:F2579, F1080:F2579), 0)), IF(H1080:H2579="0", COUNTIF(F1080:F2579, F1080:F2579), 0), 0))</f>
        <v>Car</v>
      </c>
      <c r="AB1080" t="str" cm="1">
        <f t="array" ref="AB1080">INDEX(Q1080:Q2078, MATCH(MAX(COUNTIFS(Q1080:Q2078, Q1080:Q2078, AC1080:AC2078, "High")), COUNTIFS(Q1080:Q2078, Q1080:Q2078, AC1080:AC2078, "High"), 0))</f>
        <v>North</v>
      </c>
      <c r="AC1080" t="str">
        <v>High Risk</v>
      </c>
      <c r="AH1080">
        <f t="shared" si="65"/>
        <v>647.51989389920425</v>
      </c>
      <c r="AJ1080">
        <f t="shared" si="66"/>
        <v>0.15436241610738255</v>
      </c>
      <c r="AK1080">
        <f t="shared" si="67"/>
        <v>-6.8319271050010883E-3</v>
      </c>
      <c r="AM1080">
        <v>0.54516984513454558</v>
      </c>
      <c r="AN1080" s="8">
        <f>IF(L1080="Male", 1, 0)</f>
        <v>1</v>
      </c>
    </row>
    <row r="1081" spans="1:40" ht="15" x14ac:dyDescent="0.3">
      <c r="A1081">
        <v>1080</v>
      </c>
      <c r="B1081">
        <v>57</v>
      </c>
      <c r="C1081">
        <v>59537</v>
      </c>
      <c r="D1081">
        <v>640</v>
      </c>
      <c r="E1081">
        <v>196652</v>
      </c>
      <c r="F1081" t="s">
        <v>44</v>
      </c>
      <c r="G1081">
        <v>5015</v>
      </c>
      <c r="H1081">
        <v>0</v>
      </c>
      <c r="I1081">
        <v>0</v>
      </c>
      <c r="J1081" t="s">
        <v>20</v>
      </c>
      <c r="K1081" t="s">
        <v>29</v>
      </c>
      <c r="L1081" t="s">
        <v>30</v>
      </c>
      <c r="M1081" t="s">
        <v>31</v>
      </c>
      <c r="N1081">
        <v>3</v>
      </c>
      <c r="O1081">
        <v>2</v>
      </c>
      <c r="P1081">
        <v>51537</v>
      </c>
      <c r="Q1081" t="s">
        <v>38</v>
      </c>
      <c r="R1081">
        <v>9</v>
      </c>
      <c r="S1081" t="s">
        <v>34</v>
      </c>
      <c r="W1081" t="str">
        <f>IF(B1081&lt;30,"&lt;30",IF(B1081&lt;=40,"30-40",IF(B1081&lt;=50,"41-50",IF(B1081&lt;=60,"51-60","&gt;60"))))</f>
        <v>51-60</v>
      </c>
      <c r="X1081" t="str">
        <f t="shared" si="64"/>
        <v>46-60 (Older Adult)</v>
      </c>
      <c r="AA1081" t="str" cm="1">
        <f t="array" ref="AA1081">INDEX(F1081:F2580, MATCH(MAX(IF(H1081:H2580="0", COUNTIF(F1081:F2580, F1081:F2580), 0)), IF(H1081:H2580="0", COUNTIF(F1081:F2580, F1081:F2580), 0), 0))</f>
        <v>Personal</v>
      </c>
      <c r="AB1081" t="str" cm="1">
        <f t="array" ref="AB1081">INDEX(Q1081:Q2079, MATCH(MAX(COUNTIFS(Q1081:Q2079, Q1081:Q2079, AC1081:AC2079, "High")), COUNTIFS(Q1081:Q2079, Q1081:Q2079, AC1081:AC2079, "High"), 0))</f>
        <v>North</v>
      </c>
      <c r="AC1081" t="str">
        <v>High Risk</v>
      </c>
      <c r="AH1081">
        <f t="shared" si="65"/>
        <v>647.78062678062679</v>
      </c>
      <c r="AJ1081">
        <f t="shared" si="66"/>
        <v>0.13414634146341464</v>
      </c>
      <c r="AK1081">
        <f t="shared" si="67"/>
        <v>-7.2188177980219304E-3</v>
      </c>
      <c r="AM1081">
        <v>0.63816152711276852</v>
      </c>
      <c r="AN1081" s="8">
        <f>IF(L1081="Male", 1, 0)</f>
        <v>1</v>
      </c>
    </row>
    <row r="1082" spans="1:40" ht="15" x14ac:dyDescent="0.3">
      <c r="A1082">
        <v>1081</v>
      </c>
      <c r="B1082">
        <v>58</v>
      </c>
      <c r="C1082">
        <v>65773</v>
      </c>
      <c r="D1082">
        <v>698</v>
      </c>
      <c r="E1082">
        <v>198054</v>
      </c>
      <c r="F1082" t="s">
        <v>40</v>
      </c>
      <c r="G1082">
        <v>4289</v>
      </c>
      <c r="H1082">
        <v>0</v>
      </c>
      <c r="I1082">
        <v>1</v>
      </c>
      <c r="J1082" t="s">
        <v>20</v>
      </c>
      <c r="K1082" t="s">
        <v>33</v>
      </c>
      <c r="L1082" t="s">
        <v>30</v>
      </c>
      <c r="M1082" t="s">
        <v>37</v>
      </c>
      <c r="N1082">
        <v>3</v>
      </c>
      <c r="O1082">
        <v>3</v>
      </c>
      <c r="P1082">
        <v>76334</v>
      </c>
      <c r="Q1082" t="s">
        <v>24</v>
      </c>
      <c r="R1082">
        <v>1</v>
      </c>
      <c r="S1082" t="s">
        <v>39</v>
      </c>
      <c r="W1082" t="str">
        <f>IF(B1082&lt;30,"&lt;30",IF(B1082&lt;=40,"30-40",IF(B1082&lt;=50,"41-50",IF(B1082&lt;=60,"51-60","&gt;60"))))</f>
        <v>51-60</v>
      </c>
      <c r="X1082" t="str">
        <f t="shared" si="64"/>
        <v>46-60 (Older Adult)</v>
      </c>
      <c r="AA1082" t="str" cm="1">
        <f t="array" ref="AA1082">INDEX(F1082:F2581, MATCH(MAX(IF(H1082:H2581="0", COUNTIF(F1082:F2581, F1082:F2581), 0)), IF(H1082:H2581="0", COUNTIF(F1082:F2581, F1082:F2581), 0), 0))</f>
        <v>Car</v>
      </c>
      <c r="AB1082" t="str" cm="1">
        <f t="array" ref="AB1082">INDEX(Q1082:Q2080, MATCH(MAX(COUNTIFS(Q1082:Q2080, Q1082:Q2080, AC1082:AC2080, "High")), COUNTIFS(Q1082:Q2080, Q1082:Q2080, AC1082:AC2080, "High"), 0))</f>
        <v>East</v>
      </c>
      <c r="AC1082" t="str">
        <v>High Risk</v>
      </c>
      <c r="AH1082">
        <f t="shared" si="65"/>
        <v>652.44324324324327</v>
      </c>
      <c r="AJ1082">
        <f t="shared" si="66"/>
        <v>0.13414634146341464</v>
      </c>
      <c r="AK1082">
        <f t="shared" si="67"/>
        <v>-7.6078519188948514E-3</v>
      </c>
      <c r="AM1082">
        <v>0.69460459980268463</v>
      </c>
      <c r="AN1082" s="8">
        <f>IF(L1082="Male", 1, 0)</f>
        <v>1</v>
      </c>
    </row>
    <row r="1083" spans="1:40" ht="15" x14ac:dyDescent="0.3">
      <c r="A1083">
        <v>1082</v>
      </c>
      <c r="B1083">
        <v>21</v>
      </c>
      <c r="C1083">
        <v>63380</v>
      </c>
      <c r="D1083">
        <v>642</v>
      </c>
      <c r="E1083">
        <v>246371</v>
      </c>
      <c r="F1083" t="s">
        <v>28</v>
      </c>
      <c r="G1083">
        <v>5945</v>
      </c>
      <c r="H1083">
        <v>0</v>
      </c>
      <c r="I1083">
        <v>1</v>
      </c>
      <c r="J1083" t="s">
        <v>20</v>
      </c>
      <c r="K1083" t="s">
        <v>21</v>
      </c>
      <c r="L1083" t="s">
        <v>30</v>
      </c>
      <c r="M1083" t="s">
        <v>41</v>
      </c>
      <c r="N1083">
        <v>2</v>
      </c>
      <c r="O1083">
        <v>4</v>
      </c>
      <c r="P1083">
        <v>138989</v>
      </c>
      <c r="Q1083" t="s">
        <v>24</v>
      </c>
      <c r="R1083">
        <v>6</v>
      </c>
      <c r="S1083" t="s">
        <v>27</v>
      </c>
      <c r="W1083" t="str">
        <f>IF(B1083&lt;30,"&lt;30",IF(B1083&lt;=40,"30-40",IF(B1083&lt;=50,"41-50",IF(B1083&lt;=60,"51-60","&gt;60"))))</f>
        <v>&lt;30</v>
      </c>
      <c r="X1083" t="str">
        <f t="shared" si="64"/>
        <v>18-30 (Young Adult)</v>
      </c>
      <c r="AA1083" t="str" cm="1">
        <f t="array" ref="AA1083">INDEX(F1083:F2582, MATCH(MAX(IF(H1083:H2582="0", COUNTIF(F1083:F2582, F1083:F2582), 0)), IF(H1083:H2582="0", COUNTIF(F1083:F2582, F1083:F2582), 0), 0))</f>
        <v>Education</v>
      </c>
      <c r="AB1083" t="str" cm="1">
        <f t="array" ref="AB1083">INDEX(Q1083:Q2081, MATCH(MAX(COUNTIFS(Q1083:Q2081, Q1083:Q2081, AC1083:AC2081, "High")), COUNTIFS(Q1083:Q2081, Q1083:Q2081, AC1083:AC2081, "High"), 0))</f>
        <v>East</v>
      </c>
      <c r="AC1083" t="str">
        <v>High Risk</v>
      </c>
      <c r="AH1083">
        <f t="shared" si="65"/>
        <v>648.68905472636811</v>
      </c>
      <c r="AJ1083">
        <f t="shared" si="66"/>
        <v>0.13100436681222707</v>
      </c>
      <c r="AK1083">
        <f t="shared" si="67"/>
        <v>-7.0891353669174E-3</v>
      </c>
      <c r="AM1083">
        <v>0.67294515898373508</v>
      </c>
      <c r="AN1083" s="8">
        <f>IF(L1083="Male", 1, 0)</f>
        <v>1</v>
      </c>
    </row>
    <row r="1084" spans="1:40" ht="15" x14ac:dyDescent="0.3">
      <c r="A1084">
        <v>1083</v>
      </c>
      <c r="B1084">
        <v>59</v>
      </c>
      <c r="C1084">
        <v>58714</v>
      </c>
      <c r="D1084">
        <v>709</v>
      </c>
      <c r="E1084">
        <v>248935</v>
      </c>
      <c r="F1084" t="s">
        <v>35</v>
      </c>
      <c r="G1084">
        <v>6117</v>
      </c>
      <c r="H1084">
        <v>0</v>
      </c>
      <c r="I1084">
        <v>1</v>
      </c>
      <c r="J1084" t="s">
        <v>20</v>
      </c>
      <c r="K1084" t="s">
        <v>29</v>
      </c>
      <c r="L1084" t="s">
        <v>30</v>
      </c>
      <c r="M1084" t="s">
        <v>41</v>
      </c>
      <c r="N1084">
        <v>1</v>
      </c>
      <c r="O1084">
        <v>1</v>
      </c>
      <c r="P1084">
        <v>78067</v>
      </c>
      <c r="Q1084" t="s">
        <v>38</v>
      </c>
      <c r="R1084">
        <v>2</v>
      </c>
      <c r="S1084" t="s">
        <v>39</v>
      </c>
      <c r="W1084" t="str">
        <f>IF(B1084&lt;30,"&lt;30",IF(B1084&lt;=40,"30-40",IF(B1084&lt;=50,"41-50",IF(B1084&lt;=60,"51-60","&gt;60"))))</f>
        <v>51-60</v>
      </c>
      <c r="X1084" t="str">
        <f t="shared" si="64"/>
        <v>46-60 (Older Adult)</v>
      </c>
      <c r="AA1084" t="str" cm="1">
        <f t="array" ref="AA1084">INDEX(F1084:F2583, MATCH(MAX(IF(H1084:H2583="0", COUNTIF(F1084:F2583, F1084:F2583), 0)), IF(H1084:H2583="0", COUNTIF(F1084:F2583, F1084:F2583), 0), 0))</f>
        <v>Medical</v>
      </c>
      <c r="AB1084" t="str" cm="1">
        <f t="array" ref="AB1084">INDEX(Q1084:Q2082, MATCH(MAX(COUNTIFS(Q1084:Q2082, Q1084:Q2082, AC1084:AC2082, "High")), COUNTIFS(Q1084:Q2082, Q1084:Q2082, AC1084:AC2082, "High"), 0))</f>
        <v>North</v>
      </c>
      <c r="AC1084" t="str">
        <v>High Risk</v>
      </c>
      <c r="AH1084">
        <f t="shared" si="65"/>
        <v>648.68905472636811</v>
      </c>
      <c r="AJ1084">
        <f t="shared" si="66"/>
        <v>0.15436241610738255</v>
      </c>
      <c r="AK1084">
        <f t="shared" si="67"/>
        <v>-5.6654560967234245E-3</v>
      </c>
      <c r="AM1084">
        <v>0.63071241729496841</v>
      </c>
      <c r="AN1084" s="8">
        <f>IF(L1084="Male", 1, 0)</f>
        <v>1</v>
      </c>
    </row>
    <row r="1085" spans="1:40" ht="15" x14ac:dyDescent="0.3">
      <c r="A1085">
        <v>1084</v>
      </c>
      <c r="B1085">
        <v>47</v>
      </c>
      <c r="C1085">
        <v>80009</v>
      </c>
      <c r="D1085">
        <v>644</v>
      </c>
      <c r="E1085">
        <v>150464</v>
      </c>
      <c r="F1085" t="s">
        <v>44</v>
      </c>
      <c r="G1085">
        <v>4349</v>
      </c>
      <c r="H1085">
        <v>1</v>
      </c>
      <c r="I1085">
        <v>0</v>
      </c>
      <c r="J1085" t="s">
        <v>20</v>
      </c>
      <c r="K1085" t="s">
        <v>33</v>
      </c>
      <c r="L1085" t="s">
        <v>22</v>
      </c>
      <c r="M1085" t="s">
        <v>37</v>
      </c>
      <c r="N1085">
        <v>3</v>
      </c>
      <c r="O1085">
        <v>1</v>
      </c>
      <c r="P1085">
        <v>98292</v>
      </c>
      <c r="Q1085" t="s">
        <v>26</v>
      </c>
      <c r="R1085">
        <v>3</v>
      </c>
      <c r="S1085" t="s">
        <v>25</v>
      </c>
      <c r="W1085" t="str">
        <f>IF(B1085&lt;30,"&lt;30",IF(B1085&lt;=40,"30-40",IF(B1085&lt;=50,"41-50",IF(B1085&lt;=60,"51-60","&gt;60"))))</f>
        <v>41-50</v>
      </c>
      <c r="X1085" t="str">
        <f t="shared" si="64"/>
        <v>46-60 (Older Adult)</v>
      </c>
      <c r="AA1085" t="str" cm="1">
        <f t="array" ref="AA1085">INDEX(F1085:F2584, MATCH(MAX(IF(H1085:H2584="0", COUNTIF(F1085:F2584, F1085:F2584), 0)), IF(H1085:H2584="0", COUNTIF(F1085:F2584, F1085:F2584), 0), 0))</f>
        <v>Personal</v>
      </c>
      <c r="AB1085" t="str" cm="1">
        <f t="array" ref="AB1085">INDEX(Q1085:Q2083, MATCH(MAX(COUNTIFS(Q1085:Q2083, Q1085:Q2083, AC1085:AC2083, "High")), COUNTIFS(Q1085:Q2083, Q1085:Q2083, AC1085:AC2083, "High"), 0))</f>
        <v>West</v>
      </c>
      <c r="AC1085" t="str">
        <v>High Risk</v>
      </c>
      <c r="AH1085">
        <f t="shared" si="65"/>
        <v>652.44324324324327</v>
      </c>
      <c r="AJ1085">
        <f t="shared" si="66"/>
        <v>0.13414634146341464</v>
      </c>
      <c r="AK1085">
        <f t="shared" si="67"/>
        <v>-6.9849621521221178E-3</v>
      </c>
      <c r="AM1085">
        <v>0.82345700243476372</v>
      </c>
      <c r="AN1085" s="8">
        <f>IF(L1085="Male", 1, 0)</f>
        <v>0</v>
      </c>
    </row>
    <row r="1086" spans="1:40" ht="15" x14ac:dyDescent="0.3">
      <c r="A1086">
        <v>1085</v>
      </c>
      <c r="B1086">
        <v>56</v>
      </c>
      <c r="C1086">
        <v>47966</v>
      </c>
      <c r="D1086">
        <v>591</v>
      </c>
      <c r="E1086">
        <v>253397</v>
      </c>
      <c r="F1086" t="s">
        <v>35</v>
      </c>
      <c r="G1086">
        <v>3359</v>
      </c>
      <c r="H1086">
        <v>0</v>
      </c>
      <c r="I1086">
        <v>0</v>
      </c>
      <c r="J1086" t="s">
        <v>20</v>
      </c>
      <c r="K1086" t="s">
        <v>29</v>
      </c>
      <c r="L1086" t="s">
        <v>30</v>
      </c>
      <c r="M1086" t="s">
        <v>41</v>
      </c>
      <c r="N1086">
        <v>2</v>
      </c>
      <c r="O1086">
        <v>1</v>
      </c>
      <c r="P1086">
        <v>48841</v>
      </c>
      <c r="Q1086" t="s">
        <v>26</v>
      </c>
      <c r="R1086">
        <v>15</v>
      </c>
      <c r="S1086" t="s">
        <v>39</v>
      </c>
      <c r="W1086" t="str">
        <f>IF(B1086&lt;30,"&lt;30",IF(B1086&lt;=40,"30-40",IF(B1086&lt;=50,"41-50",IF(B1086&lt;=60,"51-60","&gt;60"))))</f>
        <v>51-60</v>
      </c>
      <c r="X1086" t="str">
        <f t="shared" si="64"/>
        <v>46-60 (Older Adult)</v>
      </c>
      <c r="AA1086" t="str" cm="1">
        <f t="array" ref="AA1086">INDEX(F1086:F2585, MATCH(MAX(IF(H1086:H2585="0", COUNTIF(F1086:F2585, F1086:F2585), 0)), IF(H1086:H2585="0", COUNTIF(F1086:F2585, F1086:F2585), 0), 0))</f>
        <v>Medical</v>
      </c>
      <c r="AB1086" t="str" cm="1">
        <f t="array" ref="AB1086">INDEX(Q1086:Q2084, MATCH(MAX(COUNTIFS(Q1086:Q2084, Q1086:Q2084, AC1086:AC2084, "High")), COUNTIFS(Q1086:Q2084, Q1086:Q2084, AC1086:AC2084, "High"), 0))</f>
        <v>West</v>
      </c>
      <c r="AC1086" t="str">
        <v>Low Risk</v>
      </c>
      <c r="AH1086">
        <f t="shared" si="65"/>
        <v>648.68905472636811</v>
      </c>
      <c r="AJ1086">
        <f t="shared" si="66"/>
        <v>0.13100436681222707</v>
      </c>
      <c r="AK1086">
        <f t="shared" si="67"/>
        <v>2.6157881593008971E-4</v>
      </c>
      <c r="AM1086">
        <v>0.53343048251767244</v>
      </c>
      <c r="AN1086" s="8">
        <f>IF(L1086="Male", 1, 0)</f>
        <v>1</v>
      </c>
    </row>
    <row r="1087" spans="1:40" ht="15" x14ac:dyDescent="0.3">
      <c r="A1087">
        <v>1086</v>
      </c>
      <c r="B1087">
        <v>52</v>
      </c>
      <c r="C1087">
        <v>65197</v>
      </c>
      <c r="D1087">
        <v>586</v>
      </c>
      <c r="E1087">
        <v>237567</v>
      </c>
      <c r="F1087" t="s">
        <v>19</v>
      </c>
      <c r="G1087">
        <v>4672</v>
      </c>
      <c r="H1087">
        <v>0</v>
      </c>
      <c r="I1087">
        <v>1</v>
      </c>
      <c r="J1087" t="s">
        <v>20</v>
      </c>
      <c r="K1087" t="s">
        <v>21</v>
      </c>
      <c r="L1087" t="s">
        <v>30</v>
      </c>
      <c r="M1087" t="s">
        <v>23</v>
      </c>
      <c r="N1087">
        <v>1</v>
      </c>
      <c r="O1087">
        <v>2</v>
      </c>
      <c r="P1087">
        <v>134591</v>
      </c>
      <c r="Q1087" t="s">
        <v>38</v>
      </c>
      <c r="R1087">
        <v>7</v>
      </c>
      <c r="S1087" t="s">
        <v>25</v>
      </c>
      <c r="W1087" t="str">
        <f>IF(B1087&lt;30,"&lt;30",IF(B1087&lt;=40,"30-40",IF(B1087&lt;=50,"41-50",IF(B1087&lt;=60,"51-60","&gt;60"))))</f>
        <v>51-60</v>
      </c>
      <c r="X1087" t="str">
        <f t="shared" si="64"/>
        <v>46-60 (Older Adult)</v>
      </c>
      <c r="AA1087" t="str" cm="1">
        <f t="array" ref="AA1087">INDEX(F1087:F2586, MATCH(MAX(IF(H1087:H2586="0", COUNTIF(F1087:F2586, F1087:F2586), 0)), IF(H1087:H2586="0", COUNTIF(F1087:F2586, F1087:F2586), 0), 0))</f>
        <v>Home</v>
      </c>
      <c r="AB1087" t="str" cm="1">
        <f t="array" ref="AB1087">INDEX(Q1087:Q2085, MATCH(MAX(COUNTIFS(Q1087:Q2085, Q1087:Q2085, AC1087:AC2085, "High")), COUNTIFS(Q1087:Q2085, Q1087:Q2085, AC1087:AC2085, "High"), 0))</f>
        <v>North</v>
      </c>
      <c r="AC1087" t="str">
        <v>Low Risk</v>
      </c>
      <c r="AH1087">
        <f t="shared" si="65"/>
        <v>647.51989389920425</v>
      </c>
      <c r="AJ1087">
        <f t="shared" si="66"/>
        <v>0.15436241610738255</v>
      </c>
      <c r="AK1087">
        <f t="shared" si="67"/>
        <v>-1.0511628535311989E-3</v>
      </c>
      <c r="AM1087">
        <v>0.68939112804684888</v>
      </c>
      <c r="AN1087" s="8">
        <f>IF(L1087="Male", 1, 0)</f>
        <v>1</v>
      </c>
    </row>
    <row r="1088" spans="1:40" ht="15" x14ac:dyDescent="0.3">
      <c r="A1088">
        <v>1087</v>
      </c>
      <c r="B1088">
        <v>61</v>
      </c>
      <c r="C1088">
        <v>63371</v>
      </c>
      <c r="D1088">
        <v>641</v>
      </c>
      <c r="E1088">
        <v>197363</v>
      </c>
      <c r="F1088" t="s">
        <v>28</v>
      </c>
      <c r="G1088">
        <v>6988</v>
      </c>
      <c r="H1088">
        <v>0</v>
      </c>
      <c r="I1088">
        <v>1</v>
      </c>
      <c r="J1088" t="s">
        <v>20</v>
      </c>
      <c r="K1088" t="s">
        <v>29</v>
      </c>
      <c r="L1088" t="s">
        <v>22</v>
      </c>
      <c r="M1088" t="s">
        <v>37</v>
      </c>
      <c r="N1088">
        <v>1</v>
      </c>
      <c r="O1088">
        <v>4</v>
      </c>
      <c r="P1088">
        <v>42617</v>
      </c>
      <c r="Q1088" t="s">
        <v>24</v>
      </c>
      <c r="R1088">
        <v>13</v>
      </c>
      <c r="S1088" t="s">
        <v>25</v>
      </c>
      <c r="W1088" t="str">
        <f>IF(B1088&lt;30,"&lt;30",IF(B1088&lt;=40,"30-40",IF(B1088&lt;=50,"41-50",IF(B1088&lt;=60,"51-60","&gt;60"))))</f>
        <v>&gt;60</v>
      </c>
      <c r="X1088" t="str">
        <f t="shared" si="64"/>
        <v>46-60 (Older Adult)</v>
      </c>
      <c r="AA1088" t="str" cm="1">
        <f t="array" ref="AA1088">INDEX(F1088:F2587, MATCH(MAX(IF(H1088:H2587="0", COUNTIF(F1088:F2587, F1088:F2587), 0)), IF(H1088:H2587="0", COUNTIF(F1088:F2587, F1088:F2587), 0), 0))</f>
        <v>Education</v>
      </c>
      <c r="AB1088" t="str" cm="1">
        <f t="array" ref="AB1088">INDEX(Q1088:Q2086, MATCH(MAX(COUNTIFS(Q1088:Q2086, Q1088:Q2086, AC1088:AC2086, "High")), COUNTIFS(Q1088:Q2086, Q1088:Q2086, AC1088:AC2086, "High"), 0))</f>
        <v>East</v>
      </c>
      <c r="AC1088" t="str">
        <v>High Risk</v>
      </c>
      <c r="AH1088">
        <f t="shared" si="65"/>
        <v>652.44324324324327</v>
      </c>
      <c r="AJ1088">
        <f t="shared" si="66"/>
        <v>0.15436241610738255</v>
      </c>
      <c r="AK1088">
        <f t="shared" si="67"/>
        <v>-1.4494185170819695E-3</v>
      </c>
      <c r="AM1088">
        <v>0.67286369848755012</v>
      </c>
      <c r="AN1088" s="8">
        <f>IF(L1088="Male", 1, 0)</f>
        <v>0</v>
      </c>
    </row>
    <row r="1089" spans="1:40" ht="15" x14ac:dyDescent="0.3">
      <c r="A1089">
        <v>1088</v>
      </c>
      <c r="B1089">
        <v>35</v>
      </c>
      <c r="C1089">
        <v>56660</v>
      </c>
      <c r="D1089">
        <v>695</v>
      </c>
      <c r="E1089">
        <v>126301</v>
      </c>
      <c r="F1089" t="s">
        <v>28</v>
      </c>
      <c r="G1089">
        <v>5231</v>
      </c>
      <c r="H1089">
        <v>0</v>
      </c>
      <c r="I1089">
        <v>1</v>
      </c>
      <c r="J1089" t="s">
        <v>36</v>
      </c>
      <c r="K1089" t="s">
        <v>33</v>
      </c>
      <c r="L1089" t="s">
        <v>30</v>
      </c>
      <c r="M1089" t="s">
        <v>41</v>
      </c>
      <c r="N1089">
        <v>2</v>
      </c>
      <c r="O1089">
        <v>1</v>
      </c>
      <c r="P1089">
        <v>50715</v>
      </c>
      <c r="Q1089" t="s">
        <v>26</v>
      </c>
      <c r="R1089">
        <v>16</v>
      </c>
      <c r="S1089" t="s">
        <v>25</v>
      </c>
      <c r="W1089" t="str">
        <f>IF(B1089&lt;30,"&lt;30",IF(B1089&lt;=40,"30-40",IF(B1089&lt;=50,"41-50",IF(B1089&lt;=60,"51-60","&gt;60"))))</f>
        <v>30-40</v>
      </c>
      <c r="X1089" t="str">
        <f t="shared" si="64"/>
        <v>31-45 (Middle-Aged)</v>
      </c>
      <c r="AA1089" t="str" cm="1">
        <f t="array" ref="AA1089">INDEX(F1089:F2588, MATCH(MAX(IF(H1089:H2588="0", COUNTIF(F1089:F2588, F1089:F2588), 0)), IF(H1089:H2588="0", COUNTIF(F1089:F2588, F1089:F2588), 0), 0))</f>
        <v>Education</v>
      </c>
      <c r="AB1089" t="str" cm="1">
        <f t="array" ref="AB1089">INDEX(Q1089:Q2087, MATCH(MAX(COUNTIFS(Q1089:Q2087, Q1089:Q2087, AC1089:AC2087, "High")), COUNTIFS(Q1089:Q2087, Q1089:Q2087, AC1089:AC2087, "High"), 0))</f>
        <v>West</v>
      </c>
      <c r="AC1089" t="str">
        <v>High Risk</v>
      </c>
      <c r="AH1089">
        <f t="shared" si="65"/>
        <v>648.68905472636811</v>
      </c>
      <c r="AJ1089">
        <f t="shared" si="66"/>
        <v>0.13100436681222707</v>
      </c>
      <c r="AK1089">
        <f t="shared" si="67"/>
        <v>1.6530343815498955E-17</v>
      </c>
      <c r="AM1089">
        <v>0.61212132183231804</v>
      </c>
      <c r="AN1089" s="8">
        <f>IF(L1089="Male", 1, 0)</f>
        <v>1</v>
      </c>
    </row>
    <row r="1090" spans="1:40" ht="15" x14ac:dyDescent="0.3">
      <c r="A1090">
        <v>1089</v>
      </c>
      <c r="B1090">
        <v>51</v>
      </c>
      <c r="C1090">
        <v>57207</v>
      </c>
      <c r="D1090">
        <v>616</v>
      </c>
      <c r="E1090">
        <v>210632</v>
      </c>
      <c r="F1090" t="s">
        <v>35</v>
      </c>
      <c r="G1090">
        <v>6153</v>
      </c>
      <c r="H1090">
        <v>1</v>
      </c>
      <c r="I1090">
        <v>0</v>
      </c>
      <c r="J1090" t="s">
        <v>20</v>
      </c>
      <c r="K1090" t="s">
        <v>29</v>
      </c>
      <c r="L1090" t="s">
        <v>30</v>
      </c>
      <c r="M1090" t="s">
        <v>37</v>
      </c>
      <c r="N1090">
        <v>1</v>
      </c>
      <c r="O1090">
        <v>4</v>
      </c>
      <c r="P1090">
        <v>131524</v>
      </c>
      <c r="Q1090" t="s">
        <v>32</v>
      </c>
      <c r="R1090">
        <v>13</v>
      </c>
      <c r="S1090" t="s">
        <v>34</v>
      </c>
      <c r="W1090" t="str">
        <f>IF(B1090&lt;30,"&lt;30",IF(B1090&lt;=40,"30-40",IF(B1090&lt;=50,"41-50",IF(B1090&lt;=60,"51-60","&gt;60"))))</f>
        <v>51-60</v>
      </c>
      <c r="X1090" t="str">
        <f t="shared" si="64"/>
        <v>46-60 (Older Adult)</v>
      </c>
      <c r="AA1090" t="str" cm="1">
        <f t="array" ref="AA1090">INDEX(F1090:F2589, MATCH(MAX(IF(H1090:H2589="0", COUNTIF(F1090:F2589, F1090:F2589), 0)), IF(H1090:H2589="0", COUNTIF(F1090:F2589, F1090:F2589), 0), 0))</f>
        <v>Medical</v>
      </c>
      <c r="AB1090" t="str" cm="1">
        <f t="array" ref="AB1090">INDEX(Q1090:Q2088, MATCH(MAX(COUNTIFS(Q1090:Q2088, Q1090:Q2088, AC1090:AC2088, "High")), COUNTIFS(Q1090:Q2088, Q1090:Q2088, AC1090:AC2088, "High"), 0))</f>
        <v>South</v>
      </c>
      <c r="AC1090" t="str">
        <v>High Risk</v>
      </c>
      <c r="AH1090">
        <f t="shared" si="65"/>
        <v>652.44324324324327</v>
      </c>
      <c r="AJ1090">
        <f t="shared" si="66"/>
        <v>0.15436241610738255</v>
      </c>
      <c r="AK1090">
        <f t="shared" si="67"/>
        <v>-1.3305263539920759E-3</v>
      </c>
      <c r="AM1090">
        <v>0.61707230976711347</v>
      </c>
      <c r="AN1090" s="8">
        <f>IF(L1090="Male", 1, 0)</f>
        <v>1</v>
      </c>
    </row>
    <row r="1091" spans="1:40" ht="15" x14ac:dyDescent="0.3">
      <c r="A1091">
        <v>1090</v>
      </c>
      <c r="B1091">
        <v>26</v>
      </c>
      <c r="C1091">
        <v>56905</v>
      </c>
      <c r="D1091">
        <v>686</v>
      </c>
      <c r="E1091">
        <v>182302</v>
      </c>
      <c r="F1091" t="s">
        <v>28</v>
      </c>
      <c r="G1091">
        <v>4072</v>
      </c>
      <c r="H1091">
        <v>0</v>
      </c>
      <c r="I1091">
        <v>1</v>
      </c>
      <c r="J1091" t="s">
        <v>20</v>
      </c>
      <c r="K1091" t="s">
        <v>21</v>
      </c>
      <c r="L1091" t="s">
        <v>22</v>
      </c>
      <c r="M1091" t="s">
        <v>31</v>
      </c>
      <c r="N1091">
        <v>5</v>
      </c>
      <c r="O1091">
        <v>2</v>
      </c>
      <c r="P1091">
        <v>157601</v>
      </c>
      <c r="Q1091" t="s">
        <v>26</v>
      </c>
      <c r="R1091">
        <v>12</v>
      </c>
      <c r="S1091" t="s">
        <v>45</v>
      </c>
      <c r="W1091" t="str">
        <f>IF(B1091&lt;30,"&lt;30",IF(B1091&lt;=40,"30-40",IF(B1091&lt;=50,"41-50",IF(B1091&lt;=60,"51-60","&gt;60"))))</f>
        <v>&lt;30</v>
      </c>
      <c r="X1091" t="str">
        <f t="shared" ref="X1091:X1154" si="68">IF(B1091&lt;=30, "18-30 (Young Adult)", IF(B1091&lt;=45, "31-45 (Middle-Aged)", "46-60 (Older Adult)"))</f>
        <v>18-30 (Young Adult)</v>
      </c>
      <c r="AA1091" t="str" cm="1">
        <f t="array" ref="AA1091">INDEX(F1091:F2590, MATCH(MAX(IF(H1091:H2590="0", COUNTIF(F1091:F2590, F1091:F2590), 0)), IF(H1091:H2590="0", COUNTIF(F1091:F2590, F1091:F2590), 0), 0))</f>
        <v>Education</v>
      </c>
      <c r="AB1091" t="str" cm="1">
        <f t="array" ref="AB1091">INDEX(Q1091:Q2089, MATCH(MAX(COUNTIFS(Q1091:Q2089, Q1091:Q2089, AC1091:AC2089, "High")), COUNTIFS(Q1091:Q2089, Q1091:Q2089, AC1091:AC2089, "High"), 0))</f>
        <v>West</v>
      </c>
      <c r="AC1091" t="str">
        <v>High Risk</v>
      </c>
      <c r="AH1091">
        <f t="shared" ref="AH1091:AH1154" si="69">AVERAGEIF(M:M,M1091,D:D)</f>
        <v>647.78062678062679</v>
      </c>
      <c r="AJ1091">
        <f t="shared" ref="AJ1091:AJ1154" si="70">AVERAGEIFS(H:H,N:N,N1091)</f>
        <v>0.11715481171548117</v>
      </c>
      <c r="AK1091">
        <f t="shared" ref="AK1091:AK1154" si="71">CORREL(O1091:O2590, H1091:H2590)</f>
        <v>-9.5276245601871642E-3</v>
      </c>
      <c r="AM1091">
        <v>0.61433885756179685</v>
      </c>
      <c r="AN1091" s="8">
        <f>IF(L1091="Male", 1, 0)</f>
        <v>0</v>
      </c>
    </row>
    <row r="1092" spans="1:40" ht="15" x14ac:dyDescent="0.3">
      <c r="A1092">
        <v>1091</v>
      </c>
      <c r="B1092">
        <v>45</v>
      </c>
      <c r="C1092">
        <v>39376</v>
      </c>
      <c r="D1092">
        <v>655</v>
      </c>
      <c r="E1092">
        <v>227744</v>
      </c>
      <c r="F1092" t="s">
        <v>35</v>
      </c>
      <c r="G1092">
        <v>4513</v>
      </c>
      <c r="H1092">
        <v>0</v>
      </c>
      <c r="I1092">
        <v>0</v>
      </c>
      <c r="J1092" t="s">
        <v>20</v>
      </c>
      <c r="K1092" t="s">
        <v>33</v>
      </c>
      <c r="L1092" t="s">
        <v>22</v>
      </c>
      <c r="M1092" t="s">
        <v>23</v>
      </c>
      <c r="N1092">
        <v>5</v>
      </c>
      <c r="O1092">
        <v>2</v>
      </c>
      <c r="P1092">
        <v>91281</v>
      </c>
      <c r="Q1092" t="s">
        <v>26</v>
      </c>
      <c r="R1092">
        <v>17</v>
      </c>
      <c r="S1092" t="s">
        <v>42</v>
      </c>
      <c r="W1092" t="str">
        <f>IF(B1092&lt;30,"&lt;30",IF(B1092&lt;=40,"30-40",IF(B1092&lt;=50,"41-50",IF(B1092&lt;=60,"51-60","&gt;60"))))</f>
        <v>41-50</v>
      </c>
      <c r="X1092" t="str">
        <f t="shared" si="68"/>
        <v>31-45 (Middle-Aged)</v>
      </c>
      <c r="AA1092" t="str" cm="1">
        <f t="array" ref="AA1092">INDEX(F1092:F2591, MATCH(MAX(IF(H1092:H2591="0", COUNTIF(F1092:F2591, F1092:F2591), 0)), IF(H1092:H2591="0", COUNTIF(F1092:F2591, F1092:F2591), 0), 0))</f>
        <v>Medical</v>
      </c>
      <c r="AB1092" t="str" cm="1">
        <f t="array" ref="AB1092">INDEX(Q1092:Q2090, MATCH(MAX(COUNTIFS(Q1092:Q2090, Q1092:Q2090, AC1092:AC2090, "High")), COUNTIFS(Q1092:Q2090, Q1092:Q2090, AC1092:AC2090, "High"), 0))</f>
        <v>West</v>
      </c>
      <c r="AC1092" t="str">
        <v>High Risk</v>
      </c>
      <c r="AH1092">
        <f t="shared" si="69"/>
        <v>647.51989389920425</v>
      </c>
      <c r="AJ1092">
        <f t="shared" si="70"/>
        <v>0.11715481171548117</v>
      </c>
      <c r="AK1092">
        <f t="shared" si="71"/>
        <v>-9.929667270368172E-3</v>
      </c>
      <c r="AM1092">
        <v>0.45568096449227485</v>
      </c>
      <c r="AN1092" s="8">
        <f>IF(L1092="Male", 1, 0)</f>
        <v>0</v>
      </c>
    </row>
    <row r="1093" spans="1:40" ht="15" x14ac:dyDescent="0.3">
      <c r="A1093">
        <v>1092</v>
      </c>
      <c r="B1093">
        <v>38</v>
      </c>
      <c r="C1093">
        <v>56012</v>
      </c>
      <c r="D1093">
        <v>680</v>
      </c>
      <c r="E1093">
        <v>232330</v>
      </c>
      <c r="F1093" t="s">
        <v>19</v>
      </c>
      <c r="G1093">
        <v>4689</v>
      </c>
      <c r="H1093">
        <v>0</v>
      </c>
      <c r="I1093">
        <v>1</v>
      </c>
      <c r="J1093" t="s">
        <v>20</v>
      </c>
      <c r="K1093" t="s">
        <v>33</v>
      </c>
      <c r="L1093" t="s">
        <v>22</v>
      </c>
      <c r="M1093" t="s">
        <v>23</v>
      </c>
      <c r="N1093">
        <v>1</v>
      </c>
      <c r="O1093">
        <v>3</v>
      </c>
      <c r="P1093">
        <v>98594</v>
      </c>
      <c r="Q1093" t="s">
        <v>26</v>
      </c>
      <c r="R1093">
        <v>11</v>
      </c>
      <c r="S1093" t="s">
        <v>43</v>
      </c>
      <c r="W1093" t="str">
        <f>IF(B1093&lt;30,"&lt;30",IF(B1093&lt;=40,"30-40",IF(B1093&lt;=50,"41-50",IF(B1093&lt;=60,"51-60","&gt;60"))))</f>
        <v>30-40</v>
      </c>
      <c r="X1093" t="str">
        <f t="shared" si="68"/>
        <v>31-45 (Middle-Aged)</v>
      </c>
      <c r="AA1093" t="str" cm="1">
        <f t="array" ref="AA1093">INDEX(F1093:F2592, MATCH(MAX(IF(H1093:H2592="0", COUNTIF(F1093:F2592, F1093:F2592), 0)), IF(H1093:H2592="0", COUNTIF(F1093:F2592, F1093:F2592), 0), 0))</f>
        <v>Home</v>
      </c>
      <c r="AB1093" t="str" cm="1">
        <f t="array" ref="AB1093">INDEX(Q1093:Q2091, MATCH(MAX(COUNTIFS(Q1093:Q2091, Q1093:Q2091, AC1093:AC2091, "High")), COUNTIFS(Q1093:Q2091, Q1093:Q2091, AC1093:AC2091, "High"), 0))</f>
        <v>West</v>
      </c>
      <c r="AC1093" t="str">
        <v>High Risk</v>
      </c>
      <c r="AH1093">
        <f t="shared" si="69"/>
        <v>647.51989389920425</v>
      </c>
      <c r="AJ1093">
        <f t="shared" si="70"/>
        <v>0.15436241610738255</v>
      </c>
      <c r="AK1093">
        <f t="shared" si="71"/>
        <v>-1.0333999829193512E-2</v>
      </c>
      <c r="AM1093">
        <v>0.60625616610700284</v>
      </c>
      <c r="AN1093" s="8">
        <f>IF(L1093="Male", 1, 0)</f>
        <v>0</v>
      </c>
    </row>
    <row r="1094" spans="1:40" ht="15" x14ac:dyDescent="0.3">
      <c r="A1094">
        <v>1093</v>
      </c>
      <c r="B1094">
        <v>42</v>
      </c>
      <c r="C1094">
        <v>61224</v>
      </c>
      <c r="D1094">
        <v>635</v>
      </c>
      <c r="E1094">
        <v>265953</v>
      </c>
      <c r="F1094" t="s">
        <v>19</v>
      </c>
      <c r="G1094">
        <v>3828</v>
      </c>
      <c r="H1094">
        <v>0</v>
      </c>
      <c r="I1094">
        <v>0</v>
      </c>
      <c r="J1094" t="s">
        <v>20</v>
      </c>
      <c r="K1094" t="s">
        <v>33</v>
      </c>
      <c r="L1094" t="s">
        <v>22</v>
      </c>
      <c r="M1094" t="s">
        <v>23</v>
      </c>
      <c r="N1094">
        <v>0</v>
      </c>
      <c r="O1094">
        <v>4</v>
      </c>
      <c r="P1094">
        <v>127248</v>
      </c>
      <c r="Q1094" t="s">
        <v>24</v>
      </c>
      <c r="R1094">
        <v>7</v>
      </c>
      <c r="S1094" t="s">
        <v>43</v>
      </c>
      <c r="W1094" t="str">
        <f>IF(B1094&lt;30,"&lt;30",IF(B1094&lt;=40,"30-40",IF(B1094&lt;=50,"41-50",IF(B1094&lt;=60,"51-60","&gt;60"))))</f>
        <v>41-50</v>
      </c>
      <c r="X1094" t="str">
        <f t="shared" si="68"/>
        <v>31-45 (Middle-Aged)</v>
      </c>
      <c r="AA1094" t="str" cm="1">
        <f t="array" ref="AA1094">INDEX(F1094:F2593, MATCH(MAX(IF(H1094:H2593="0", COUNTIF(F1094:F2593, F1094:F2593), 0)), IF(H1094:H2593="0", COUNTIF(F1094:F2593, F1094:F2593), 0), 0))</f>
        <v>Home</v>
      </c>
      <c r="AB1094" t="str" cm="1">
        <f t="array" ref="AB1094">INDEX(Q1094:Q2092, MATCH(MAX(COUNTIFS(Q1094:Q2092, Q1094:Q2092, AC1094:AC2092, "High")), COUNTIFS(Q1094:Q2092, Q1094:Q2092, AC1094:AC2092, "High"), 0))</f>
        <v>East</v>
      </c>
      <c r="AC1094" t="str">
        <v>High Risk</v>
      </c>
      <c r="AH1094">
        <f t="shared" si="69"/>
        <v>647.51989389920425</v>
      </c>
      <c r="AJ1094">
        <f t="shared" si="70"/>
        <v>0.15873015873015872</v>
      </c>
      <c r="AK1094">
        <f t="shared" si="71"/>
        <v>-9.8067257263229849E-3</v>
      </c>
      <c r="AM1094">
        <v>0.6534308445643221</v>
      </c>
      <c r="AN1094" s="8">
        <f>IF(L1094="Male", 1, 0)</f>
        <v>0</v>
      </c>
    </row>
    <row r="1095" spans="1:40" ht="15" x14ac:dyDescent="0.3">
      <c r="A1095">
        <v>1094</v>
      </c>
      <c r="B1095">
        <v>51</v>
      </c>
      <c r="C1095">
        <v>54829</v>
      </c>
      <c r="D1095">
        <v>659</v>
      </c>
      <c r="E1095">
        <v>146940</v>
      </c>
      <c r="F1095" t="s">
        <v>35</v>
      </c>
      <c r="G1095">
        <v>5166</v>
      </c>
      <c r="H1095">
        <v>0</v>
      </c>
      <c r="I1095">
        <v>1</v>
      </c>
      <c r="J1095" t="s">
        <v>20</v>
      </c>
      <c r="K1095" t="s">
        <v>33</v>
      </c>
      <c r="L1095" t="s">
        <v>22</v>
      </c>
      <c r="M1095" t="s">
        <v>41</v>
      </c>
      <c r="N1095">
        <v>1</v>
      </c>
      <c r="O1095">
        <v>4</v>
      </c>
      <c r="P1095">
        <v>108683</v>
      </c>
      <c r="Q1095" t="s">
        <v>24</v>
      </c>
      <c r="R1095">
        <v>13</v>
      </c>
      <c r="S1095" t="s">
        <v>27</v>
      </c>
      <c r="W1095" t="str">
        <f>IF(B1095&lt;30,"&lt;30",IF(B1095&lt;=40,"30-40",IF(B1095&lt;=50,"41-50",IF(B1095&lt;=60,"51-60","&gt;60"))))</f>
        <v>51-60</v>
      </c>
      <c r="X1095" t="str">
        <f t="shared" si="68"/>
        <v>46-60 (Older Adult)</v>
      </c>
      <c r="AA1095" t="str" cm="1">
        <f t="array" ref="AA1095">INDEX(F1095:F2594, MATCH(MAX(IF(H1095:H2594="0", COUNTIF(F1095:F2594, F1095:F2594), 0)), IF(H1095:H2594="0", COUNTIF(F1095:F2594, F1095:F2594), 0), 0))</f>
        <v>Medical</v>
      </c>
      <c r="AB1095" t="str" cm="1">
        <f t="array" ref="AB1095">INDEX(Q1095:Q2093, MATCH(MAX(COUNTIFS(Q1095:Q2093, Q1095:Q2093, AC1095:AC2093, "High")), COUNTIFS(Q1095:Q2093, Q1095:Q2093, AC1095:AC2093, "High"), 0))</f>
        <v>East</v>
      </c>
      <c r="AC1095" t="str">
        <v>High Risk</v>
      </c>
      <c r="AH1095">
        <f t="shared" si="69"/>
        <v>648.68905472636811</v>
      </c>
      <c r="AJ1095">
        <f t="shared" si="70"/>
        <v>0.15436241610738255</v>
      </c>
      <c r="AK1095">
        <f t="shared" si="71"/>
        <v>-8.3559675378937354E-3</v>
      </c>
      <c r="AM1095">
        <v>0.59554863644180556</v>
      </c>
      <c r="AN1095" s="8">
        <f>IF(L1095="Male", 1, 0)</f>
        <v>0</v>
      </c>
    </row>
    <row r="1096" spans="1:40" ht="15" x14ac:dyDescent="0.3">
      <c r="A1096">
        <v>1095</v>
      </c>
      <c r="B1096">
        <v>56</v>
      </c>
      <c r="C1096">
        <v>22368</v>
      </c>
      <c r="D1096">
        <v>696</v>
      </c>
      <c r="E1096">
        <v>306918</v>
      </c>
      <c r="F1096" t="s">
        <v>40</v>
      </c>
      <c r="G1096">
        <v>4181</v>
      </c>
      <c r="H1096">
        <v>1</v>
      </c>
      <c r="I1096">
        <v>1</v>
      </c>
      <c r="J1096" t="s">
        <v>20</v>
      </c>
      <c r="K1096" t="s">
        <v>21</v>
      </c>
      <c r="L1096" t="s">
        <v>30</v>
      </c>
      <c r="M1096" t="s">
        <v>31</v>
      </c>
      <c r="N1096">
        <v>3</v>
      </c>
      <c r="O1096">
        <v>4</v>
      </c>
      <c r="P1096">
        <v>88803</v>
      </c>
      <c r="Q1096" t="s">
        <v>38</v>
      </c>
      <c r="R1096">
        <v>10</v>
      </c>
      <c r="S1096" t="s">
        <v>27</v>
      </c>
      <c r="W1096" t="str">
        <f>IF(B1096&lt;30,"&lt;30",IF(B1096&lt;=40,"30-40",IF(B1096&lt;=50,"41-50",IF(B1096&lt;=60,"51-60","&gt;60"))))</f>
        <v>51-60</v>
      </c>
      <c r="X1096" t="str">
        <f t="shared" si="68"/>
        <v>46-60 (Older Adult)</v>
      </c>
      <c r="AA1096" t="str" cm="1">
        <f t="array" ref="AA1096">INDEX(F1096:F2595, MATCH(MAX(IF(H1096:H2595="0", COUNTIF(F1096:F2595, F1096:F2595), 0)), IF(H1096:H2595="0", COUNTIF(F1096:F2595, F1096:F2595), 0), 0))</f>
        <v>Car</v>
      </c>
      <c r="AB1096" t="str" cm="1">
        <f t="array" ref="AB1096">INDEX(Q1096:Q2094, MATCH(MAX(COUNTIFS(Q1096:Q2094, Q1096:Q2094, AC1096:AC2094, "High")), COUNTIFS(Q1096:Q2094, Q1096:Q2094, AC1096:AC2094, "High"), 0))</f>
        <v>North</v>
      </c>
      <c r="AC1096" t="str">
        <v>High Risk</v>
      </c>
      <c r="AH1096">
        <f t="shared" si="69"/>
        <v>647.78062678062679</v>
      </c>
      <c r="AJ1096">
        <f t="shared" si="70"/>
        <v>0.13414634146341464</v>
      </c>
      <c r="AK1096">
        <f t="shared" si="71"/>
        <v>-6.8902002368043782E-3</v>
      </c>
      <c r="AM1096">
        <v>0.30173872903523619</v>
      </c>
      <c r="AN1096" s="8">
        <f>IF(L1096="Male", 1, 0)</f>
        <v>1</v>
      </c>
    </row>
    <row r="1097" spans="1:40" ht="15" x14ac:dyDescent="0.3">
      <c r="A1097">
        <v>1096</v>
      </c>
      <c r="B1097">
        <v>29</v>
      </c>
      <c r="C1097">
        <v>26207</v>
      </c>
      <c r="D1097">
        <v>649</v>
      </c>
      <c r="E1097">
        <v>244764</v>
      </c>
      <c r="F1097" t="s">
        <v>40</v>
      </c>
      <c r="G1097">
        <v>5948</v>
      </c>
      <c r="H1097">
        <v>0</v>
      </c>
      <c r="I1097">
        <v>1</v>
      </c>
      <c r="J1097" t="s">
        <v>36</v>
      </c>
      <c r="K1097" t="s">
        <v>33</v>
      </c>
      <c r="L1097" t="s">
        <v>22</v>
      </c>
      <c r="M1097" t="s">
        <v>41</v>
      </c>
      <c r="N1097">
        <v>1</v>
      </c>
      <c r="O1097">
        <v>3</v>
      </c>
      <c r="P1097">
        <v>85436</v>
      </c>
      <c r="Q1097" t="s">
        <v>26</v>
      </c>
      <c r="R1097">
        <v>10</v>
      </c>
      <c r="S1097" t="s">
        <v>39</v>
      </c>
      <c r="W1097" t="str">
        <f>IF(B1097&lt;30,"&lt;30",IF(B1097&lt;=40,"30-40",IF(B1097&lt;=50,"41-50",IF(B1097&lt;=60,"51-60","&gt;60"))))</f>
        <v>&lt;30</v>
      </c>
      <c r="X1097" t="str">
        <f t="shared" si="68"/>
        <v>18-30 (Young Adult)</v>
      </c>
      <c r="AA1097" t="str" cm="1">
        <f t="array" ref="AA1097">INDEX(F1097:F2596, MATCH(MAX(IF(H1097:H2596="0", COUNTIF(F1097:F2596, F1097:F2596), 0)), IF(H1097:H2596="0", COUNTIF(F1097:F2596, F1097:F2596), 0), 0))</f>
        <v>Car</v>
      </c>
      <c r="AB1097" t="str" cm="1">
        <f t="array" ref="AB1097">INDEX(Q1097:Q2095, MATCH(MAX(COUNTIFS(Q1097:Q2095, Q1097:Q2095, AC1097:AC2095, "High")), COUNTIFS(Q1097:Q2095, Q1097:Q2095, AC1097:AC2095, "High"), 0))</f>
        <v>West</v>
      </c>
      <c r="AC1097" t="str">
        <v>High Risk</v>
      </c>
      <c r="AH1097">
        <f t="shared" si="69"/>
        <v>648.68905472636811</v>
      </c>
      <c r="AJ1097">
        <f t="shared" si="70"/>
        <v>0.15436241610738255</v>
      </c>
      <c r="AK1097">
        <f t="shared" si="71"/>
        <v>-1.5333482519669525E-2</v>
      </c>
      <c r="AM1097">
        <v>0.33648615624123168</v>
      </c>
      <c r="AN1097" s="8">
        <f>IF(L1097="Male", 1, 0)</f>
        <v>0</v>
      </c>
    </row>
    <row r="1098" spans="1:40" ht="15" x14ac:dyDescent="0.3">
      <c r="A1098">
        <v>1097</v>
      </c>
      <c r="B1098">
        <v>23</v>
      </c>
      <c r="C1098">
        <v>37726</v>
      </c>
      <c r="D1098">
        <v>623</v>
      </c>
      <c r="E1098">
        <v>235712</v>
      </c>
      <c r="F1098" t="s">
        <v>19</v>
      </c>
      <c r="G1098">
        <v>5089</v>
      </c>
      <c r="H1098">
        <v>0</v>
      </c>
      <c r="I1098">
        <v>1</v>
      </c>
      <c r="J1098" t="s">
        <v>20</v>
      </c>
      <c r="K1098" t="s">
        <v>21</v>
      </c>
      <c r="L1098" t="s">
        <v>22</v>
      </c>
      <c r="M1098" t="s">
        <v>41</v>
      </c>
      <c r="N1098">
        <v>3</v>
      </c>
      <c r="O1098">
        <v>1</v>
      </c>
      <c r="P1098">
        <v>52996</v>
      </c>
      <c r="Q1098" t="s">
        <v>24</v>
      </c>
      <c r="R1098">
        <v>13</v>
      </c>
      <c r="S1098" t="s">
        <v>42</v>
      </c>
      <c r="W1098" t="str">
        <f>IF(B1098&lt;30,"&lt;30",IF(B1098&lt;=40,"30-40",IF(B1098&lt;=50,"41-50",IF(B1098&lt;=60,"51-60","&gt;60"))))</f>
        <v>&lt;30</v>
      </c>
      <c r="X1098" t="str">
        <f t="shared" si="68"/>
        <v>18-30 (Young Adult)</v>
      </c>
      <c r="AA1098" t="str" cm="1">
        <f t="array" ref="AA1098">INDEX(F1098:F2597, MATCH(MAX(IF(H1098:H2597="0", COUNTIF(F1098:F2597, F1098:F2597), 0)), IF(H1098:H2597="0", COUNTIF(F1098:F2597, F1098:F2597), 0), 0))</f>
        <v>Home</v>
      </c>
      <c r="AB1098" t="str" cm="1">
        <f t="array" ref="AB1098">INDEX(Q1098:Q2096, MATCH(MAX(COUNTIFS(Q1098:Q2096, Q1098:Q2096, AC1098:AC2096, "High")), COUNTIFS(Q1098:Q2096, Q1098:Q2096, AC1098:AC2096, "High"), 0))</f>
        <v>East</v>
      </c>
      <c r="AC1098" t="str">
        <v>High Risk</v>
      </c>
      <c r="AH1098">
        <f t="shared" si="69"/>
        <v>648.68905472636811</v>
      </c>
      <c r="AJ1098">
        <f t="shared" si="70"/>
        <v>0.13414634146341464</v>
      </c>
      <c r="AK1098">
        <f t="shared" si="71"/>
        <v>-1.4792134118986623E-2</v>
      </c>
      <c r="AM1098">
        <v>0.44074654019170373</v>
      </c>
      <c r="AN1098" s="8">
        <f>IF(L1098="Male", 1, 0)</f>
        <v>0</v>
      </c>
    </row>
    <row r="1099" spans="1:40" ht="15" x14ac:dyDescent="0.3">
      <c r="A1099">
        <v>1098</v>
      </c>
      <c r="B1099">
        <v>53</v>
      </c>
      <c r="C1099">
        <v>48321</v>
      </c>
      <c r="D1099">
        <v>559</v>
      </c>
      <c r="E1099">
        <v>295820</v>
      </c>
      <c r="F1099" t="s">
        <v>44</v>
      </c>
      <c r="G1099">
        <v>6480</v>
      </c>
      <c r="H1099">
        <v>0</v>
      </c>
      <c r="I1099">
        <v>1</v>
      </c>
      <c r="J1099" t="s">
        <v>20</v>
      </c>
      <c r="K1099" t="s">
        <v>21</v>
      </c>
      <c r="L1099" t="s">
        <v>22</v>
      </c>
      <c r="M1099" t="s">
        <v>37</v>
      </c>
      <c r="N1099">
        <v>2</v>
      </c>
      <c r="O1099">
        <v>1</v>
      </c>
      <c r="P1099">
        <v>106988</v>
      </c>
      <c r="Q1099" t="s">
        <v>24</v>
      </c>
      <c r="R1099">
        <v>19</v>
      </c>
      <c r="S1099" t="s">
        <v>45</v>
      </c>
      <c r="W1099" t="str">
        <f>IF(B1099&lt;30,"&lt;30",IF(B1099&lt;=40,"30-40",IF(B1099&lt;=50,"41-50",IF(B1099&lt;=60,"51-60","&gt;60"))))</f>
        <v>51-60</v>
      </c>
      <c r="X1099" t="str">
        <f t="shared" si="68"/>
        <v>46-60 (Older Adult)</v>
      </c>
      <c r="AA1099" t="str" cm="1">
        <f t="array" ref="AA1099">INDEX(F1099:F2598, MATCH(MAX(IF(H1099:H2598="0", COUNTIF(F1099:F2598, F1099:F2598), 0)), IF(H1099:H2598="0", COUNTIF(F1099:F2598, F1099:F2598), 0), 0))</f>
        <v>Personal</v>
      </c>
      <c r="AB1099" t="str" cm="1">
        <f t="array" ref="AB1099">INDEX(Q1099:Q2097, MATCH(MAX(COUNTIFS(Q1099:Q2097, Q1099:Q2097, AC1099:AC2097, "High")), COUNTIFS(Q1099:Q2097, Q1099:Q2097, AC1099:AC2097, "High"), 0))</f>
        <v>East</v>
      </c>
      <c r="AC1099" t="str">
        <v>Low Risk</v>
      </c>
      <c r="AH1099">
        <f t="shared" si="69"/>
        <v>652.44324324324327</v>
      </c>
      <c r="AJ1099">
        <f t="shared" si="70"/>
        <v>0.13100436681222707</v>
      </c>
      <c r="AK1099">
        <f t="shared" si="71"/>
        <v>-1.6168262538558239E-2</v>
      </c>
      <c r="AM1099">
        <v>0.53664364653385588</v>
      </c>
      <c r="AN1099" s="8">
        <f>IF(L1099="Male", 1, 0)</f>
        <v>0</v>
      </c>
    </row>
    <row r="1100" spans="1:40" ht="15" x14ac:dyDescent="0.3">
      <c r="A1100">
        <v>1099</v>
      </c>
      <c r="B1100">
        <v>47</v>
      </c>
      <c r="C1100">
        <v>38531</v>
      </c>
      <c r="D1100">
        <v>677</v>
      </c>
      <c r="E1100">
        <v>215891</v>
      </c>
      <c r="F1100" t="s">
        <v>40</v>
      </c>
      <c r="G1100">
        <v>3322</v>
      </c>
      <c r="H1100">
        <v>1</v>
      </c>
      <c r="I1100">
        <v>1</v>
      </c>
      <c r="J1100" t="s">
        <v>20</v>
      </c>
      <c r="K1100" t="s">
        <v>29</v>
      </c>
      <c r="L1100" t="s">
        <v>22</v>
      </c>
      <c r="M1100" t="s">
        <v>23</v>
      </c>
      <c r="N1100">
        <v>1</v>
      </c>
      <c r="O1100">
        <v>2</v>
      </c>
      <c r="P1100">
        <v>97242</v>
      </c>
      <c r="Q1100" t="s">
        <v>38</v>
      </c>
      <c r="R1100">
        <v>17</v>
      </c>
      <c r="S1100" t="s">
        <v>25</v>
      </c>
      <c r="W1100" t="str">
        <f>IF(B1100&lt;30,"&lt;30",IF(B1100&lt;=40,"30-40",IF(B1100&lt;=50,"41-50",IF(B1100&lt;=60,"51-60","&gt;60"))))</f>
        <v>41-50</v>
      </c>
      <c r="X1100" t="str">
        <f t="shared" si="68"/>
        <v>46-60 (Older Adult)</v>
      </c>
      <c r="AA1100" t="str" cm="1">
        <f t="array" ref="AA1100">INDEX(F1100:F2599, MATCH(MAX(IF(H1100:H2599="0", COUNTIF(F1100:F2599, F1100:F2599), 0)), IF(H1100:H2599="0", COUNTIF(F1100:F2599, F1100:F2599), 0), 0))</f>
        <v>Car</v>
      </c>
      <c r="AB1100" t="str" cm="1">
        <f t="array" ref="AB1100">INDEX(Q1100:Q2098, MATCH(MAX(COUNTIFS(Q1100:Q2098, Q1100:Q2098, AC1100:AC2098, "High")), COUNTIFS(Q1100:Q2098, Q1100:Q2098, AC1100:AC2098, "High"), 0))</f>
        <v>North</v>
      </c>
      <c r="AC1100" t="str">
        <v>High Risk</v>
      </c>
      <c r="AH1100">
        <f t="shared" si="69"/>
        <v>647.51989389920425</v>
      </c>
      <c r="AJ1100">
        <f t="shared" si="70"/>
        <v>0.15436241610738255</v>
      </c>
      <c r="AK1100">
        <f t="shared" si="71"/>
        <v>-1.7557579286352487E-2</v>
      </c>
      <c r="AM1100">
        <v>0.44803272901713387</v>
      </c>
      <c r="AN1100" s="8">
        <f>IF(L1100="Male", 1, 0)</f>
        <v>0</v>
      </c>
    </row>
    <row r="1101" spans="1:40" ht="15" x14ac:dyDescent="0.3">
      <c r="A1101">
        <v>1100</v>
      </c>
      <c r="B1101">
        <v>63</v>
      </c>
      <c r="C1101">
        <v>59688</v>
      </c>
      <c r="D1101">
        <v>611</v>
      </c>
      <c r="E1101">
        <v>251682</v>
      </c>
      <c r="F1101" t="s">
        <v>35</v>
      </c>
      <c r="G1101">
        <v>4468</v>
      </c>
      <c r="H1101">
        <v>0</v>
      </c>
      <c r="I1101">
        <v>1</v>
      </c>
      <c r="J1101" t="s">
        <v>20</v>
      </c>
      <c r="K1101" t="s">
        <v>29</v>
      </c>
      <c r="L1101" t="s">
        <v>30</v>
      </c>
      <c r="M1101" t="s">
        <v>41</v>
      </c>
      <c r="N1101">
        <v>2</v>
      </c>
      <c r="O1101">
        <v>3</v>
      </c>
      <c r="P1101">
        <v>86864</v>
      </c>
      <c r="Q1101" t="s">
        <v>32</v>
      </c>
      <c r="R1101">
        <v>7</v>
      </c>
      <c r="S1101" t="s">
        <v>25</v>
      </c>
      <c r="W1101" t="str">
        <f>IF(B1101&lt;30,"&lt;30",IF(B1101&lt;=40,"30-40",IF(B1101&lt;=50,"41-50",IF(B1101&lt;=60,"51-60","&gt;60"))))</f>
        <v>&gt;60</v>
      </c>
      <c r="X1101" t="str">
        <f t="shared" si="68"/>
        <v>46-60 (Older Adult)</v>
      </c>
      <c r="AA1101" t="str" cm="1">
        <f t="array" ref="AA1101">INDEX(F1101:F2600, MATCH(MAX(IF(H1101:H2600="0", COUNTIF(F1101:F2600, F1101:F2600), 0)), IF(H1101:H2600="0", COUNTIF(F1101:F2600, F1101:F2600), 0), 0))</f>
        <v>Medical</v>
      </c>
      <c r="AB1101" t="str" cm="1">
        <f t="array" ref="AB1101">INDEX(Q1101:Q2099, MATCH(MAX(COUNTIFS(Q1101:Q2099, Q1101:Q2099, AC1101:AC2099, "High")), COUNTIFS(Q1101:Q2099, Q1101:Q2099, AC1101:AC2099, "High"), 0))</f>
        <v>South</v>
      </c>
      <c r="AC1101" t="str">
        <v>High Risk</v>
      </c>
      <c r="AH1101">
        <f t="shared" si="69"/>
        <v>648.68905472636811</v>
      </c>
      <c r="AJ1101">
        <f t="shared" si="70"/>
        <v>0.13100436681222707</v>
      </c>
      <c r="AK1101">
        <f t="shared" si="71"/>
        <v>-1.5409993963239856E-2</v>
      </c>
      <c r="AM1101">
        <v>0.63952825321542683</v>
      </c>
      <c r="AN1101" s="8">
        <f>IF(L1101="Male", 1, 0)</f>
        <v>1</v>
      </c>
    </row>
    <row r="1102" spans="1:40" ht="15" x14ac:dyDescent="0.3">
      <c r="A1102">
        <v>1101</v>
      </c>
      <c r="B1102">
        <v>21</v>
      </c>
      <c r="C1102">
        <v>67879</v>
      </c>
      <c r="D1102">
        <v>623</v>
      </c>
      <c r="E1102">
        <v>208488</v>
      </c>
      <c r="F1102" t="s">
        <v>19</v>
      </c>
      <c r="G1102">
        <v>4592</v>
      </c>
      <c r="H1102">
        <v>0</v>
      </c>
      <c r="I1102">
        <v>0</v>
      </c>
      <c r="J1102" t="s">
        <v>20</v>
      </c>
      <c r="K1102" t="s">
        <v>33</v>
      </c>
      <c r="L1102" t="s">
        <v>22</v>
      </c>
      <c r="M1102" t="s">
        <v>23</v>
      </c>
      <c r="N1102">
        <v>4</v>
      </c>
      <c r="O1102">
        <v>4</v>
      </c>
      <c r="P1102">
        <v>69945</v>
      </c>
      <c r="Q1102" t="s">
        <v>32</v>
      </c>
      <c r="R1102">
        <v>4</v>
      </c>
      <c r="S1102" t="s">
        <v>43</v>
      </c>
      <c r="W1102" t="str">
        <f>IF(B1102&lt;30,"&lt;30",IF(B1102&lt;=40,"30-40",IF(B1102&lt;=50,"41-50",IF(B1102&lt;=60,"51-60","&gt;60"))))</f>
        <v>&lt;30</v>
      </c>
      <c r="X1102" t="str">
        <f t="shared" si="68"/>
        <v>18-30 (Young Adult)</v>
      </c>
      <c r="AA1102" t="str" cm="1">
        <f t="array" ref="AA1102">INDEX(F1102:F2601, MATCH(MAX(IF(H1102:H2601="0", COUNTIF(F1102:F2601, F1102:F2601), 0)), IF(H1102:H2601="0", COUNTIF(F1102:F2601, F1102:F2601), 0), 0))</f>
        <v>Home</v>
      </c>
      <c r="AB1102" t="str" cm="1">
        <f t="array" ref="AB1102">INDEX(Q1102:Q2100, MATCH(MAX(COUNTIFS(Q1102:Q2100, Q1102:Q2100, AC1102:AC2100, "High")), COUNTIFS(Q1102:Q2100, Q1102:Q2100, AC1102:AC2100, "High"), 0))</f>
        <v>South</v>
      </c>
      <c r="AC1102" t="str">
        <v>High Risk</v>
      </c>
      <c r="AH1102">
        <f t="shared" si="69"/>
        <v>647.51989389920425</v>
      </c>
      <c r="AJ1102">
        <f t="shared" si="70"/>
        <v>0.17796610169491525</v>
      </c>
      <c r="AK1102">
        <f t="shared" si="71"/>
        <v>-1.4871787746381329E-2</v>
      </c>
      <c r="AM1102">
        <v>0.71366635590995897</v>
      </c>
      <c r="AN1102" s="8">
        <f>IF(L1102="Male", 1, 0)</f>
        <v>0</v>
      </c>
    </row>
    <row r="1103" spans="1:40" ht="15" x14ac:dyDescent="0.3">
      <c r="A1103">
        <v>1102</v>
      </c>
      <c r="B1103">
        <v>64</v>
      </c>
      <c r="C1103">
        <v>70005</v>
      </c>
      <c r="D1103">
        <v>596</v>
      </c>
      <c r="E1103">
        <v>242040</v>
      </c>
      <c r="F1103" t="s">
        <v>28</v>
      </c>
      <c r="G1103">
        <v>5463</v>
      </c>
      <c r="H1103">
        <v>0</v>
      </c>
      <c r="I1103">
        <v>0</v>
      </c>
      <c r="J1103" t="s">
        <v>20</v>
      </c>
      <c r="K1103" t="s">
        <v>33</v>
      </c>
      <c r="L1103" t="s">
        <v>30</v>
      </c>
      <c r="M1103" t="s">
        <v>31</v>
      </c>
      <c r="N1103">
        <v>5</v>
      </c>
      <c r="O1103">
        <v>3</v>
      </c>
      <c r="P1103">
        <v>72984</v>
      </c>
      <c r="Q1103" t="s">
        <v>26</v>
      </c>
      <c r="R1103">
        <v>17</v>
      </c>
      <c r="S1103" t="s">
        <v>25</v>
      </c>
      <c r="W1103" t="str">
        <f>IF(B1103&lt;30,"&lt;30",IF(B1103&lt;=40,"30-40",IF(B1103&lt;=50,"41-50",IF(B1103&lt;=60,"51-60","&gt;60"))))</f>
        <v>&gt;60</v>
      </c>
      <c r="X1103" t="str">
        <f t="shared" si="68"/>
        <v>46-60 (Older Adult)</v>
      </c>
      <c r="AA1103" t="str" cm="1">
        <f t="array" ref="AA1103">INDEX(F1103:F2602, MATCH(MAX(IF(H1103:H2602="0", COUNTIF(F1103:F2602, F1103:F2602), 0)), IF(H1103:H2602="0", COUNTIF(F1103:F2602, F1103:F2602), 0), 0))</f>
        <v>Education</v>
      </c>
      <c r="AB1103" t="str" cm="1">
        <f t="array" ref="AB1103">INDEX(Q1103:Q2101, MATCH(MAX(COUNTIFS(Q1103:Q2101, Q1103:Q2101, AC1103:AC2101, "High")), COUNTIFS(Q1103:Q2101, Q1103:Q2101, AC1103:AC2101, "High"), 0))</f>
        <v>West</v>
      </c>
      <c r="AC1103" t="str">
        <v>Low Risk</v>
      </c>
      <c r="AH1103">
        <f t="shared" si="69"/>
        <v>647.78062678062679</v>
      </c>
      <c r="AJ1103">
        <f t="shared" si="70"/>
        <v>0.11715481171548117</v>
      </c>
      <c r="AK1103">
        <f t="shared" si="71"/>
        <v>-1.3407733179379941E-2</v>
      </c>
      <c r="AM1103">
        <v>0.73290913534208879</v>
      </c>
      <c r="AN1103" s="8">
        <f>IF(L1103="Male", 1, 0)</f>
        <v>1</v>
      </c>
    </row>
    <row r="1104" spans="1:40" ht="15" x14ac:dyDescent="0.3">
      <c r="A1104">
        <v>1103</v>
      </c>
      <c r="B1104">
        <v>29</v>
      </c>
      <c r="C1104">
        <v>55052</v>
      </c>
      <c r="D1104">
        <v>638</v>
      </c>
      <c r="E1104">
        <v>258080</v>
      </c>
      <c r="F1104" t="s">
        <v>28</v>
      </c>
      <c r="G1104">
        <v>4577</v>
      </c>
      <c r="H1104">
        <v>0</v>
      </c>
      <c r="I1104">
        <v>1</v>
      </c>
      <c r="J1104" t="s">
        <v>20</v>
      </c>
      <c r="K1104" t="s">
        <v>21</v>
      </c>
      <c r="L1104" t="s">
        <v>30</v>
      </c>
      <c r="M1104" t="s">
        <v>31</v>
      </c>
      <c r="N1104">
        <v>1</v>
      </c>
      <c r="O1104">
        <v>2</v>
      </c>
      <c r="P1104">
        <v>118551</v>
      </c>
      <c r="Q1104" t="s">
        <v>32</v>
      </c>
      <c r="R1104">
        <v>4</v>
      </c>
      <c r="S1104" t="s">
        <v>43</v>
      </c>
      <c r="W1104" t="str">
        <f>IF(B1104&lt;30,"&lt;30",IF(B1104&lt;=40,"30-40",IF(B1104&lt;=50,"41-50",IF(B1104&lt;=60,"51-60","&gt;60"))))</f>
        <v>&lt;30</v>
      </c>
      <c r="X1104" t="str">
        <f t="shared" si="68"/>
        <v>18-30 (Young Adult)</v>
      </c>
      <c r="AA1104" t="str" cm="1">
        <f t="array" ref="AA1104">INDEX(F1104:F2603, MATCH(MAX(IF(H1104:H2603="0", COUNTIF(F1104:F2603, F1104:F2603), 0)), IF(H1104:H2603="0", COUNTIF(F1104:F2603, F1104:F2603), 0), 0))</f>
        <v>Education</v>
      </c>
      <c r="AB1104" t="str" cm="1">
        <f t="array" ref="AB1104">INDEX(Q1104:Q2102, MATCH(MAX(COUNTIFS(Q1104:Q2102, Q1104:Q2102, AC1104:AC2102, "High")), COUNTIFS(Q1104:Q2102, Q1104:Q2102, AC1104:AC2102, "High"), 0))</f>
        <v>South</v>
      </c>
      <c r="AC1104" t="str">
        <v>High Risk</v>
      </c>
      <c r="AH1104">
        <f t="shared" si="69"/>
        <v>647.78062678062679</v>
      </c>
      <c r="AJ1104">
        <f t="shared" si="70"/>
        <v>0.15436241610738255</v>
      </c>
      <c r="AK1104">
        <f t="shared" si="71"/>
        <v>-1.2858798340453932E-2</v>
      </c>
      <c r="AM1104">
        <v>0.59756704651394332</v>
      </c>
      <c r="AN1104" s="8">
        <f>IF(L1104="Male", 1, 0)</f>
        <v>1</v>
      </c>
    </row>
    <row r="1105" spans="1:40" ht="15" x14ac:dyDescent="0.3">
      <c r="A1105">
        <v>1104</v>
      </c>
      <c r="B1105">
        <v>25</v>
      </c>
      <c r="C1105">
        <v>66262</v>
      </c>
      <c r="D1105">
        <v>754</v>
      </c>
      <c r="E1105">
        <v>252946</v>
      </c>
      <c r="F1105" t="s">
        <v>40</v>
      </c>
      <c r="G1105">
        <v>6722</v>
      </c>
      <c r="H1105">
        <v>0</v>
      </c>
      <c r="I1105">
        <v>1</v>
      </c>
      <c r="J1105" t="s">
        <v>36</v>
      </c>
      <c r="K1105" t="s">
        <v>29</v>
      </c>
      <c r="L1105" t="s">
        <v>22</v>
      </c>
      <c r="M1105" t="s">
        <v>23</v>
      </c>
      <c r="N1105">
        <v>2</v>
      </c>
      <c r="O1105">
        <v>1</v>
      </c>
      <c r="P1105">
        <v>126449</v>
      </c>
      <c r="Q1105" t="s">
        <v>38</v>
      </c>
      <c r="R1105">
        <v>18</v>
      </c>
      <c r="S1105" t="s">
        <v>25</v>
      </c>
      <c r="W1105" t="str">
        <f>IF(B1105&lt;30,"&lt;30",IF(B1105&lt;=40,"30-40",IF(B1105&lt;=50,"41-50",IF(B1105&lt;=60,"51-60","&gt;60"))))</f>
        <v>&lt;30</v>
      </c>
      <c r="X1105" t="str">
        <f t="shared" si="68"/>
        <v>18-30 (Young Adult)</v>
      </c>
      <c r="AA1105" t="str" cm="1">
        <f t="array" ref="AA1105">INDEX(F1105:F2604, MATCH(MAX(IF(H1105:H2604="0", COUNTIF(F1105:F2604, F1105:F2604), 0)), IF(H1105:H2604="0", COUNTIF(F1105:F2604, F1105:F2604), 0), 0))</f>
        <v>Car</v>
      </c>
      <c r="AB1105" t="str" cm="1">
        <f t="array" ref="AB1105">INDEX(Q1105:Q2103, MATCH(MAX(COUNTIFS(Q1105:Q2103, Q1105:Q2103, AC1105:AC2103, "High")), COUNTIFS(Q1105:Q2103, Q1105:Q2103, AC1105:AC2103, "High"), 0))</f>
        <v>North</v>
      </c>
      <c r="AC1105" t="str">
        <v>High Risk</v>
      </c>
      <c r="AH1105">
        <f t="shared" si="69"/>
        <v>647.51989389920425</v>
      </c>
      <c r="AJ1105">
        <f t="shared" si="70"/>
        <v>0.13100436681222707</v>
      </c>
      <c r="AK1105">
        <f t="shared" si="71"/>
        <v>-1.3264392682771145E-2</v>
      </c>
      <c r="AM1105">
        <v>0.69903062009539929</v>
      </c>
      <c r="AN1105" s="8">
        <f>IF(L1105="Male", 1, 0)</f>
        <v>0</v>
      </c>
    </row>
    <row r="1106" spans="1:40" ht="15" x14ac:dyDescent="0.3">
      <c r="A1106">
        <v>1105</v>
      </c>
      <c r="B1106">
        <v>35</v>
      </c>
      <c r="C1106">
        <v>41561</v>
      </c>
      <c r="D1106">
        <v>667</v>
      </c>
      <c r="E1106">
        <v>124400</v>
      </c>
      <c r="F1106" t="s">
        <v>44</v>
      </c>
      <c r="G1106">
        <v>4815</v>
      </c>
      <c r="H1106">
        <v>0</v>
      </c>
      <c r="I1106">
        <v>0</v>
      </c>
      <c r="J1106" t="s">
        <v>20</v>
      </c>
      <c r="K1106" t="s">
        <v>33</v>
      </c>
      <c r="L1106" t="s">
        <v>30</v>
      </c>
      <c r="M1106" t="s">
        <v>23</v>
      </c>
      <c r="N1106">
        <v>4</v>
      </c>
      <c r="O1106">
        <v>1</v>
      </c>
      <c r="P1106">
        <v>90186</v>
      </c>
      <c r="Q1106" t="s">
        <v>24</v>
      </c>
      <c r="R1106">
        <v>8</v>
      </c>
      <c r="S1106" t="s">
        <v>39</v>
      </c>
      <c r="W1106" t="str">
        <f>IF(B1106&lt;30,"&lt;30",IF(B1106&lt;=40,"30-40",IF(B1106&lt;=50,"41-50",IF(B1106&lt;=60,"51-60","&gt;60"))))</f>
        <v>30-40</v>
      </c>
      <c r="X1106" t="str">
        <f t="shared" si="68"/>
        <v>31-45 (Middle-Aged)</v>
      </c>
      <c r="AA1106" t="str" cm="1">
        <f t="array" ref="AA1106">INDEX(F1106:F2605, MATCH(MAX(IF(H1106:H2605="0", COUNTIF(F1106:F2605, F1106:F2605), 0)), IF(H1106:H2605="0", COUNTIF(F1106:F2605, F1106:F2605), 0), 0))</f>
        <v>Personal</v>
      </c>
      <c r="AB1106" t="str" cm="1">
        <f t="array" ref="AB1106">INDEX(Q1106:Q2104, MATCH(MAX(COUNTIFS(Q1106:Q2104, Q1106:Q2104, AC1106:AC2104, "High")), COUNTIFS(Q1106:Q2104, Q1106:Q2104, AC1106:AC2104, "High"), 0))</f>
        <v>East</v>
      </c>
      <c r="AC1106" t="str">
        <v>High Risk</v>
      </c>
      <c r="AH1106">
        <f t="shared" si="69"/>
        <v>647.51989389920425</v>
      </c>
      <c r="AJ1106">
        <f t="shared" si="70"/>
        <v>0.17796610169491525</v>
      </c>
      <c r="AK1106">
        <f t="shared" si="71"/>
        <v>-1.4662980985536749E-2</v>
      </c>
      <c r="AM1106">
        <v>0.47545776273272811</v>
      </c>
      <c r="AN1106" s="8">
        <f>IF(L1106="Male", 1, 0)</f>
        <v>1</v>
      </c>
    </row>
    <row r="1107" spans="1:40" ht="15" x14ac:dyDescent="0.3">
      <c r="A1107">
        <v>1106</v>
      </c>
      <c r="B1107">
        <v>29</v>
      </c>
      <c r="C1107">
        <v>47725</v>
      </c>
      <c r="D1107">
        <v>617</v>
      </c>
      <c r="E1107">
        <v>179309</v>
      </c>
      <c r="F1107" t="s">
        <v>40</v>
      </c>
      <c r="G1107">
        <v>4094</v>
      </c>
      <c r="H1107">
        <v>1</v>
      </c>
      <c r="I1107">
        <v>0</v>
      </c>
      <c r="J1107" t="s">
        <v>20</v>
      </c>
      <c r="K1107" t="s">
        <v>33</v>
      </c>
      <c r="L1107" t="s">
        <v>30</v>
      </c>
      <c r="M1107" t="s">
        <v>31</v>
      </c>
      <c r="N1107">
        <v>3</v>
      </c>
      <c r="O1107">
        <v>2</v>
      </c>
      <c r="P1107">
        <v>87025</v>
      </c>
      <c r="Q1107" t="s">
        <v>32</v>
      </c>
      <c r="R1107">
        <v>8</v>
      </c>
      <c r="S1107" t="s">
        <v>45</v>
      </c>
      <c r="W1107" t="str">
        <f>IF(B1107&lt;30,"&lt;30",IF(B1107&lt;=40,"30-40",IF(B1107&lt;=50,"41-50",IF(B1107&lt;=60,"51-60","&gt;60"))))</f>
        <v>&lt;30</v>
      </c>
      <c r="X1107" t="str">
        <f t="shared" si="68"/>
        <v>18-30 (Young Adult)</v>
      </c>
      <c r="AA1107" t="str" cm="1">
        <f t="array" ref="AA1107">INDEX(F1107:F2606, MATCH(MAX(IF(H1107:H2606="0", COUNTIF(F1107:F2606, F1107:F2606), 0)), IF(H1107:H2606="0", COUNTIF(F1107:F2606, F1107:F2606), 0), 0))</f>
        <v>Car</v>
      </c>
      <c r="AB1107" t="str" cm="1">
        <f t="array" ref="AB1107">INDEX(Q1107:Q2105, MATCH(MAX(COUNTIFS(Q1107:Q2105, Q1107:Q2105, AC1107:AC2105, "High")), COUNTIFS(Q1107:Q2105, Q1107:Q2105, AC1107:AC2105, "High"), 0))</f>
        <v>South</v>
      </c>
      <c r="AC1107" t="str">
        <v>High Risk</v>
      </c>
      <c r="AH1107">
        <f t="shared" si="69"/>
        <v>647.78062678062679</v>
      </c>
      <c r="AJ1107">
        <f t="shared" si="70"/>
        <v>0.13414634146341464</v>
      </c>
      <c r="AK1107">
        <f t="shared" si="71"/>
        <v>-1.6075214190689642E-2</v>
      </c>
      <c r="AM1107">
        <v>0.53124915145316476</v>
      </c>
      <c r="AN1107" s="8">
        <f>IF(L1107="Male", 1, 0)</f>
        <v>1</v>
      </c>
    </row>
    <row r="1108" spans="1:40" ht="15" x14ac:dyDescent="0.3">
      <c r="A1108">
        <v>1107</v>
      </c>
      <c r="B1108">
        <v>48</v>
      </c>
      <c r="C1108">
        <v>32495</v>
      </c>
      <c r="D1108">
        <v>627</v>
      </c>
      <c r="E1108">
        <v>258590</v>
      </c>
      <c r="F1108" t="s">
        <v>44</v>
      </c>
      <c r="G1108">
        <v>4839</v>
      </c>
      <c r="H1108">
        <v>0</v>
      </c>
      <c r="I1108">
        <v>0</v>
      </c>
      <c r="J1108" t="s">
        <v>20</v>
      </c>
      <c r="K1108" t="s">
        <v>21</v>
      </c>
      <c r="L1108" t="s">
        <v>30</v>
      </c>
      <c r="M1108" t="s">
        <v>31</v>
      </c>
      <c r="N1108">
        <v>3</v>
      </c>
      <c r="O1108">
        <v>3</v>
      </c>
      <c r="P1108">
        <v>74390</v>
      </c>
      <c r="Q1108" t="s">
        <v>26</v>
      </c>
      <c r="R1108">
        <v>16</v>
      </c>
      <c r="S1108" t="s">
        <v>43</v>
      </c>
      <c r="W1108" t="str">
        <f>IF(B1108&lt;30,"&lt;30",IF(B1108&lt;=40,"30-40",IF(B1108&lt;=50,"41-50",IF(B1108&lt;=60,"51-60","&gt;60"))))</f>
        <v>41-50</v>
      </c>
      <c r="X1108" t="str">
        <f t="shared" si="68"/>
        <v>46-60 (Older Adult)</v>
      </c>
      <c r="AA1108" t="str" cm="1">
        <f t="array" ref="AA1108">INDEX(F1108:F2607, MATCH(MAX(IF(H1108:H2607="0", COUNTIF(F1108:F2607, F1108:F2607), 0)), IF(H1108:H2607="0", COUNTIF(F1108:F2607, F1108:F2607), 0), 0))</f>
        <v>Personal</v>
      </c>
      <c r="AB1108" t="str" cm="1">
        <f t="array" ref="AB1108">INDEX(Q1108:Q2106, MATCH(MAX(COUNTIFS(Q1108:Q2106, Q1108:Q2106, AC1108:AC2106, "High")), COUNTIFS(Q1108:Q2106, Q1108:Q2106, AC1108:AC2106, "High"), 0))</f>
        <v>West</v>
      </c>
      <c r="AC1108" t="str">
        <v>High Risk</v>
      </c>
      <c r="AH1108">
        <f t="shared" si="69"/>
        <v>647.78062678062679</v>
      </c>
      <c r="AJ1108">
        <f t="shared" si="70"/>
        <v>0.13414634146341464</v>
      </c>
      <c r="AK1108">
        <f t="shared" si="71"/>
        <v>-1.3868653389904279E-2</v>
      </c>
      <c r="AM1108">
        <v>0.39339988957577182</v>
      </c>
      <c r="AN1108" s="8">
        <f>IF(L1108="Male", 1, 0)</f>
        <v>1</v>
      </c>
    </row>
    <row r="1109" spans="1:40" ht="15" x14ac:dyDescent="0.3">
      <c r="A1109">
        <v>1108</v>
      </c>
      <c r="B1109">
        <v>33</v>
      </c>
      <c r="C1109">
        <v>68103</v>
      </c>
      <c r="D1109">
        <v>578</v>
      </c>
      <c r="E1109">
        <v>224906</v>
      </c>
      <c r="F1109" t="s">
        <v>40</v>
      </c>
      <c r="G1109">
        <v>4674</v>
      </c>
      <c r="H1109">
        <v>0</v>
      </c>
      <c r="I1109">
        <v>1</v>
      </c>
      <c r="J1109" t="s">
        <v>20</v>
      </c>
      <c r="K1109" t="s">
        <v>29</v>
      </c>
      <c r="L1109" t="s">
        <v>22</v>
      </c>
      <c r="M1109" t="s">
        <v>41</v>
      </c>
      <c r="N1109">
        <v>5</v>
      </c>
      <c r="O1109">
        <v>2</v>
      </c>
      <c r="P1109">
        <v>128104</v>
      </c>
      <c r="Q1109" t="s">
        <v>26</v>
      </c>
      <c r="R1109">
        <v>15</v>
      </c>
      <c r="S1109" t="s">
        <v>45</v>
      </c>
      <c r="W1109" t="str">
        <f>IF(B1109&lt;30,"&lt;30",IF(B1109&lt;=40,"30-40",IF(B1109&lt;=50,"41-50",IF(B1109&lt;=60,"51-60","&gt;60"))))</f>
        <v>30-40</v>
      </c>
      <c r="X1109" t="str">
        <f t="shared" si="68"/>
        <v>31-45 (Middle-Aged)</v>
      </c>
      <c r="AA1109" t="str" cm="1">
        <f t="array" ref="AA1109">INDEX(F1109:F2608, MATCH(MAX(IF(H1109:H2608="0", COUNTIF(F1109:F2608, F1109:F2608), 0)), IF(H1109:H2608="0", COUNTIF(F1109:F2608, F1109:F2608), 0), 0))</f>
        <v>Car</v>
      </c>
      <c r="AB1109" t="str" cm="1">
        <f t="array" ref="AB1109">INDEX(Q1109:Q2107, MATCH(MAX(COUNTIFS(Q1109:Q2107, Q1109:Q2107, AC1109:AC2107, "High")), COUNTIFS(Q1109:Q2107, Q1109:Q2107, AC1109:AC2107, "High"), 0))</f>
        <v>West</v>
      </c>
      <c r="AC1109" t="str">
        <v>Low Risk</v>
      </c>
      <c r="AH1109">
        <f t="shared" si="69"/>
        <v>648.68905472636811</v>
      </c>
      <c r="AJ1109">
        <f t="shared" si="70"/>
        <v>0.11715481171548117</v>
      </c>
      <c r="AK1109">
        <f t="shared" si="71"/>
        <v>-1.3322610257676526E-2</v>
      </c>
      <c r="AM1109">
        <v>0.71569381714833957</v>
      </c>
      <c r="AN1109" s="8">
        <f>IF(L1109="Male", 1, 0)</f>
        <v>0</v>
      </c>
    </row>
    <row r="1110" spans="1:40" ht="15" x14ac:dyDescent="0.3">
      <c r="A1110">
        <v>1109</v>
      </c>
      <c r="B1110">
        <v>44</v>
      </c>
      <c r="C1110">
        <v>79489</v>
      </c>
      <c r="D1110">
        <v>593</v>
      </c>
      <c r="E1110">
        <v>197528</v>
      </c>
      <c r="F1110" t="s">
        <v>28</v>
      </c>
      <c r="G1110">
        <v>5928</v>
      </c>
      <c r="H1110">
        <v>0</v>
      </c>
      <c r="I1110">
        <v>0</v>
      </c>
      <c r="J1110" t="s">
        <v>20</v>
      </c>
      <c r="K1110" t="s">
        <v>33</v>
      </c>
      <c r="L1110" t="s">
        <v>22</v>
      </c>
      <c r="M1110" t="s">
        <v>31</v>
      </c>
      <c r="N1110">
        <v>5</v>
      </c>
      <c r="O1110">
        <v>4</v>
      </c>
      <c r="P1110">
        <v>100929</v>
      </c>
      <c r="Q1110" t="s">
        <v>24</v>
      </c>
      <c r="R1110">
        <v>18</v>
      </c>
      <c r="S1110" t="s">
        <v>43</v>
      </c>
      <c r="W1110" t="str">
        <f>IF(B1110&lt;30,"&lt;30",IF(B1110&lt;=40,"30-40",IF(B1110&lt;=50,"41-50",IF(B1110&lt;=60,"51-60","&gt;60"))))</f>
        <v>41-50</v>
      </c>
      <c r="X1110" t="str">
        <f t="shared" si="68"/>
        <v>31-45 (Middle-Aged)</v>
      </c>
      <c r="AA1110" t="str" cm="1">
        <f t="array" ref="AA1110">INDEX(F1110:F2609, MATCH(MAX(IF(H1110:H2609="0", COUNTIF(F1110:F2609, F1110:F2609), 0)), IF(H1110:H2609="0", COUNTIF(F1110:F2609, F1110:F2609), 0), 0))</f>
        <v>Education</v>
      </c>
      <c r="AB1110" t="str" cm="1">
        <f t="array" ref="AB1110">INDEX(Q1110:Q2108, MATCH(MAX(COUNTIFS(Q1110:Q2108, Q1110:Q2108, AC1110:AC2108, "High")), COUNTIFS(Q1110:Q2108, Q1110:Q2108, AC1110:AC2108, "High"), 0))</f>
        <v>East</v>
      </c>
      <c r="AC1110" t="str">
        <v>Low Risk</v>
      </c>
      <c r="AH1110">
        <f t="shared" si="69"/>
        <v>647.78062678062679</v>
      </c>
      <c r="AJ1110">
        <f t="shared" si="70"/>
        <v>0.11715481171548117</v>
      </c>
      <c r="AK1110">
        <f t="shared" si="71"/>
        <v>-1.3739669967985054E-2</v>
      </c>
      <c r="AM1110">
        <v>0.81875039598852317</v>
      </c>
      <c r="AN1110" s="8">
        <f>IF(L1110="Male", 1, 0)</f>
        <v>0</v>
      </c>
    </row>
    <row r="1111" spans="1:40" ht="15" x14ac:dyDescent="0.3">
      <c r="A1111">
        <v>1110</v>
      </c>
      <c r="B1111">
        <v>30</v>
      </c>
      <c r="C1111">
        <v>44771</v>
      </c>
      <c r="D1111">
        <v>585</v>
      </c>
      <c r="E1111">
        <v>225382</v>
      </c>
      <c r="F1111" t="s">
        <v>44</v>
      </c>
      <c r="G1111">
        <v>4588</v>
      </c>
      <c r="H1111">
        <v>0</v>
      </c>
      <c r="I1111">
        <v>0</v>
      </c>
      <c r="J1111" t="s">
        <v>36</v>
      </c>
      <c r="K1111" t="s">
        <v>33</v>
      </c>
      <c r="L1111" t="s">
        <v>30</v>
      </c>
      <c r="M1111" t="s">
        <v>41</v>
      </c>
      <c r="N1111">
        <v>3</v>
      </c>
      <c r="O1111">
        <v>4</v>
      </c>
      <c r="P1111">
        <v>111037</v>
      </c>
      <c r="Q1111" t="s">
        <v>26</v>
      </c>
      <c r="R1111">
        <v>19</v>
      </c>
      <c r="S1111" t="s">
        <v>43</v>
      </c>
      <c r="W1111" t="str">
        <f>IF(B1111&lt;30,"&lt;30",IF(B1111&lt;=40,"30-40",IF(B1111&lt;=50,"41-50",IF(B1111&lt;=60,"51-60","&gt;60"))))</f>
        <v>30-40</v>
      </c>
      <c r="X1111" t="str">
        <f t="shared" si="68"/>
        <v>18-30 (Young Adult)</v>
      </c>
      <c r="AA1111" t="str" cm="1">
        <f t="array" ref="AA1111">INDEX(F1111:F2610, MATCH(MAX(IF(H1111:H2610="0", COUNTIF(F1111:F2610, F1111:F2610), 0)), IF(H1111:H2610="0", COUNTIF(F1111:F2610, F1111:F2610), 0), 0))</f>
        <v>Personal</v>
      </c>
      <c r="AB1111" t="str" cm="1">
        <f t="array" ref="AB1111">INDEX(Q1111:Q2109, MATCH(MAX(COUNTIFS(Q1111:Q2109, Q1111:Q2109, AC1111:AC2109, "High")), COUNTIFS(Q1111:Q2109, Q1111:Q2109, AC1111:AC2109, "High"), 0))</f>
        <v>West</v>
      </c>
      <c r="AC1111" t="str">
        <v>Low Risk</v>
      </c>
      <c r="AH1111">
        <f t="shared" si="69"/>
        <v>648.68905472636811</v>
      </c>
      <c r="AJ1111">
        <f t="shared" si="70"/>
        <v>0.13414634146341464</v>
      </c>
      <c r="AK1111">
        <f t="shared" si="71"/>
        <v>-1.2245729751759029E-2</v>
      </c>
      <c r="AM1111">
        <v>0.50451200637202098</v>
      </c>
      <c r="AN1111" s="8">
        <f>IF(L1111="Male", 1, 0)</f>
        <v>1</v>
      </c>
    </row>
    <row r="1112" spans="1:40" ht="15" x14ac:dyDescent="0.3">
      <c r="A1112">
        <v>1111</v>
      </c>
      <c r="B1112">
        <v>62</v>
      </c>
      <c r="C1112">
        <v>17447</v>
      </c>
      <c r="D1112">
        <v>663</v>
      </c>
      <c r="E1112">
        <v>144815</v>
      </c>
      <c r="F1112" t="s">
        <v>28</v>
      </c>
      <c r="G1112">
        <v>3479</v>
      </c>
      <c r="H1112">
        <v>0</v>
      </c>
      <c r="I1112">
        <v>0</v>
      </c>
      <c r="J1112" t="s">
        <v>20</v>
      </c>
      <c r="K1112" t="s">
        <v>33</v>
      </c>
      <c r="L1112" t="s">
        <v>22</v>
      </c>
      <c r="M1112" t="s">
        <v>31</v>
      </c>
      <c r="N1112">
        <v>3</v>
      </c>
      <c r="O1112">
        <v>2</v>
      </c>
      <c r="P1112">
        <v>110754</v>
      </c>
      <c r="Q1112" t="s">
        <v>38</v>
      </c>
      <c r="R1112">
        <v>6</v>
      </c>
      <c r="S1112" t="s">
        <v>45</v>
      </c>
      <c r="W1112" t="str">
        <f>IF(B1112&lt;30,"&lt;30",IF(B1112&lt;=40,"30-40",IF(B1112&lt;=50,"41-50",IF(B1112&lt;=60,"51-60","&gt;60"))))</f>
        <v>&gt;60</v>
      </c>
      <c r="X1112" t="str">
        <f t="shared" si="68"/>
        <v>46-60 (Older Adult)</v>
      </c>
      <c r="AA1112" t="str" cm="1">
        <f t="array" ref="AA1112">INDEX(F1112:F2611, MATCH(MAX(IF(H1112:H2611="0", COUNTIF(F1112:F2611, F1112:F2611), 0)), IF(H1112:H2611="0", COUNTIF(F1112:F2611, F1112:F2611), 0), 0))</f>
        <v>Education</v>
      </c>
      <c r="AB1112" t="str" cm="1">
        <f t="array" ref="AB1112">INDEX(Q1112:Q2110, MATCH(MAX(COUNTIFS(Q1112:Q2110, Q1112:Q2110, AC1112:AC2110, "High")), COUNTIFS(Q1112:Q2110, Q1112:Q2110, AC1112:AC2110, "High"), 0))</f>
        <v>North</v>
      </c>
      <c r="AC1112" t="str">
        <v>High Risk</v>
      </c>
      <c r="AH1112">
        <f t="shared" si="69"/>
        <v>647.78062678062679</v>
      </c>
      <c r="AJ1112">
        <f t="shared" si="70"/>
        <v>0.13414634146341464</v>
      </c>
      <c r="AK1112">
        <f t="shared" si="71"/>
        <v>-1.0735690648144945E-2</v>
      </c>
      <c r="AM1112">
        <v>0.25719793995456314</v>
      </c>
      <c r="AN1112" s="8">
        <f>IF(L1112="Male", 1, 0)</f>
        <v>0</v>
      </c>
    </row>
    <row r="1113" spans="1:40" ht="15" x14ac:dyDescent="0.3">
      <c r="A1113">
        <v>1112</v>
      </c>
      <c r="B1113">
        <v>42</v>
      </c>
      <c r="C1113">
        <v>35668</v>
      </c>
      <c r="D1113">
        <v>672</v>
      </c>
      <c r="E1113">
        <v>239323</v>
      </c>
      <c r="F1113" t="s">
        <v>35</v>
      </c>
      <c r="G1113">
        <v>5177</v>
      </c>
      <c r="H1113">
        <v>1</v>
      </c>
      <c r="I1113">
        <v>0</v>
      </c>
      <c r="J1113" t="s">
        <v>20</v>
      </c>
      <c r="K1113" t="s">
        <v>33</v>
      </c>
      <c r="L1113" t="s">
        <v>22</v>
      </c>
      <c r="M1113" t="s">
        <v>41</v>
      </c>
      <c r="N1113">
        <v>3</v>
      </c>
      <c r="O1113">
        <v>4</v>
      </c>
      <c r="P1113">
        <v>90768</v>
      </c>
      <c r="Q1113" t="s">
        <v>32</v>
      </c>
      <c r="R1113">
        <v>9</v>
      </c>
      <c r="S1113" t="s">
        <v>42</v>
      </c>
      <c r="W1113" t="str">
        <f>IF(B1113&lt;30,"&lt;30",IF(B1113&lt;=40,"30-40",IF(B1113&lt;=50,"41-50",IF(B1113&lt;=60,"51-60","&gt;60"))))</f>
        <v>41-50</v>
      </c>
      <c r="X1113" t="str">
        <f t="shared" si="68"/>
        <v>31-45 (Middle-Aged)</v>
      </c>
      <c r="AA1113" t="str" cm="1">
        <f t="array" ref="AA1113">INDEX(F1113:F2612, MATCH(MAX(IF(H1113:H2612="0", COUNTIF(F1113:F2612, F1113:F2612), 0)), IF(H1113:H2612="0", COUNTIF(F1113:F2612, F1113:F2612), 0), 0))</f>
        <v>Medical</v>
      </c>
      <c r="AB1113" t="str" cm="1">
        <f t="array" ref="AB1113">INDEX(Q1113:Q2111, MATCH(MAX(COUNTIFS(Q1113:Q2111, Q1113:Q2111, AC1113:AC2111, "High")), COUNTIFS(Q1113:Q2111, Q1113:Q2111, AC1113:AC2111, "High"), 0))</f>
        <v>South</v>
      </c>
      <c r="AC1113" t="str">
        <v>High Risk</v>
      </c>
      <c r="AH1113">
        <f t="shared" si="69"/>
        <v>648.68905472636811</v>
      </c>
      <c r="AJ1113">
        <f t="shared" si="70"/>
        <v>0.13414634146341464</v>
      </c>
      <c r="AK1113">
        <f t="shared" si="71"/>
        <v>-1.1150511799723302E-2</v>
      </c>
      <c r="AM1113">
        <v>0.42211924006408225</v>
      </c>
      <c r="AN1113" s="8">
        <f>IF(L1113="Male", 1, 0)</f>
        <v>0</v>
      </c>
    </row>
    <row r="1114" spans="1:40" ht="15" x14ac:dyDescent="0.3">
      <c r="A1114">
        <v>1113</v>
      </c>
      <c r="B1114">
        <v>59</v>
      </c>
      <c r="C1114">
        <v>40247</v>
      </c>
      <c r="D1114">
        <v>653</v>
      </c>
      <c r="E1114">
        <v>218572</v>
      </c>
      <c r="F1114" t="s">
        <v>35</v>
      </c>
      <c r="G1114">
        <v>4349</v>
      </c>
      <c r="H1114">
        <v>0</v>
      </c>
      <c r="I1114">
        <v>1</v>
      </c>
      <c r="J1114" t="s">
        <v>20</v>
      </c>
      <c r="K1114" t="s">
        <v>33</v>
      </c>
      <c r="L1114" t="s">
        <v>22</v>
      </c>
      <c r="M1114" t="s">
        <v>37</v>
      </c>
      <c r="N1114">
        <v>0</v>
      </c>
      <c r="O1114">
        <v>4</v>
      </c>
      <c r="P1114">
        <v>65039</v>
      </c>
      <c r="Q1114" t="s">
        <v>26</v>
      </c>
      <c r="R1114">
        <v>16</v>
      </c>
      <c r="S1114" t="s">
        <v>27</v>
      </c>
      <c r="W1114" t="str">
        <f>IF(B1114&lt;30,"&lt;30",IF(B1114&lt;=40,"30-40",IF(B1114&lt;=50,"41-50",IF(B1114&lt;=60,"51-60","&gt;60"))))</f>
        <v>51-60</v>
      </c>
      <c r="X1114" t="str">
        <f t="shared" si="68"/>
        <v>46-60 (Older Adult)</v>
      </c>
      <c r="AA1114" t="str" cm="1">
        <f t="array" ref="AA1114">INDEX(F1114:F2613, MATCH(MAX(IF(H1114:H2613="0", COUNTIF(F1114:F2613, F1114:F2613), 0)), IF(H1114:H2613="0", COUNTIF(F1114:F2613, F1114:F2613), 0), 0))</f>
        <v>Medical</v>
      </c>
      <c r="AB1114" t="str" cm="1">
        <f t="array" ref="AB1114">INDEX(Q1114:Q2112, MATCH(MAX(COUNTIFS(Q1114:Q2112, Q1114:Q2112, AC1114:AC2112, "High")), COUNTIFS(Q1114:Q2112, Q1114:Q2112, AC1114:AC2112, "High"), 0))</f>
        <v>West</v>
      </c>
      <c r="AC1114" t="str">
        <v>High Risk</v>
      </c>
      <c r="AH1114">
        <f t="shared" si="69"/>
        <v>652.44324324324327</v>
      </c>
      <c r="AJ1114">
        <f t="shared" si="70"/>
        <v>0.15873015873015872</v>
      </c>
      <c r="AK1114">
        <f t="shared" si="71"/>
        <v>-2.0053141837952163E-2</v>
      </c>
      <c r="AM1114">
        <v>0.46356453028972783</v>
      </c>
      <c r="AN1114" s="8">
        <f>IF(L1114="Male", 1, 0)</f>
        <v>0</v>
      </c>
    </row>
    <row r="1115" spans="1:40" ht="15" x14ac:dyDescent="0.3">
      <c r="A1115">
        <v>1114</v>
      </c>
      <c r="B1115">
        <v>42</v>
      </c>
      <c r="C1115">
        <v>30106</v>
      </c>
      <c r="D1115">
        <v>668</v>
      </c>
      <c r="E1115">
        <v>204262</v>
      </c>
      <c r="F1115" t="s">
        <v>19</v>
      </c>
      <c r="G1115">
        <v>3845</v>
      </c>
      <c r="H1115">
        <v>0</v>
      </c>
      <c r="I1115">
        <v>1</v>
      </c>
      <c r="J1115" t="s">
        <v>20</v>
      </c>
      <c r="K1115" t="s">
        <v>33</v>
      </c>
      <c r="L1115" t="s">
        <v>30</v>
      </c>
      <c r="M1115" t="s">
        <v>37</v>
      </c>
      <c r="N1115">
        <v>5</v>
      </c>
      <c r="O1115">
        <v>1</v>
      </c>
      <c r="P1115">
        <v>70116</v>
      </c>
      <c r="Q1115" t="s">
        <v>32</v>
      </c>
      <c r="R1115">
        <v>9</v>
      </c>
      <c r="S1115" t="s">
        <v>43</v>
      </c>
      <c r="W1115" t="str">
        <f>IF(B1115&lt;30,"&lt;30",IF(B1115&lt;=40,"30-40",IF(B1115&lt;=50,"41-50",IF(B1115&lt;=60,"51-60","&gt;60"))))</f>
        <v>41-50</v>
      </c>
      <c r="X1115" t="str">
        <f t="shared" si="68"/>
        <v>31-45 (Middle-Aged)</v>
      </c>
      <c r="AA1115" t="str" cm="1">
        <f t="array" ref="AA1115">INDEX(F1115:F2614, MATCH(MAX(IF(H1115:H2614="0", COUNTIF(F1115:F2614, F1115:F2614), 0)), IF(H1115:H2614="0", COUNTIF(F1115:F2614, F1115:F2614), 0), 0))</f>
        <v>Home</v>
      </c>
      <c r="AB1115" t="str" cm="1">
        <f t="array" ref="AB1115">INDEX(Q1115:Q2113, MATCH(MAX(COUNTIFS(Q1115:Q2113, Q1115:Q2113, AC1115:AC2113, "High")), COUNTIFS(Q1115:Q2113, Q1115:Q2113, AC1115:AC2113, "High"), 0))</f>
        <v>South</v>
      </c>
      <c r="AC1115" t="str">
        <v>High Risk</v>
      </c>
      <c r="AH1115">
        <f t="shared" si="69"/>
        <v>652.44324324324327</v>
      </c>
      <c r="AJ1115">
        <f t="shared" si="70"/>
        <v>0.11715481171548117</v>
      </c>
      <c r="AK1115">
        <f t="shared" si="71"/>
        <v>-1.8553486369151658E-2</v>
      </c>
      <c r="AM1115">
        <v>0.37177665342179339</v>
      </c>
      <c r="AN1115" s="8">
        <f>IF(L1115="Male", 1, 0)</f>
        <v>1</v>
      </c>
    </row>
    <row r="1116" spans="1:40" ht="15" x14ac:dyDescent="0.3">
      <c r="A1116">
        <v>1115</v>
      </c>
      <c r="B1116">
        <v>57</v>
      </c>
      <c r="C1116">
        <v>34545</v>
      </c>
      <c r="D1116">
        <v>611</v>
      </c>
      <c r="E1116">
        <v>191054</v>
      </c>
      <c r="F1116" t="s">
        <v>28</v>
      </c>
      <c r="G1116">
        <v>5022</v>
      </c>
      <c r="H1116">
        <v>0</v>
      </c>
      <c r="I1116">
        <v>0</v>
      </c>
      <c r="J1116" t="s">
        <v>20</v>
      </c>
      <c r="K1116" t="s">
        <v>29</v>
      </c>
      <c r="L1116" t="s">
        <v>22</v>
      </c>
      <c r="M1116" t="s">
        <v>41</v>
      </c>
      <c r="N1116">
        <v>2</v>
      </c>
      <c r="O1116">
        <v>3</v>
      </c>
      <c r="P1116">
        <v>133836</v>
      </c>
      <c r="Q1116" t="s">
        <v>24</v>
      </c>
      <c r="R1116">
        <v>17</v>
      </c>
      <c r="S1116" t="s">
        <v>25</v>
      </c>
      <c r="W1116" t="str">
        <f>IF(B1116&lt;30,"&lt;30",IF(B1116&lt;=40,"30-40",IF(B1116&lt;=50,"41-50",IF(B1116&lt;=60,"51-60","&gt;60"))))</f>
        <v>51-60</v>
      </c>
      <c r="X1116" t="str">
        <f t="shared" si="68"/>
        <v>46-60 (Older Adult)</v>
      </c>
      <c r="AA1116" t="str" cm="1">
        <f t="array" ref="AA1116">INDEX(F1116:F2615, MATCH(MAX(IF(H1116:H2615="0", COUNTIF(F1116:F2615, F1116:F2615), 0)), IF(H1116:H2615="0", COUNTIF(F1116:F2615, F1116:F2615), 0), 0))</f>
        <v>Education</v>
      </c>
      <c r="AB1116" t="str" cm="1">
        <f t="array" ref="AB1116">INDEX(Q1116:Q2114, MATCH(MAX(COUNTIFS(Q1116:Q2114, Q1116:Q2114, AC1116:AC2114, "High")), COUNTIFS(Q1116:Q2114, Q1116:Q2114, AC1116:AC2114, "High"), 0))</f>
        <v>East</v>
      </c>
      <c r="AC1116" t="str">
        <v>High Risk</v>
      </c>
      <c r="AH1116">
        <f t="shared" si="69"/>
        <v>648.68905472636811</v>
      </c>
      <c r="AJ1116">
        <f t="shared" si="70"/>
        <v>0.13100436681222707</v>
      </c>
      <c r="AK1116">
        <f t="shared" si="71"/>
        <v>-1.9990472860695035E-2</v>
      </c>
      <c r="AM1116">
        <v>0.41195478037345112</v>
      </c>
      <c r="AN1116" s="8">
        <f>IF(L1116="Male", 1, 0)</f>
        <v>0</v>
      </c>
    </row>
    <row r="1117" spans="1:40" ht="15" x14ac:dyDescent="0.3">
      <c r="A1117">
        <v>1116</v>
      </c>
      <c r="B1117">
        <v>59</v>
      </c>
      <c r="C1117">
        <v>53069</v>
      </c>
      <c r="D1117">
        <v>592</v>
      </c>
      <c r="E1117">
        <v>211552</v>
      </c>
      <c r="F1117" t="s">
        <v>28</v>
      </c>
      <c r="G1117">
        <v>4867</v>
      </c>
      <c r="H1117">
        <v>1</v>
      </c>
      <c r="I1117">
        <v>0</v>
      </c>
      <c r="J1117" t="s">
        <v>36</v>
      </c>
      <c r="K1117" t="s">
        <v>21</v>
      </c>
      <c r="L1117" t="s">
        <v>22</v>
      </c>
      <c r="M1117" t="s">
        <v>23</v>
      </c>
      <c r="N1117">
        <v>4</v>
      </c>
      <c r="O1117">
        <v>1</v>
      </c>
      <c r="P1117">
        <v>78229</v>
      </c>
      <c r="Q1117" t="s">
        <v>32</v>
      </c>
      <c r="R1117">
        <v>4</v>
      </c>
      <c r="S1117" t="s">
        <v>34</v>
      </c>
      <c r="W1117" t="str">
        <f>IF(B1117&lt;30,"&lt;30",IF(B1117&lt;=40,"30-40",IF(B1117&lt;=50,"41-50",IF(B1117&lt;=60,"51-60","&gt;60"))))</f>
        <v>51-60</v>
      </c>
      <c r="X1117" t="str">
        <f t="shared" si="68"/>
        <v>46-60 (Older Adult)</v>
      </c>
      <c r="AA1117" t="str" cm="1">
        <f t="array" ref="AA1117">INDEX(F1117:F2616, MATCH(MAX(IF(H1117:H2616="0", COUNTIF(F1117:F2616, F1117:F2616), 0)), IF(H1117:H2616="0", COUNTIF(F1117:F2616, F1117:F2616), 0), 0))</f>
        <v>Education</v>
      </c>
      <c r="AB1117" t="str" cm="1">
        <f t="array" ref="AB1117">INDEX(Q1117:Q2115, MATCH(MAX(COUNTIFS(Q1117:Q2115, Q1117:Q2115, AC1117:AC2115, "High")), COUNTIFS(Q1117:Q2115, Q1117:Q2115, AC1117:AC2115, "High"), 0))</f>
        <v>South</v>
      </c>
      <c r="AC1117" t="str">
        <v>Low Risk</v>
      </c>
      <c r="AH1117">
        <f t="shared" si="69"/>
        <v>647.51989389920425</v>
      </c>
      <c r="AJ1117">
        <f t="shared" si="70"/>
        <v>0.17796610169491525</v>
      </c>
      <c r="AK1117">
        <f t="shared" si="71"/>
        <v>-1.9422303022991708E-2</v>
      </c>
      <c r="AM1117">
        <v>0.57961858385452969</v>
      </c>
      <c r="AN1117" s="8">
        <f>IF(L1117="Male", 1, 0)</f>
        <v>0</v>
      </c>
    </row>
    <row r="1118" spans="1:40" ht="15" x14ac:dyDescent="0.3">
      <c r="A1118">
        <v>1117</v>
      </c>
      <c r="B1118">
        <v>40</v>
      </c>
      <c r="C1118">
        <v>59895</v>
      </c>
      <c r="D1118">
        <v>592</v>
      </c>
      <c r="E1118">
        <v>186286</v>
      </c>
      <c r="F1118" t="s">
        <v>19</v>
      </c>
      <c r="G1118">
        <v>4779</v>
      </c>
      <c r="H1118">
        <v>0</v>
      </c>
      <c r="I1118">
        <v>1</v>
      </c>
      <c r="J1118" t="s">
        <v>20</v>
      </c>
      <c r="K1118" t="s">
        <v>21</v>
      </c>
      <c r="L1118" t="s">
        <v>30</v>
      </c>
      <c r="M1118" t="s">
        <v>37</v>
      </c>
      <c r="N1118">
        <v>4</v>
      </c>
      <c r="O1118">
        <v>1</v>
      </c>
      <c r="P1118">
        <v>87689</v>
      </c>
      <c r="Q1118" t="s">
        <v>38</v>
      </c>
      <c r="R1118">
        <v>15</v>
      </c>
      <c r="S1118" t="s">
        <v>27</v>
      </c>
      <c r="W1118" t="str">
        <f>IF(B1118&lt;30,"&lt;30",IF(B1118&lt;=40,"30-40",IF(B1118&lt;=50,"41-50",IF(B1118&lt;=60,"51-60","&gt;60"))))</f>
        <v>30-40</v>
      </c>
      <c r="X1118" t="str">
        <f t="shared" si="68"/>
        <v>31-45 (Middle-Aged)</v>
      </c>
      <c r="AA1118" t="str" cm="1">
        <f t="array" ref="AA1118">INDEX(F1118:F2617, MATCH(MAX(IF(H1118:H2617="0", COUNTIF(F1118:F2617, F1118:F2617), 0)), IF(H1118:H2617="0", COUNTIF(F1118:F2617, F1118:F2617), 0), 0))</f>
        <v>Home</v>
      </c>
      <c r="AB1118" t="str" cm="1">
        <f t="array" ref="AB1118">INDEX(Q1118:Q2116, MATCH(MAX(COUNTIFS(Q1118:Q2116, Q1118:Q2116, AC1118:AC2116, "High")), COUNTIFS(Q1118:Q2116, Q1118:Q2116, AC1118:AC2116, "High"), 0))</f>
        <v>North</v>
      </c>
      <c r="AC1118" t="str">
        <v>Low Risk</v>
      </c>
      <c r="AH1118">
        <f t="shared" si="69"/>
        <v>652.44324324324327</v>
      </c>
      <c r="AJ1118">
        <f t="shared" si="70"/>
        <v>0.17796610169491525</v>
      </c>
      <c r="AK1118">
        <f t="shared" si="71"/>
        <v>-1.1619273574685316E-2</v>
      </c>
      <c r="AM1118">
        <v>0.64140184462768024</v>
      </c>
      <c r="AN1118" s="8">
        <f>IF(L1118="Male", 1, 0)</f>
        <v>1</v>
      </c>
    </row>
    <row r="1119" spans="1:40" ht="15" x14ac:dyDescent="0.3">
      <c r="A1119">
        <v>1118</v>
      </c>
      <c r="B1119">
        <v>30</v>
      </c>
      <c r="C1119">
        <v>19034</v>
      </c>
      <c r="D1119">
        <v>590</v>
      </c>
      <c r="E1119">
        <v>183805</v>
      </c>
      <c r="F1119" t="s">
        <v>35</v>
      </c>
      <c r="G1119">
        <v>5260</v>
      </c>
      <c r="H1119">
        <v>0</v>
      </c>
      <c r="I1119">
        <v>1</v>
      </c>
      <c r="J1119" t="s">
        <v>20</v>
      </c>
      <c r="K1119" t="s">
        <v>21</v>
      </c>
      <c r="L1119" t="s">
        <v>22</v>
      </c>
      <c r="M1119" t="s">
        <v>31</v>
      </c>
      <c r="N1119">
        <v>1</v>
      </c>
      <c r="O1119">
        <v>3</v>
      </c>
      <c r="P1119">
        <v>65968</v>
      </c>
      <c r="Q1119" t="s">
        <v>24</v>
      </c>
      <c r="R1119">
        <v>11</v>
      </c>
      <c r="S1119" t="s">
        <v>45</v>
      </c>
      <c r="W1119" t="str">
        <f>IF(B1119&lt;30,"&lt;30",IF(B1119&lt;=40,"30-40",IF(B1119&lt;=50,"41-50",IF(B1119&lt;=60,"51-60","&gt;60"))))</f>
        <v>30-40</v>
      </c>
      <c r="X1119" t="str">
        <f t="shared" si="68"/>
        <v>18-30 (Young Adult)</v>
      </c>
      <c r="AA1119" t="str" cm="1">
        <f t="array" ref="AA1119">INDEX(F1119:F2618, MATCH(MAX(IF(H1119:H2618="0", COUNTIF(F1119:F2618, F1119:F2618), 0)), IF(H1119:H2618="0", COUNTIF(F1119:F2618, F1119:F2618), 0), 0))</f>
        <v>Medical</v>
      </c>
      <c r="AB1119" t="str" cm="1">
        <f t="array" ref="AB1119">INDEX(Q1119:Q2117, MATCH(MAX(COUNTIFS(Q1119:Q2117, Q1119:Q2117, AC1119:AC2117, "High")), COUNTIFS(Q1119:Q2117, Q1119:Q2117, AC1119:AC2117, "High"), 0))</f>
        <v>East</v>
      </c>
      <c r="AC1119" t="str">
        <v>Low Risk</v>
      </c>
      <c r="AH1119">
        <f t="shared" si="69"/>
        <v>647.78062678062679</v>
      </c>
      <c r="AJ1119">
        <f t="shared" si="70"/>
        <v>0.15436241610738255</v>
      </c>
      <c r="AK1119">
        <f t="shared" si="71"/>
        <v>-1.3050222802824082E-2</v>
      </c>
      <c r="AM1119">
        <v>0.27156214078183977</v>
      </c>
      <c r="AN1119" s="8">
        <f>IF(L1119="Male", 1, 0)</f>
        <v>0</v>
      </c>
    </row>
    <row r="1120" spans="1:40" ht="15" x14ac:dyDescent="0.3">
      <c r="A1120">
        <v>1119</v>
      </c>
      <c r="B1120">
        <v>30</v>
      </c>
      <c r="C1120">
        <v>42017</v>
      </c>
      <c r="D1120">
        <v>667</v>
      </c>
      <c r="E1120">
        <v>289443</v>
      </c>
      <c r="F1120" t="s">
        <v>35</v>
      </c>
      <c r="G1120">
        <v>4421</v>
      </c>
      <c r="H1120">
        <v>0</v>
      </c>
      <c r="I1120">
        <v>0</v>
      </c>
      <c r="J1120" t="s">
        <v>20</v>
      </c>
      <c r="K1120" t="s">
        <v>33</v>
      </c>
      <c r="L1120" t="s">
        <v>30</v>
      </c>
      <c r="M1120" t="s">
        <v>23</v>
      </c>
      <c r="N1120">
        <v>2</v>
      </c>
      <c r="O1120">
        <v>1</v>
      </c>
      <c r="P1120">
        <v>63518</v>
      </c>
      <c r="Q1120" t="s">
        <v>26</v>
      </c>
      <c r="R1120">
        <v>14</v>
      </c>
      <c r="S1120" t="s">
        <v>42</v>
      </c>
      <c r="W1120" t="str">
        <f>IF(B1120&lt;30,"&lt;30",IF(B1120&lt;=40,"30-40",IF(B1120&lt;=50,"41-50",IF(B1120&lt;=60,"51-60","&gt;60"))))</f>
        <v>30-40</v>
      </c>
      <c r="X1120" t="str">
        <f t="shared" si="68"/>
        <v>18-30 (Young Adult)</v>
      </c>
      <c r="AA1120" t="str" cm="1">
        <f t="array" ref="AA1120">INDEX(F1120:F2619, MATCH(MAX(IF(H1120:H2619="0", COUNTIF(F1120:F2619, F1120:F2619), 0)), IF(H1120:H2619="0", COUNTIF(F1120:F2619, F1120:F2619), 0), 0))</f>
        <v>Medical</v>
      </c>
      <c r="AB1120" t="str" cm="1">
        <f t="array" ref="AB1120">INDEX(Q1120:Q2118, MATCH(MAX(COUNTIFS(Q1120:Q2118, Q1120:Q2118, AC1120:AC2118, "High")), COUNTIFS(Q1120:Q2118, Q1120:Q2118, AC1120:AC2118, "High"), 0))</f>
        <v>West</v>
      </c>
      <c r="AC1120" t="str">
        <v>High Risk</v>
      </c>
      <c r="AH1120">
        <f t="shared" si="69"/>
        <v>647.51989389920425</v>
      </c>
      <c r="AJ1120">
        <f t="shared" si="70"/>
        <v>0.13100436681222707</v>
      </c>
      <c r="AK1120">
        <f t="shared" si="71"/>
        <v>-1.2481968752301609E-2</v>
      </c>
      <c r="AM1120">
        <v>0.47958509453943138</v>
      </c>
      <c r="AN1120" s="8">
        <f>IF(L1120="Male", 1, 0)</f>
        <v>1</v>
      </c>
    </row>
    <row r="1121" spans="1:40" ht="15" x14ac:dyDescent="0.3">
      <c r="A1121">
        <v>1120</v>
      </c>
      <c r="B1121">
        <v>46</v>
      </c>
      <c r="C1121">
        <v>50565</v>
      </c>
      <c r="D1121">
        <v>750</v>
      </c>
      <c r="E1121">
        <v>120673</v>
      </c>
      <c r="F1121" t="s">
        <v>44</v>
      </c>
      <c r="G1121">
        <v>5115</v>
      </c>
      <c r="H1121">
        <v>0</v>
      </c>
      <c r="I1121">
        <v>0</v>
      </c>
      <c r="J1121" t="s">
        <v>20</v>
      </c>
      <c r="K1121" t="s">
        <v>21</v>
      </c>
      <c r="L1121" t="s">
        <v>22</v>
      </c>
      <c r="M1121" t="s">
        <v>31</v>
      </c>
      <c r="N1121">
        <v>5</v>
      </c>
      <c r="O1121">
        <v>4</v>
      </c>
      <c r="P1121">
        <v>76925</v>
      </c>
      <c r="Q1121" t="s">
        <v>24</v>
      </c>
      <c r="R1121">
        <v>17</v>
      </c>
      <c r="S1121" t="s">
        <v>39</v>
      </c>
      <c r="W1121" t="str">
        <f>IF(B1121&lt;30,"&lt;30",IF(B1121&lt;=40,"30-40",IF(B1121&lt;=50,"41-50",IF(B1121&lt;=60,"51-60","&gt;60"))))</f>
        <v>41-50</v>
      </c>
      <c r="X1121" t="str">
        <f t="shared" si="68"/>
        <v>46-60 (Older Adult)</v>
      </c>
      <c r="AA1121" t="str" cm="1">
        <f t="array" ref="AA1121">INDEX(F1121:F2620, MATCH(MAX(IF(H1121:H2620="0", COUNTIF(F1121:F2620, F1121:F2620), 0)), IF(H1121:H2620="0", COUNTIF(F1121:F2620, F1121:F2620), 0), 0))</f>
        <v>Personal</v>
      </c>
      <c r="AB1121" t="str" cm="1">
        <f t="array" ref="AB1121">INDEX(Q1121:Q2119, MATCH(MAX(COUNTIFS(Q1121:Q2119, Q1121:Q2119, AC1121:AC2119, "High")), COUNTIFS(Q1121:Q2119, Q1121:Q2119, AC1121:AC2119, "High"), 0))</f>
        <v>East</v>
      </c>
      <c r="AC1121" t="str">
        <v>High Risk</v>
      </c>
      <c r="AH1121">
        <f t="shared" si="69"/>
        <v>647.78062678062679</v>
      </c>
      <c r="AJ1121">
        <f t="shared" si="70"/>
        <v>0.11715481171548117</v>
      </c>
      <c r="AK1121">
        <f t="shared" si="71"/>
        <v>-1.3929008891083802E-2</v>
      </c>
      <c r="AM1121">
        <v>0.55695446358263268</v>
      </c>
      <c r="AN1121" s="8">
        <f>IF(L1121="Male", 1, 0)</f>
        <v>0</v>
      </c>
    </row>
    <row r="1122" spans="1:40" ht="15" x14ac:dyDescent="0.3">
      <c r="A1122">
        <v>1121</v>
      </c>
      <c r="B1122">
        <v>45</v>
      </c>
      <c r="C1122">
        <v>33998</v>
      </c>
      <c r="D1122">
        <v>597</v>
      </c>
      <c r="E1122">
        <v>121701</v>
      </c>
      <c r="F1122" t="s">
        <v>44</v>
      </c>
      <c r="G1122">
        <v>4410</v>
      </c>
      <c r="H1122">
        <v>0</v>
      </c>
      <c r="I1122">
        <v>1</v>
      </c>
      <c r="J1122" t="s">
        <v>20</v>
      </c>
      <c r="K1122" t="s">
        <v>29</v>
      </c>
      <c r="L1122" t="s">
        <v>22</v>
      </c>
      <c r="M1122" t="s">
        <v>37</v>
      </c>
      <c r="N1122">
        <v>0</v>
      </c>
      <c r="O1122">
        <v>2</v>
      </c>
      <c r="P1122">
        <v>150652</v>
      </c>
      <c r="Q1122" t="s">
        <v>32</v>
      </c>
      <c r="R1122">
        <v>13</v>
      </c>
      <c r="S1122" t="s">
        <v>25</v>
      </c>
      <c r="W1122" t="str">
        <f>IF(B1122&lt;30,"&lt;30",IF(B1122&lt;=40,"30-40",IF(B1122&lt;=50,"41-50",IF(B1122&lt;=60,"51-60","&gt;60"))))</f>
        <v>41-50</v>
      </c>
      <c r="X1122" t="str">
        <f t="shared" si="68"/>
        <v>31-45 (Middle-Aged)</v>
      </c>
      <c r="AA1122" t="str" cm="1">
        <f t="array" ref="AA1122">INDEX(F1122:F2621, MATCH(MAX(IF(H1122:H2621="0", COUNTIF(F1122:F2621, F1122:F2621), 0)), IF(H1122:H2621="0", COUNTIF(F1122:F2621, F1122:F2621), 0), 0))</f>
        <v>Personal</v>
      </c>
      <c r="AB1122" t="str" cm="1">
        <f t="array" ref="AB1122">INDEX(Q1122:Q2120, MATCH(MAX(COUNTIFS(Q1122:Q2120, Q1122:Q2120, AC1122:AC2120, "High")), COUNTIFS(Q1122:Q2120, Q1122:Q2120, AC1122:AC2120, "High"), 0))</f>
        <v>South</v>
      </c>
      <c r="AC1122" t="str">
        <v>Low Risk</v>
      </c>
      <c r="AH1122">
        <f t="shared" si="69"/>
        <v>652.44324324324327</v>
      </c>
      <c r="AJ1122">
        <f t="shared" si="70"/>
        <v>0.15873015873015872</v>
      </c>
      <c r="AK1122">
        <f t="shared" si="71"/>
        <v>-1.2385788819209534E-2</v>
      </c>
      <c r="AM1122">
        <v>0.4070037924386557</v>
      </c>
      <c r="AN1122" s="8">
        <f>IF(L1122="Male", 1, 0)</f>
        <v>0</v>
      </c>
    </row>
    <row r="1123" spans="1:40" ht="15" x14ac:dyDescent="0.3">
      <c r="A1123">
        <v>1122</v>
      </c>
      <c r="B1123">
        <v>48</v>
      </c>
      <c r="C1123">
        <v>53542</v>
      </c>
      <c r="D1123">
        <v>632</v>
      </c>
      <c r="E1123">
        <v>239075</v>
      </c>
      <c r="F1123" t="s">
        <v>35</v>
      </c>
      <c r="G1123">
        <v>5822</v>
      </c>
      <c r="H1123">
        <v>0</v>
      </c>
      <c r="I1123">
        <v>1</v>
      </c>
      <c r="J1123" t="s">
        <v>20</v>
      </c>
      <c r="K1123" t="s">
        <v>33</v>
      </c>
      <c r="L1123" t="s">
        <v>22</v>
      </c>
      <c r="M1123" t="s">
        <v>31</v>
      </c>
      <c r="N1123">
        <v>0</v>
      </c>
      <c r="O1123">
        <v>2</v>
      </c>
      <c r="P1123">
        <v>119741</v>
      </c>
      <c r="Q1123" t="s">
        <v>32</v>
      </c>
      <c r="R1123">
        <v>9</v>
      </c>
      <c r="S1123" t="s">
        <v>42</v>
      </c>
      <c r="W1123" t="str">
        <f>IF(B1123&lt;30,"&lt;30",IF(B1123&lt;=40,"30-40",IF(B1123&lt;=50,"41-50",IF(B1123&lt;=60,"51-60","&gt;60"))))</f>
        <v>41-50</v>
      </c>
      <c r="X1123" t="str">
        <f t="shared" si="68"/>
        <v>46-60 (Older Adult)</v>
      </c>
      <c r="AA1123" t="str" cm="1">
        <f t="array" ref="AA1123">INDEX(F1123:F2622, MATCH(MAX(IF(H1123:H2622="0", COUNTIF(F1123:F2622, F1123:F2622), 0)), IF(H1123:H2622="0", COUNTIF(F1123:F2622, F1123:F2622), 0), 0))</f>
        <v>Medical</v>
      </c>
      <c r="AB1123" t="str" cm="1">
        <f t="array" ref="AB1123">INDEX(Q1123:Q2121, MATCH(MAX(COUNTIFS(Q1123:Q2121, Q1123:Q2121, AC1123:AC2121, "High")), COUNTIFS(Q1123:Q2121, Q1123:Q2121, AC1123:AC2121, "High"), 0))</f>
        <v>South</v>
      </c>
      <c r="AC1123" t="str">
        <v>High Risk</v>
      </c>
      <c r="AH1123">
        <f t="shared" si="69"/>
        <v>647.78062678062679</v>
      </c>
      <c r="AJ1123">
        <f t="shared" si="70"/>
        <v>0.15873015873015872</v>
      </c>
      <c r="AK1123">
        <f t="shared" si="71"/>
        <v>-1.2812523250513524E-2</v>
      </c>
      <c r="AM1123">
        <v>0.5838997854873601</v>
      </c>
      <c r="AN1123" s="8">
        <f>IF(L1123="Male", 1, 0)</f>
        <v>0</v>
      </c>
    </row>
    <row r="1124" spans="1:40" ht="15" x14ac:dyDescent="0.3">
      <c r="A1124">
        <v>1123</v>
      </c>
      <c r="B1124">
        <v>33</v>
      </c>
      <c r="C1124">
        <v>48232</v>
      </c>
      <c r="D1124">
        <v>660</v>
      </c>
      <c r="E1124">
        <v>139013</v>
      </c>
      <c r="F1124" t="s">
        <v>40</v>
      </c>
      <c r="G1124">
        <v>4976</v>
      </c>
      <c r="H1124">
        <v>0</v>
      </c>
      <c r="I1124">
        <v>1</v>
      </c>
      <c r="J1124" t="s">
        <v>20</v>
      </c>
      <c r="K1124" t="s">
        <v>29</v>
      </c>
      <c r="L1124" t="s">
        <v>22</v>
      </c>
      <c r="M1124" t="s">
        <v>41</v>
      </c>
      <c r="N1124">
        <v>2</v>
      </c>
      <c r="O1124">
        <v>3</v>
      </c>
      <c r="P1124">
        <v>84196</v>
      </c>
      <c r="Q1124" t="s">
        <v>32</v>
      </c>
      <c r="R1124">
        <v>16</v>
      </c>
      <c r="S1124" t="s">
        <v>27</v>
      </c>
      <c r="W1124" t="str">
        <f>IF(B1124&lt;30,"&lt;30",IF(B1124&lt;=40,"30-40",IF(B1124&lt;=50,"41-50",IF(B1124&lt;=60,"51-60","&gt;60"))))</f>
        <v>30-40</v>
      </c>
      <c r="X1124" t="str">
        <f t="shared" si="68"/>
        <v>31-45 (Middle-Aged)</v>
      </c>
      <c r="AA1124" t="str" cm="1">
        <f t="array" ref="AA1124">INDEX(F1124:F2623, MATCH(MAX(IF(H1124:H2623="0", COUNTIF(F1124:F2623, F1124:F2623), 0)), IF(H1124:H2623="0", COUNTIF(F1124:F2623, F1124:F2623), 0), 0))</f>
        <v>Car</v>
      </c>
      <c r="AB1124" t="str" cm="1">
        <f t="array" ref="AB1124">INDEX(Q1124:Q2122, MATCH(MAX(COUNTIFS(Q1124:Q2122, Q1124:Q2122, AC1124:AC2122, "High")), COUNTIFS(Q1124:Q2122, Q1124:Q2122, AC1124:AC2122, "High"), 0))</f>
        <v>South</v>
      </c>
      <c r="AC1124" t="str">
        <v>High Risk</v>
      </c>
      <c r="AH1124">
        <f t="shared" si="69"/>
        <v>648.68905472636811</v>
      </c>
      <c r="AJ1124">
        <f t="shared" si="70"/>
        <v>0.13100436681222707</v>
      </c>
      <c r="AK1124">
        <f t="shared" si="71"/>
        <v>-1.3241880117195516E-2</v>
      </c>
      <c r="AM1124">
        <v>0.53583809273824934</v>
      </c>
      <c r="AN1124" s="8">
        <f>IF(L1124="Male", 1, 0)</f>
        <v>0</v>
      </c>
    </row>
    <row r="1125" spans="1:40" ht="15" x14ac:dyDescent="0.3">
      <c r="A1125">
        <v>1124</v>
      </c>
      <c r="B1125">
        <v>35</v>
      </c>
      <c r="C1125">
        <v>43271</v>
      </c>
      <c r="D1125">
        <v>636</v>
      </c>
      <c r="E1125">
        <v>99823</v>
      </c>
      <c r="F1125" t="s">
        <v>28</v>
      </c>
      <c r="G1125">
        <v>6749</v>
      </c>
      <c r="H1125">
        <v>1</v>
      </c>
      <c r="I1125">
        <v>0</v>
      </c>
      <c r="J1125" t="s">
        <v>20</v>
      </c>
      <c r="K1125" t="s">
        <v>33</v>
      </c>
      <c r="L1125" t="s">
        <v>30</v>
      </c>
      <c r="M1125" t="s">
        <v>23</v>
      </c>
      <c r="N1125">
        <v>3</v>
      </c>
      <c r="O1125">
        <v>2</v>
      </c>
      <c r="P1125">
        <v>132486</v>
      </c>
      <c r="Q1125" t="s">
        <v>32</v>
      </c>
      <c r="R1125">
        <v>8</v>
      </c>
      <c r="S1125" t="s">
        <v>34</v>
      </c>
      <c r="W1125" t="str">
        <f>IF(B1125&lt;30,"&lt;30",IF(B1125&lt;=40,"30-40",IF(B1125&lt;=50,"41-50",IF(B1125&lt;=60,"51-60","&gt;60"))))</f>
        <v>30-40</v>
      </c>
      <c r="X1125" t="str">
        <f t="shared" si="68"/>
        <v>31-45 (Middle-Aged)</v>
      </c>
      <c r="AA1125" t="str" cm="1">
        <f t="array" ref="AA1125">INDEX(F1125:F2624, MATCH(MAX(IF(H1125:H2624="0", COUNTIF(F1125:F2624, F1125:F2624), 0)), IF(H1125:H2624="0", COUNTIF(F1125:F2624, F1125:F2624), 0), 0))</f>
        <v>Education</v>
      </c>
      <c r="AB1125" t="str" cm="1">
        <f t="array" ref="AB1125">INDEX(Q1125:Q2123, MATCH(MAX(COUNTIFS(Q1125:Q2123, Q1125:Q2123, AC1125:AC2123, "High")), COUNTIFS(Q1125:Q2123, Q1125:Q2123, AC1125:AC2123, "High"), 0))</f>
        <v>South</v>
      </c>
      <c r="AC1125" t="str">
        <v>High Risk</v>
      </c>
      <c r="AH1125">
        <f t="shared" si="69"/>
        <v>647.51989389920425</v>
      </c>
      <c r="AJ1125">
        <f t="shared" si="70"/>
        <v>0.13414634146341464</v>
      </c>
      <c r="AK1125">
        <f t="shared" si="71"/>
        <v>-1.2662535793179067E-2</v>
      </c>
      <c r="AM1125">
        <v>0.49093525700786544</v>
      </c>
      <c r="AN1125" s="8">
        <f>IF(L1125="Male", 1, 0)</f>
        <v>1</v>
      </c>
    </row>
    <row r="1126" spans="1:40" ht="15" x14ac:dyDescent="0.3">
      <c r="A1126">
        <v>1125</v>
      </c>
      <c r="B1126">
        <v>26</v>
      </c>
      <c r="C1126">
        <v>37032</v>
      </c>
      <c r="D1126">
        <v>666</v>
      </c>
      <c r="E1126">
        <v>250713</v>
      </c>
      <c r="F1126" t="s">
        <v>44</v>
      </c>
      <c r="G1126">
        <v>4505</v>
      </c>
      <c r="H1126">
        <v>0</v>
      </c>
      <c r="I1126">
        <v>1</v>
      </c>
      <c r="J1126" t="s">
        <v>20</v>
      </c>
      <c r="K1126" t="s">
        <v>33</v>
      </c>
      <c r="L1126" t="s">
        <v>22</v>
      </c>
      <c r="M1126" t="s">
        <v>37</v>
      </c>
      <c r="N1126">
        <v>3</v>
      </c>
      <c r="O1126">
        <v>2</v>
      </c>
      <c r="P1126">
        <v>95431</v>
      </c>
      <c r="Q1126" t="s">
        <v>24</v>
      </c>
      <c r="R1126">
        <v>14</v>
      </c>
      <c r="S1126" t="s">
        <v>34</v>
      </c>
      <c r="W1126" t="str">
        <f>IF(B1126&lt;30,"&lt;30",IF(B1126&lt;=40,"30-40",IF(B1126&lt;=50,"41-50",IF(B1126&lt;=60,"51-60","&gt;60"))))</f>
        <v>&lt;30</v>
      </c>
      <c r="X1126" t="str">
        <f t="shared" si="68"/>
        <v>18-30 (Young Adult)</v>
      </c>
      <c r="AA1126" t="str" cm="1">
        <f t="array" ref="AA1126">INDEX(F1126:F2625, MATCH(MAX(IF(H1126:H2625="0", COUNTIF(F1126:F2625, F1126:F2625), 0)), IF(H1126:H2625="0", COUNTIF(F1126:F2625, F1126:F2625), 0), 0))</f>
        <v>Personal</v>
      </c>
      <c r="AB1126" t="str" cm="1">
        <f t="array" ref="AB1126">INDEX(Q1126:Q2124, MATCH(MAX(COUNTIFS(Q1126:Q2124, Q1126:Q2124, AC1126:AC2124, "High")), COUNTIFS(Q1126:Q2124, Q1126:Q2124, AC1126:AC2124, "High"), 0))</f>
        <v>East</v>
      </c>
      <c r="AC1126" t="str">
        <v>High Risk</v>
      </c>
      <c r="AH1126">
        <f t="shared" si="69"/>
        <v>652.44324324324327</v>
      </c>
      <c r="AJ1126">
        <f t="shared" si="70"/>
        <v>0.13414634146341464</v>
      </c>
      <c r="AK1126">
        <f t="shared" si="71"/>
        <v>-1.0350623999707834E-2</v>
      </c>
      <c r="AM1126">
        <v>0.43446503081922105</v>
      </c>
      <c r="AN1126" s="8">
        <f>IF(L1126="Male", 1, 0)</f>
        <v>0</v>
      </c>
    </row>
    <row r="1127" spans="1:40" ht="15" x14ac:dyDescent="0.3">
      <c r="A1127">
        <v>1126</v>
      </c>
      <c r="B1127">
        <v>32</v>
      </c>
      <c r="C1127">
        <v>54101</v>
      </c>
      <c r="D1127">
        <v>621</v>
      </c>
      <c r="E1127">
        <v>263003</v>
      </c>
      <c r="F1127" t="s">
        <v>40</v>
      </c>
      <c r="G1127">
        <v>5357</v>
      </c>
      <c r="H1127">
        <v>0</v>
      </c>
      <c r="I1127">
        <v>1</v>
      </c>
      <c r="J1127" t="s">
        <v>20</v>
      </c>
      <c r="K1127" t="s">
        <v>21</v>
      </c>
      <c r="L1127" t="s">
        <v>30</v>
      </c>
      <c r="M1127" t="s">
        <v>23</v>
      </c>
      <c r="N1127">
        <v>2</v>
      </c>
      <c r="O1127">
        <v>2</v>
      </c>
      <c r="P1127">
        <v>140630</v>
      </c>
      <c r="Q1127" t="s">
        <v>24</v>
      </c>
      <c r="R1127">
        <v>15</v>
      </c>
      <c r="S1127" t="s">
        <v>39</v>
      </c>
      <c r="W1127" t="str">
        <f>IF(B1127&lt;30,"&lt;30",IF(B1127&lt;=40,"30-40",IF(B1127&lt;=50,"41-50",IF(B1127&lt;=60,"51-60","&gt;60"))))</f>
        <v>30-40</v>
      </c>
      <c r="X1127" t="str">
        <f t="shared" si="68"/>
        <v>31-45 (Middle-Aged)</v>
      </c>
      <c r="AA1127" t="str" cm="1">
        <f t="array" ref="AA1127">INDEX(F1127:F2626, MATCH(MAX(IF(H1127:H2626="0", COUNTIF(F1127:F2626, F1127:F2626), 0)), IF(H1127:H2626="0", COUNTIF(F1127:F2626, F1127:F2626), 0), 0))</f>
        <v>Car</v>
      </c>
      <c r="AB1127" t="str" cm="1">
        <f t="array" ref="AB1127">INDEX(Q1127:Q2125, MATCH(MAX(COUNTIFS(Q1127:Q2125, Q1127:Q2125, AC1127:AC2125, "High")), COUNTIFS(Q1127:Q2125, Q1127:Q2125, AC1127:AC2125, "High"), 0))</f>
        <v>East</v>
      </c>
      <c r="AC1127" t="str">
        <v>High Risk</v>
      </c>
      <c r="AH1127">
        <f t="shared" si="69"/>
        <v>647.51989389920425</v>
      </c>
      <c r="AJ1127">
        <f t="shared" si="70"/>
        <v>0.13100436681222707</v>
      </c>
      <c r="AK1127">
        <f t="shared" si="71"/>
        <v>-1.0779207568670002E-2</v>
      </c>
      <c r="AM1127">
        <v>0.58895938741706866</v>
      </c>
      <c r="AN1127" s="8">
        <f>IF(L1127="Male", 1, 0)</f>
        <v>1</v>
      </c>
    </row>
    <row r="1128" spans="1:40" ht="15" x14ac:dyDescent="0.3">
      <c r="A1128">
        <v>1127</v>
      </c>
      <c r="B1128">
        <v>39</v>
      </c>
      <c r="C1128">
        <v>38547</v>
      </c>
      <c r="D1128">
        <v>615</v>
      </c>
      <c r="E1128">
        <v>134598</v>
      </c>
      <c r="F1128" t="s">
        <v>44</v>
      </c>
      <c r="G1128">
        <v>6129</v>
      </c>
      <c r="H1128">
        <v>1</v>
      </c>
      <c r="I1128">
        <v>1</v>
      </c>
      <c r="J1128" t="s">
        <v>20</v>
      </c>
      <c r="K1128" t="s">
        <v>29</v>
      </c>
      <c r="L1128" t="s">
        <v>30</v>
      </c>
      <c r="M1128" t="s">
        <v>41</v>
      </c>
      <c r="N1128">
        <v>5</v>
      </c>
      <c r="O1128">
        <v>2</v>
      </c>
      <c r="P1128">
        <v>166351</v>
      </c>
      <c r="Q1128" t="s">
        <v>32</v>
      </c>
      <c r="R1128">
        <v>7</v>
      </c>
      <c r="S1128" t="s">
        <v>45</v>
      </c>
      <c r="W1128" t="str">
        <f>IF(B1128&lt;30,"&lt;30",IF(B1128&lt;=40,"30-40",IF(B1128&lt;=50,"41-50",IF(B1128&lt;=60,"51-60","&gt;60"))))</f>
        <v>30-40</v>
      </c>
      <c r="X1128" t="str">
        <f t="shared" si="68"/>
        <v>31-45 (Middle-Aged)</v>
      </c>
      <c r="AA1128" t="str" cm="1">
        <f t="array" ref="AA1128">INDEX(F1128:F2627, MATCH(MAX(IF(H1128:H2627="0", COUNTIF(F1128:F2627, F1128:F2627), 0)), IF(H1128:H2627="0", COUNTIF(F1128:F2627, F1128:F2627), 0), 0))</f>
        <v>Personal</v>
      </c>
      <c r="AB1128" t="str" cm="1">
        <f t="array" ref="AB1128">INDEX(Q1128:Q2126, MATCH(MAX(COUNTIFS(Q1128:Q2126, Q1128:Q2126, AC1128:AC2126, "High")), COUNTIFS(Q1128:Q2126, Q1128:Q2126, AC1128:AC2126, "High"), 0))</f>
        <v>South</v>
      </c>
      <c r="AC1128" t="str">
        <v>High Risk</v>
      </c>
      <c r="AH1128">
        <f t="shared" si="69"/>
        <v>648.68905472636811</v>
      </c>
      <c r="AJ1128">
        <f t="shared" si="70"/>
        <v>0.11715481171548117</v>
      </c>
      <c r="AK1128">
        <f t="shared" si="71"/>
        <v>-1.1210451401073115E-2</v>
      </c>
      <c r="AM1128">
        <v>0.44817754767701817</v>
      </c>
      <c r="AN1128" s="8">
        <f>IF(L1128="Male", 1, 0)</f>
        <v>1</v>
      </c>
    </row>
    <row r="1129" spans="1:40" ht="15" x14ac:dyDescent="0.3">
      <c r="A1129">
        <v>1128</v>
      </c>
      <c r="B1129">
        <v>52</v>
      </c>
      <c r="C1129">
        <v>24004</v>
      </c>
      <c r="D1129">
        <v>640</v>
      </c>
      <c r="E1129">
        <v>110233</v>
      </c>
      <c r="F1129" t="s">
        <v>19</v>
      </c>
      <c r="G1129">
        <v>5536</v>
      </c>
      <c r="H1129">
        <v>0</v>
      </c>
      <c r="I1129">
        <v>1</v>
      </c>
      <c r="J1129" t="s">
        <v>20</v>
      </c>
      <c r="K1129" t="s">
        <v>21</v>
      </c>
      <c r="L1129" t="s">
        <v>22</v>
      </c>
      <c r="M1129" t="s">
        <v>37</v>
      </c>
      <c r="N1129">
        <v>4</v>
      </c>
      <c r="O1129">
        <v>1</v>
      </c>
      <c r="P1129">
        <v>130844</v>
      </c>
      <c r="Q1129" t="s">
        <v>26</v>
      </c>
      <c r="R1129">
        <v>11</v>
      </c>
      <c r="S1129" t="s">
        <v>45</v>
      </c>
      <c r="W1129" t="str">
        <f>IF(B1129&lt;30,"&lt;30",IF(B1129&lt;=40,"30-40",IF(B1129&lt;=50,"41-50",IF(B1129&lt;=60,"51-60","&gt;60"))))</f>
        <v>51-60</v>
      </c>
      <c r="X1129" t="str">
        <f t="shared" si="68"/>
        <v>46-60 (Older Adult)</v>
      </c>
      <c r="AA1129" t="str" cm="1">
        <f t="array" ref="AA1129">INDEX(F1129:F2628, MATCH(MAX(IF(H1129:H2628="0", COUNTIF(F1129:F2628, F1129:F2628), 0)), IF(H1129:H2628="0", COUNTIF(F1129:F2628, F1129:F2628), 0), 0))</f>
        <v>Home</v>
      </c>
      <c r="AB1129" t="str" cm="1">
        <f t="array" ref="AB1129">INDEX(Q1129:Q2127, MATCH(MAX(COUNTIFS(Q1129:Q2127, Q1129:Q2127, AC1129:AC2127, "High")), COUNTIFS(Q1129:Q2127, Q1129:Q2127, AC1129:AC2127, "High"), 0))</f>
        <v>West</v>
      </c>
      <c r="AC1129" t="str">
        <v>High Risk</v>
      </c>
      <c r="AH1129">
        <f t="shared" si="69"/>
        <v>652.44324324324327</v>
      </c>
      <c r="AJ1129">
        <f t="shared" si="70"/>
        <v>0.17796610169491525</v>
      </c>
      <c r="AK1129">
        <f t="shared" si="71"/>
        <v>-8.8441368897821063E-3</v>
      </c>
      <c r="AM1129">
        <v>0.31654643700840851</v>
      </c>
      <c r="AN1129" s="8">
        <f>IF(L1129="Male", 1, 0)</f>
        <v>0</v>
      </c>
    </row>
    <row r="1130" spans="1:40" ht="15" x14ac:dyDescent="0.3">
      <c r="A1130">
        <v>1129</v>
      </c>
      <c r="B1130">
        <v>31</v>
      </c>
      <c r="C1130">
        <v>50331</v>
      </c>
      <c r="D1130">
        <v>666</v>
      </c>
      <c r="E1130">
        <v>139061</v>
      </c>
      <c r="F1130" t="s">
        <v>28</v>
      </c>
      <c r="G1130">
        <v>5140</v>
      </c>
      <c r="H1130">
        <v>0</v>
      </c>
      <c r="I1130">
        <v>0</v>
      </c>
      <c r="J1130" t="s">
        <v>20</v>
      </c>
      <c r="K1130" t="s">
        <v>33</v>
      </c>
      <c r="L1130" t="s">
        <v>22</v>
      </c>
      <c r="M1130" t="s">
        <v>31</v>
      </c>
      <c r="N1130">
        <v>3</v>
      </c>
      <c r="O1130">
        <v>4</v>
      </c>
      <c r="P1130">
        <v>102836</v>
      </c>
      <c r="Q1130" t="s">
        <v>24</v>
      </c>
      <c r="R1130">
        <v>3</v>
      </c>
      <c r="S1130" t="s">
        <v>42</v>
      </c>
      <c r="W1130" t="str">
        <f>IF(B1130&lt;30,"&lt;30",IF(B1130&lt;=40,"30-40",IF(B1130&lt;=50,"41-50",IF(B1130&lt;=60,"51-60","&gt;60"))))</f>
        <v>30-40</v>
      </c>
      <c r="X1130" t="str">
        <f t="shared" si="68"/>
        <v>31-45 (Middle-Aged)</v>
      </c>
      <c r="AA1130" t="str" cm="1">
        <f t="array" ref="AA1130">INDEX(F1130:F2629, MATCH(MAX(IF(H1130:H2629="0", COUNTIF(F1130:F2629, F1130:F2629), 0)), IF(H1130:H2629="0", COUNTIF(F1130:F2629, F1130:F2629), 0), 0))</f>
        <v>Education</v>
      </c>
      <c r="AB1130" t="str" cm="1">
        <f t="array" ref="AB1130">INDEX(Q1130:Q2128, MATCH(MAX(COUNTIFS(Q1130:Q2128, Q1130:Q2128, AC1130:AC2128, "High")), COUNTIFS(Q1130:Q2128, Q1130:Q2128, AC1130:AC2128, "High"), 0))</f>
        <v>East</v>
      </c>
      <c r="AC1130" t="str">
        <v>High Risk</v>
      </c>
      <c r="AH1130">
        <f t="shared" si="69"/>
        <v>647.78062678062679</v>
      </c>
      <c r="AJ1130">
        <f t="shared" si="70"/>
        <v>0.13414634146341464</v>
      </c>
      <c r="AK1130">
        <f t="shared" si="71"/>
        <v>-1.030393609830828E-2</v>
      </c>
      <c r="AM1130">
        <v>0.55483649068182439</v>
      </c>
      <c r="AN1130" s="8">
        <f>IF(L1130="Male", 1, 0)</f>
        <v>0</v>
      </c>
    </row>
    <row r="1131" spans="1:40" ht="15" x14ac:dyDescent="0.3">
      <c r="A1131">
        <v>1130</v>
      </c>
      <c r="B1131">
        <v>58</v>
      </c>
      <c r="C1131">
        <v>31414</v>
      </c>
      <c r="D1131">
        <v>714</v>
      </c>
      <c r="E1131">
        <v>165004</v>
      </c>
      <c r="F1131" t="s">
        <v>44</v>
      </c>
      <c r="G1131">
        <v>5336</v>
      </c>
      <c r="H1131">
        <v>0</v>
      </c>
      <c r="I1131">
        <v>1</v>
      </c>
      <c r="J1131" t="s">
        <v>20</v>
      </c>
      <c r="K1131" t="s">
        <v>29</v>
      </c>
      <c r="L1131" t="s">
        <v>22</v>
      </c>
      <c r="M1131" t="s">
        <v>23</v>
      </c>
      <c r="N1131">
        <v>1</v>
      </c>
      <c r="O1131">
        <v>4</v>
      </c>
      <c r="P1131">
        <v>120979</v>
      </c>
      <c r="Q1131" t="s">
        <v>38</v>
      </c>
      <c r="R1131">
        <v>7</v>
      </c>
      <c r="S1131" t="s">
        <v>43</v>
      </c>
      <c r="W1131" t="str">
        <f>IF(B1131&lt;30,"&lt;30",IF(B1131&lt;=40,"30-40",IF(B1131&lt;=50,"41-50",IF(B1131&lt;=60,"51-60","&gt;60"))))</f>
        <v>51-60</v>
      </c>
      <c r="X1131" t="str">
        <f t="shared" si="68"/>
        <v>46-60 (Older Adult)</v>
      </c>
      <c r="AA1131" t="str" cm="1">
        <f t="array" ref="AA1131">INDEX(F1131:F2630, MATCH(MAX(IF(H1131:H2630="0", COUNTIF(F1131:F2630, F1131:F2630), 0)), IF(H1131:H2630="0", COUNTIF(F1131:F2630, F1131:F2630), 0), 0))</f>
        <v>Personal</v>
      </c>
      <c r="AB1131" t="str" cm="1">
        <f t="array" ref="AB1131">INDEX(Q1131:Q2129, MATCH(MAX(COUNTIFS(Q1131:Q2129, Q1131:Q2129, AC1131:AC2129, "High")), COUNTIFS(Q1131:Q2129, Q1131:Q2129, AC1131:AC2129, "High"), 0))</f>
        <v>North</v>
      </c>
      <c r="AC1131" t="str">
        <v>High Risk</v>
      </c>
      <c r="AH1131">
        <f t="shared" si="69"/>
        <v>647.51989389920425</v>
      </c>
      <c r="AJ1131">
        <f t="shared" si="70"/>
        <v>0.15436241610738255</v>
      </c>
      <c r="AK1131">
        <f t="shared" si="71"/>
        <v>-8.7368198870703025E-3</v>
      </c>
      <c r="AM1131">
        <v>0.38361557886733705</v>
      </c>
      <c r="AN1131" s="8">
        <f>IF(L1131="Male", 1, 0)</f>
        <v>0</v>
      </c>
    </row>
    <row r="1132" spans="1:40" ht="15" x14ac:dyDescent="0.3">
      <c r="A1132">
        <v>1131</v>
      </c>
      <c r="B1132">
        <v>53</v>
      </c>
      <c r="C1132">
        <v>25307</v>
      </c>
      <c r="D1132">
        <v>668</v>
      </c>
      <c r="E1132">
        <v>295695</v>
      </c>
      <c r="F1132" t="s">
        <v>35</v>
      </c>
      <c r="G1132">
        <v>5507</v>
      </c>
      <c r="H1132">
        <v>0</v>
      </c>
      <c r="I1132">
        <v>0</v>
      </c>
      <c r="J1132" t="s">
        <v>20</v>
      </c>
      <c r="K1132" t="s">
        <v>29</v>
      </c>
      <c r="L1132" t="s">
        <v>22</v>
      </c>
      <c r="M1132" t="s">
        <v>37</v>
      </c>
      <c r="N1132">
        <v>5</v>
      </c>
      <c r="O1132">
        <v>2</v>
      </c>
      <c r="P1132">
        <v>100452</v>
      </c>
      <c r="Q1132" t="s">
        <v>24</v>
      </c>
      <c r="R1132">
        <v>5</v>
      </c>
      <c r="S1132" t="s">
        <v>27</v>
      </c>
      <c r="W1132" t="str">
        <f>IF(B1132&lt;30,"&lt;30",IF(B1132&lt;=40,"30-40",IF(B1132&lt;=50,"41-50",IF(B1132&lt;=60,"51-60","&gt;60"))))</f>
        <v>51-60</v>
      </c>
      <c r="X1132" t="str">
        <f t="shared" si="68"/>
        <v>46-60 (Older Adult)</v>
      </c>
      <c r="AA1132" t="str" cm="1">
        <f t="array" ref="AA1132">INDEX(F1132:F2631, MATCH(MAX(IF(H1132:H2631="0", COUNTIF(F1132:F2631, F1132:F2631), 0)), IF(H1132:H2631="0", COUNTIF(F1132:F2631, F1132:F2631), 0), 0))</f>
        <v>Medical</v>
      </c>
      <c r="AB1132" t="str" cm="1">
        <f t="array" ref="AB1132">INDEX(Q1132:Q2130, MATCH(MAX(COUNTIFS(Q1132:Q2130, Q1132:Q2130, AC1132:AC2130, "High")), COUNTIFS(Q1132:Q2130, Q1132:Q2130, AC1132:AC2130, "High"), 0))</f>
        <v>East</v>
      </c>
      <c r="AC1132" t="str">
        <v>High Risk</v>
      </c>
      <c r="AH1132">
        <f t="shared" si="69"/>
        <v>652.44324324324327</v>
      </c>
      <c r="AJ1132">
        <f t="shared" si="70"/>
        <v>0.11715481171548117</v>
      </c>
      <c r="AK1132">
        <f t="shared" si="71"/>
        <v>-7.1519022566860508E-3</v>
      </c>
      <c r="AM1132">
        <v>0.32834010662273833</v>
      </c>
      <c r="AN1132" s="8">
        <f>IF(L1132="Male", 1, 0)</f>
        <v>0</v>
      </c>
    </row>
    <row r="1133" spans="1:40" ht="15" x14ac:dyDescent="0.3">
      <c r="A1133">
        <v>1132</v>
      </c>
      <c r="B1133">
        <v>22</v>
      </c>
      <c r="C1133">
        <v>51942</v>
      </c>
      <c r="D1133">
        <v>637</v>
      </c>
      <c r="E1133">
        <v>178512</v>
      </c>
      <c r="F1133" t="s">
        <v>19</v>
      </c>
      <c r="G1133">
        <v>5297</v>
      </c>
      <c r="H1133">
        <v>0</v>
      </c>
      <c r="I1133">
        <v>1</v>
      </c>
      <c r="J1133" t="s">
        <v>20</v>
      </c>
      <c r="K1133" t="s">
        <v>33</v>
      </c>
      <c r="L1133" t="s">
        <v>22</v>
      </c>
      <c r="M1133" t="s">
        <v>37</v>
      </c>
      <c r="N1133">
        <v>5</v>
      </c>
      <c r="O1133">
        <v>3</v>
      </c>
      <c r="P1133">
        <v>44920</v>
      </c>
      <c r="Q1133" t="s">
        <v>38</v>
      </c>
      <c r="R1133">
        <v>9</v>
      </c>
      <c r="S1133" t="s">
        <v>42</v>
      </c>
      <c r="W1133" t="str">
        <f>IF(B1133&lt;30,"&lt;30",IF(B1133&lt;=40,"30-40",IF(B1133&lt;=50,"41-50",IF(B1133&lt;=60,"51-60","&gt;60"))))</f>
        <v>&lt;30</v>
      </c>
      <c r="X1133" t="str">
        <f t="shared" si="68"/>
        <v>18-30 (Young Adult)</v>
      </c>
      <c r="AA1133" t="str" cm="1">
        <f t="array" ref="AA1133">INDEX(F1133:F2632, MATCH(MAX(IF(H1133:H2632="0", COUNTIF(F1133:F2632, F1133:F2632), 0)), IF(H1133:H2632="0", COUNTIF(F1133:F2632, F1133:F2632), 0), 0))</f>
        <v>Home</v>
      </c>
      <c r="AB1133" t="str" cm="1">
        <f t="array" ref="AB1133">INDEX(Q1133:Q2131, MATCH(MAX(COUNTIFS(Q1133:Q2131, Q1133:Q2131, AC1133:AC2131, "High")), COUNTIFS(Q1133:Q2131, Q1133:Q2131, AC1133:AC2131, "High"), 0))</f>
        <v>North</v>
      </c>
      <c r="AC1133" t="str">
        <v>High Risk</v>
      </c>
      <c r="AH1133">
        <f t="shared" si="69"/>
        <v>652.44324324324327</v>
      </c>
      <c r="AJ1133">
        <f t="shared" si="70"/>
        <v>0.11715481171548117</v>
      </c>
      <c r="AK1133">
        <f t="shared" si="71"/>
        <v>-7.5843422664396039E-3</v>
      </c>
      <c r="AM1133">
        <v>0.56941791949892739</v>
      </c>
      <c r="AN1133" s="8">
        <f>IF(L1133="Male", 1, 0)</f>
        <v>0</v>
      </c>
    </row>
    <row r="1134" spans="1:40" ht="15" x14ac:dyDescent="0.3">
      <c r="A1134">
        <v>1133</v>
      </c>
      <c r="B1134">
        <v>35</v>
      </c>
      <c r="C1134">
        <v>47556</v>
      </c>
      <c r="D1134">
        <v>691</v>
      </c>
      <c r="E1134">
        <v>241592</v>
      </c>
      <c r="F1134" t="s">
        <v>19</v>
      </c>
      <c r="G1134">
        <v>4985</v>
      </c>
      <c r="H1134">
        <v>0</v>
      </c>
      <c r="I1134">
        <v>1</v>
      </c>
      <c r="J1134" t="s">
        <v>20</v>
      </c>
      <c r="K1134" t="s">
        <v>21</v>
      </c>
      <c r="L1134" t="s">
        <v>22</v>
      </c>
      <c r="M1134" t="s">
        <v>41</v>
      </c>
      <c r="N1134">
        <v>0</v>
      </c>
      <c r="O1134">
        <v>1</v>
      </c>
      <c r="P1134">
        <v>80361</v>
      </c>
      <c r="Q1134" t="s">
        <v>26</v>
      </c>
      <c r="R1134">
        <v>19</v>
      </c>
      <c r="S1134" t="s">
        <v>27</v>
      </c>
      <c r="W1134" t="str">
        <f>IF(B1134&lt;30,"&lt;30",IF(B1134&lt;=40,"30-40",IF(B1134&lt;=50,"41-50",IF(B1134&lt;=60,"51-60","&gt;60"))))</f>
        <v>30-40</v>
      </c>
      <c r="X1134" t="str">
        <f t="shared" si="68"/>
        <v>31-45 (Middle-Aged)</v>
      </c>
      <c r="AA1134" t="str" cm="1">
        <f t="array" ref="AA1134">INDEX(F1134:F2633, MATCH(MAX(IF(H1134:H2633="0", COUNTIF(F1134:F2633, F1134:F2633), 0)), IF(H1134:H2633="0", COUNTIF(F1134:F2633, F1134:F2633), 0), 0))</f>
        <v>Home</v>
      </c>
      <c r="AB1134" t="str" cm="1">
        <f t="array" ref="AB1134">INDEX(Q1134:Q2132, MATCH(MAX(COUNTIFS(Q1134:Q2132, Q1134:Q2132, AC1134:AC2132, "High")), COUNTIFS(Q1134:Q2132, Q1134:Q2132, AC1134:AC2132, "High"), 0))</f>
        <v>West</v>
      </c>
      <c r="AC1134" t="str">
        <v>High Risk</v>
      </c>
      <c r="AH1134">
        <f t="shared" si="69"/>
        <v>648.68905472636811</v>
      </c>
      <c r="AJ1134">
        <f t="shared" si="70"/>
        <v>0.15873015873015872</v>
      </c>
      <c r="AK1134">
        <f t="shared" si="71"/>
        <v>-6.9926077179953208E-3</v>
      </c>
      <c r="AM1134">
        <v>0.52971950435813653</v>
      </c>
      <c r="AN1134" s="8">
        <f>IF(L1134="Male", 1, 0)</f>
        <v>0</v>
      </c>
    </row>
    <row r="1135" spans="1:40" ht="15" x14ac:dyDescent="0.3">
      <c r="A1135">
        <v>1134</v>
      </c>
      <c r="B1135">
        <v>56</v>
      </c>
      <c r="C1135">
        <v>37004</v>
      </c>
      <c r="D1135">
        <v>700</v>
      </c>
      <c r="E1135">
        <v>236088</v>
      </c>
      <c r="F1135" t="s">
        <v>35</v>
      </c>
      <c r="G1135">
        <v>5737</v>
      </c>
      <c r="H1135">
        <v>0</v>
      </c>
      <c r="I1135">
        <v>1</v>
      </c>
      <c r="J1135" t="s">
        <v>20</v>
      </c>
      <c r="K1135" t="s">
        <v>33</v>
      </c>
      <c r="L1135" t="s">
        <v>22</v>
      </c>
      <c r="M1135" t="s">
        <v>37</v>
      </c>
      <c r="N1135">
        <v>3</v>
      </c>
      <c r="O1135">
        <v>2</v>
      </c>
      <c r="P1135">
        <v>71452</v>
      </c>
      <c r="Q1135" t="s">
        <v>38</v>
      </c>
      <c r="R1135">
        <v>13</v>
      </c>
      <c r="S1135" t="s">
        <v>45</v>
      </c>
      <c r="W1135" t="str">
        <f>IF(B1135&lt;30,"&lt;30",IF(B1135&lt;=40,"30-40",IF(B1135&lt;=50,"41-50",IF(B1135&lt;=60,"51-60","&gt;60"))))</f>
        <v>51-60</v>
      </c>
      <c r="X1135" t="str">
        <f t="shared" si="68"/>
        <v>46-60 (Older Adult)</v>
      </c>
      <c r="AA1135" t="str" cm="1">
        <f t="array" ref="AA1135">INDEX(F1135:F2634, MATCH(MAX(IF(H1135:H2634="0", COUNTIF(F1135:F2634, F1135:F2634), 0)), IF(H1135:H2634="0", COUNTIF(F1135:F2634, F1135:F2634), 0), 0))</f>
        <v>Medical</v>
      </c>
      <c r="AB1135" t="str" cm="1">
        <f t="array" ref="AB1135">INDEX(Q1135:Q2133, MATCH(MAX(COUNTIFS(Q1135:Q2133, Q1135:Q2133, AC1135:AC2133, "High")), COUNTIFS(Q1135:Q2133, Q1135:Q2133, AC1135:AC2133, "High"), 0))</f>
        <v>North</v>
      </c>
      <c r="AC1135" t="str">
        <v>High Risk</v>
      </c>
      <c r="AH1135">
        <f t="shared" si="69"/>
        <v>652.44324324324327</v>
      </c>
      <c r="AJ1135">
        <f t="shared" si="70"/>
        <v>0.13414634146341464</v>
      </c>
      <c r="AK1135">
        <f t="shared" si="71"/>
        <v>-8.4762205895025453E-3</v>
      </c>
      <c r="AM1135">
        <v>0.43421159816442351</v>
      </c>
      <c r="AN1135" s="8">
        <f>IF(L1135="Male", 1, 0)</f>
        <v>0</v>
      </c>
    </row>
    <row r="1136" spans="1:40" ht="15" x14ac:dyDescent="0.3">
      <c r="A1136">
        <v>1135</v>
      </c>
      <c r="B1136">
        <v>25</v>
      </c>
      <c r="C1136">
        <v>53434</v>
      </c>
      <c r="D1136">
        <v>634</v>
      </c>
      <c r="E1136">
        <v>266121</v>
      </c>
      <c r="F1136" t="s">
        <v>19</v>
      </c>
      <c r="G1136">
        <v>4915</v>
      </c>
      <c r="H1136">
        <v>0</v>
      </c>
      <c r="I1136">
        <v>0</v>
      </c>
      <c r="J1136" t="s">
        <v>20</v>
      </c>
      <c r="K1136" t="s">
        <v>29</v>
      </c>
      <c r="L1136" t="s">
        <v>22</v>
      </c>
      <c r="M1136" t="s">
        <v>37</v>
      </c>
      <c r="N1136">
        <v>4</v>
      </c>
      <c r="O1136">
        <v>2</v>
      </c>
      <c r="P1136">
        <v>79696</v>
      </c>
      <c r="Q1136" t="s">
        <v>38</v>
      </c>
      <c r="R1136">
        <v>19</v>
      </c>
      <c r="S1136" t="s">
        <v>45</v>
      </c>
      <c r="W1136" t="str">
        <f>IF(B1136&lt;30,"&lt;30",IF(B1136&lt;=40,"30-40",IF(B1136&lt;=50,"41-50",IF(B1136&lt;=60,"51-60","&gt;60"))))</f>
        <v>&lt;30</v>
      </c>
      <c r="X1136" t="str">
        <f t="shared" si="68"/>
        <v>18-30 (Young Adult)</v>
      </c>
      <c r="AA1136" t="str" cm="1">
        <f t="array" ref="AA1136">INDEX(F1136:F2635, MATCH(MAX(IF(H1136:H2635="0", COUNTIF(F1136:F2635, F1136:F2635), 0)), IF(H1136:H2635="0", COUNTIF(F1136:F2635, F1136:F2635), 0), 0))</f>
        <v>Home</v>
      </c>
      <c r="AB1136" t="str" cm="1">
        <f t="array" ref="AB1136">INDEX(Q1136:Q2134, MATCH(MAX(COUNTIFS(Q1136:Q2134, Q1136:Q2134, AC1136:AC2134, "High")), COUNTIFS(Q1136:Q2134, Q1136:Q2134, AC1136:AC2134, "High"), 0))</f>
        <v>North</v>
      </c>
      <c r="AC1136" t="str">
        <v>High Risk</v>
      </c>
      <c r="AH1136">
        <f t="shared" si="69"/>
        <v>652.44324324324327</v>
      </c>
      <c r="AJ1136">
        <f t="shared" si="70"/>
        <v>0.17796610169491525</v>
      </c>
      <c r="AK1136">
        <f t="shared" si="71"/>
        <v>-8.9179053115581771E-3</v>
      </c>
      <c r="AM1136">
        <v>0.58292225953314081</v>
      </c>
      <c r="AN1136" s="8">
        <f>IF(L1136="Male", 1, 0)</f>
        <v>0</v>
      </c>
    </row>
    <row r="1137" spans="1:40" ht="15" x14ac:dyDescent="0.3">
      <c r="A1137">
        <v>1136</v>
      </c>
      <c r="B1137">
        <v>35</v>
      </c>
      <c r="C1137">
        <v>56358</v>
      </c>
      <c r="D1137">
        <v>642</v>
      </c>
      <c r="E1137">
        <v>168700</v>
      </c>
      <c r="F1137" t="s">
        <v>28</v>
      </c>
      <c r="G1137">
        <v>4015</v>
      </c>
      <c r="H1137">
        <v>0</v>
      </c>
      <c r="I1137">
        <v>0</v>
      </c>
      <c r="J1137" t="s">
        <v>20</v>
      </c>
      <c r="K1137" t="s">
        <v>29</v>
      </c>
      <c r="L1137" t="s">
        <v>22</v>
      </c>
      <c r="M1137" t="s">
        <v>41</v>
      </c>
      <c r="N1137">
        <v>5</v>
      </c>
      <c r="O1137">
        <v>3</v>
      </c>
      <c r="P1137">
        <v>153810</v>
      </c>
      <c r="Q1137" t="s">
        <v>26</v>
      </c>
      <c r="R1137">
        <v>16</v>
      </c>
      <c r="S1137" t="s">
        <v>42</v>
      </c>
      <c r="W1137" t="str">
        <f>IF(B1137&lt;30,"&lt;30",IF(B1137&lt;=40,"30-40",IF(B1137&lt;=50,"41-50",IF(B1137&lt;=60,"51-60","&gt;60"))))</f>
        <v>30-40</v>
      </c>
      <c r="X1137" t="str">
        <f t="shared" si="68"/>
        <v>31-45 (Middle-Aged)</v>
      </c>
      <c r="AA1137" t="str" cm="1">
        <f t="array" ref="AA1137">INDEX(F1137:F2636, MATCH(MAX(IF(H1137:H2636="0", COUNTIF(F1137:F2636, F1137:F2636), 0)), IF(H1137:H2636="0", COUNTIF(F1137:F2636, F1137:F2636), 0), 0))</f>
        <v>Education</v>
      </c>
      <c r="AB1137" t="str" cm="1">
        <f t="array" ref="AB1137">INDEX(Q1137:Q2135, MATCH(MAX(COUNTIFS(Q1137:Q2135, Q1137:Q2135, AC1137:AC2135, "High")), COUNTIFS(Q1137:Q2135, Q1137:Q2135, AC1137:AC2135, "High"), 0))</f>
        <v>West</v>
      </c>
      <c r="AC1137" t="str">
        <v>High Risk</v>
      </c>
      <c r="AH1137">
        <f t="shared" si="69"/>
        <v>648.68905472636811</v>
      </c>
      <c r="AJ1137">
        <f t="shared" si="70"/>
        <v>0.11715481171548117</v>
      </c>
      <c r="AK1137">
        <f t="shared" si="71"/>
        <v>-9.3624022580256431E-3</v>
      </c>
      <c r="AM1137">
        <v>0.60938786962700142</v>
      </c>
      <c r="AN1137" s="8">
        <f>IF(L1137="Male", 1, 0)</f>
        <v>0</v>
      </c>
    </row>
    <row r="1138" spans="1:40" ht="15" x14ac:dyDescent="0.3">
      <c r="A1138">
        <v>1137</v>
      </c>
      <c r="B1138">
        <v>63</v>
      </c>
      <c r="C1138">
        <v>53597</v>
      </c>
      <c r="D1138">
        <v>628</v>
      </c>
      <c r="E1138">
        <v>199490</v>
      </c>
      <c r="F1138" t="s">
        <v>44</v>
      </c>
      <c r="G1138">
        <v>7058</v>
      </c>
      <c r="H1138">
        <v>0</v>
      </c>
      <c r="I1138">
        <v>0</v>
      </c>
      <c r="J1138" t="s">
        <v>20</v>
      </c>
      <c r="K1138" t="s">
        <v>29</v>
      </c>
      <c r="L1138" t="s">
        <v>30</v>
      </c>
      <c r="M1138" t="s">
        <v>31</v>
      </c>
      <c r="N1138">
        <v>3</v>
      </c>
      <c r="O1138">
        <v>1</v>
      </c>
      <c r="P1138">
        <v>133664</v>
      </c>
      <c r="Q1138" t="s">
        <v>32</v>
      </c>
      <c r="R1138">
        <v>2</v>
      </c>
      <c r="S1138" t="s">
        <v>25</v>
      </c>
      <c r="W1138" t="str">
        <f>IF(B1138&lt;30,"&lt;30",IF(B1138&lt;=40,"30-40",IF(B1138&lt;=50,"41-50",IF(B1138&lt;=60,"51-60","&gt;60"))))</f>
        <v>&gt;60</v>
      </c>
      <c r="X1138" t="str">
        <f t="shared" si="68"/>
        <v>46-60 (Older Adult)</v>
      </c>
      <c r="AA1138" t="str" cm="1">
        <f t="array" ref="AA1138">INDEX(F1138:F2637, MATCH(MAX(IF(H1138:H2637="0", COUNTIF(F1138:F2637, F1138:F2637), 0)), IF(H1138:H2637="0", COUNTIF(F1138:F2637, F1138:F2637), 0), 0))</f>
        <v>Personal</v>
      </c>
      <c r="AB1138" t="str" cm="1">
        <f t="array" ref="AB1138">INDEX(Q1138:Q2136, MATCH(MAX(COUNTIFS(Q1138:Q2136, Q1138:Q2136, AC1138:AC2136, "High")), COUNTIFS(Q1138:Q2136, Q1138:Q2136, AC1138:AC2136, "High"), 0))</f>
        <v>South</v>
      </c>
      <c r="AC1138" t="str">
        <v>High Risk</v>
      </c>
      <c r="AH1138">
        <f t="shared" si="69"/>
        <v>647.78062678062679</v>
      </c>
      <c r="AJ1138">
        <f t="shared" si="70"/>
        <v>0.13414634146341464</v>
      </c>
      <c r="AK1138">
        <f t="shared" si="71"/>
        <v>-8.7676245740721456E-3</v>
      </c>
      <c r="AM1138">
        <v>0.58439759963071247</v>
      </c>
      <c r="AN1138" s="8">
        <f>IF(L1138="Male", 1, 0)</f>
        <v>1</v>
      </c>
    </row>
    <row r="1139" spans="1:40" ht="15" x14ac:dyDescent="0.3">
      <c r="A1139">
        <v>1138</v>
      </c>
      <c r="B1139">
        <v>30</v>
      </c>
      <c r="C1139">
        <v>53052</v>
      </c>
      <c r="D1139">
        <v>691</v>
      </c>
      <c r="E1139">
        <v>189040</v>
      </c>
      <c r="F1139" t="s">
        <v>19</v>
      </c>
      <c r="G1139">
        <v>5877</v>
      </c>
      <c r="H1139">
        <v>0</v>
      </c>
      <c r="I1139">
        <v>0</v>
      </c>
      <c r="J1139" t="s">
        <v>20</v>
      </c>
      <c r="K1139" t="s">
        <v>33</v>
      </c>
      <c r="L1139" t="s">
        <v>22</v>
      </c>
      <c r="M1139" t="s">
        <v>31</v>
      </c>
      <c r="N1139">
        <v>3</v>
      </c>
      <c r="O1139">
        <v>2</v>
      </c>
      <c r="P1139">
        <v>113226</v>
      </c>
      <c r="Q1139" t="s">
        <v>24</v>
      </c>
      <c r="R1139">
        <v>1</v>
      </c>
      <c r="S1139" t="s">
        <v>27</v>
      </c>
      <c r="W1139" t="str">
        <f>IF(B1139&lt;30,"&lt;30",IF(B1139&lt;=40,"30-40",IF(B1139&lt;=50,"41-50",IF(B1139&lt;=60,"51-60","&gt;60"))))</f>
        <v>30-40</v>
      </c>
      <c r="X1139" t="str">
        <f t="shared" si="68"/>
        <v>18-30 (Young Adult)</v>
      </c>
      <c r="AA1139" t="str" cm="1">
        <f t="array" ref="AA1139">INDEX(F1139:F2638, MATCH(MAX(IF(H1139:H2638="0", COUNTIF(F1139:F2638, F1139:F2638), 0)), IF(H1139:H2638="0", COUNTIF(F1139:F2638, F1139:F2638), 0), 0))</f>
        <v>Home</v>
      </c>
      <c r="AB1139" t="str" cm="1">
        <f t="array" ref="AB1139">INDEX(Q1139:Q2137, MATCH(MAX(COUNTIFS(Q1139:Q2137, Q1139:Q2137, AC1139:AC2137, "High")), COUNTIFS(Q1139:Q2137, Q1139:Q2137, AC1139:AC2137, "High"), 0))</f>
        <v>East</v>
      </c>
      <c r="AC1139" t="str">
        <v>High Risk</v>
      </c>
      <c r="AH1139">
        <f t="shared" si="69"/>
        <v>647.78062678062679</v>
      </c>
      <c r="AJ1139">
        <f t="shared" si="70"/>
        <v>0.13414634146341464</v>
      </c>
      <c r="AK1139">
        <f t="shared" si="71"/>
        <v>-1.0282877686866964E-2</v>
      </c>
      <c r="AM1139">
        <v>0.57946471402840261</v>
      </c>
      <c r="AN1139" s="8">
        <f>IF(L1139="Male", 1, 0)</f>
        <v>0</v>
      </c>
    </row>
    <row r="1140" spans="1:40" ht="15" x14ac:dyDescent="0.3">
      <c r="A1140">
        <v>1139</v>
      </c>
      <c r="B1140">
        <v>37</v>
      </c>
      <c r="C1140">
        <v>25919</v>
      </c>
      <c r="D1140">
        <v>653</v>
      </c>
      <c r="E1140">
        <v>226899</v>
      </c>
      <c r="F1140" t="s">
        <v>28</v>
      </c>
      <c r="G1140">
        <v>4088</v>
      </c>
      <c r="H1140">
        <v>0</v>
      </c>
      <c r="I1140">
        <v>0</v>
      </c>
      <c r="J1140" t="s">
        <v>20</v>
      </c>
      <c r="K1140" t="s">
        <v>29</v>
      </c>
      <c r="L1140" t="s">
        <v>22</v>
      </c>
      <c r="M1140" t="s">
        <v>37</v>
      </c>
      <c r="N1140">
        <v>0</v>
      </c>
      <c r="O1140">
        <v>3</v>
      </c>
      <c r="P1140">
        <v>124370</v>
      </c>
      <c r="Q1140" t="s">
        <v>26</v>
      </c>
      <c r="R1140">
        <v>3</v>
      </c>
      <c r="S1140" t="s">
        <v>27</v>
      </c>
      <c r="W1140" t="str">
        <f>IF(B1140&lt;30,"&lt;30",IF(B1140&lt;=40,"30-40",IF(B1140&lt;=50,"41-50",IF(B1140&lt;=60,"51-60","&gt;60"))))</f>
        <v>30-40</v>
      </c>
      <c r="X1140" t="str">
        <f t="shared" si="68"/>
        <v>31-45 (Middle-Aged)</v>
      </c>
      <c r="AA1140" t="str" cm="1">
        <f t="array" ref="AA1140">INDEX(F1140:F2639, MATCH(MAX(IF(H1140:H2639="0", COUNTIF(F1140:F2639, F1140:F2639), 0)), IF(H1140:H2639="0", COUNTIF(F1140:F2639, F1140:F2639), 0), 0))</f>
        <v>Education</v>
      </c>
      <c r="AB1140" t="str" cm="1">
        <f t="array" ref="AB1140">INDEX(Q1140:Q2138, MATCH(MAX(COUNTIFS(Q1140:Q2138, Q1140:Q2138, AC1140:AC2138, "High")), COUNTIFS(Q1140:Q2138, Q1140:Q2138, AC1140:AC2138, "High"), 0))</f>
        <v>West</v>
      </c>
      <c r="AC1140" t="str">
        <v>High Risk</v>
      </c>
      <c r="AH1140">
        <f t="shared" si="69"/>
        <v>652.44324324324327</v>
      </c>
      <c r="AJ1140">
        <f t="shared" si="70"/>
        <v>0.15873015873015872</v>
      </c>
      <c r="AK1140">
        <f t="shared" si="71"/>
        <v>-1.073699709118993E-2</v>
      </c>
      <c r="AM1140">
        <v>0.33387942036331381</v>
      </c>
      <c r="AN1140" s="8">
        <f>IF(L1140="Male", 1, 0)</f>
        <v>0</v>
      </c>
    </row>
    <row r="1141" spans="1:40" ht="15" x14ac:dyDescent="0.3">
      <c r="A1141">
        <v>1140</v>
      </c>
      <c r="B1141">
        <v>54</v>
      </c>
      <c r="C1141">
        <v>69398</v>
      </c>
      <c r="D1141">
        <v>579</v>
      </c>
      <c r="E1141">
        <v>260794</v>
      </c>
      <c r="F1141" t="s">
        <v>35</v>
      </c>
      <c r="G1141">
        <v>4755</v>
      </c>
      <c r="H1141">
        <v>0</v>
      </c>
      <c r="I1141">
        <v>1</v>
      </c>
      <c r="J1141" t="s">
        <v>20</v>
      </c>
      <c r="K1141" t="s">
        <v>29</v>
      </c>
      <c r="L1141" t="s">
        <v>30</v>
      </c>
      <c r="M1141" t="s">
        <v>31</v>
      </c>
      <c r="N1141">
        <v>1</v>
      </c>
      <c r="O1141">
        <v>1</v>
      </c>
      <c r="P1141">
        <v>43236</v>
      </c>
      <c r="Q1141" t="s">
        <v>38</v>
      </c>
      <c r="R1141">
        <v>12</v>
      </c>
      <c r="S1141" t="s">
        <v>34</v>
      </c>
      <c r="W1141" t="str">
        <f>IF(B1141&lt;30,"&lt;30",IF(B1141&lt;=40,"30-40",IF(B1141&lt;=50,"41-50",IF(B1141&lt;=60,"51-60","&gt;60"))))</f>
        <v>51-60</v>
      </c>
      <c r="X1141" t="str">
        <f t="shared" si="68"/>
        <v>46-60 (Older Adult)</v>
      </c>
      <c r="AA1141" t="str" cm="1">
        <f t="array" ref="AA1141">INDEX(F1141:F2640, MATCH(MAX(IF(H1141:H2640="0", COUNTIF(F1141:F2640, F1141:F2640), 0)), IF(H1141:H2640="0", COUNTIF(F1141:F2640, F1141:F2640), 0), 0))</f>
        <v>Medical</v>
      </c>
      <c r="AB1141" t="str" cm="1">
        <f t="array" ref="AB1141">INDEX(Q1141:Q2139, MATCH(MAX(COUNTIFS(Q1141:Q2139, Q1141:Q2139, AC1141:AC2139, "High")), COUNTIFS(Q1141:Q2139, Q1141:Q2139, AC1141:AC2139, "High"), 0))</f>
        <v>North</v>
      </c>
      <c r="AC1141" t="str">
        <v>Low Risk</v>
      </c>
      <c r="AH1141">
        <f t="shared" si="69"/>
        <v>647.78062678062679</v>
      </c>
      <c r="AJ1141">
        <f t="shared" si="70"/>
        <v>0.15436241610738255</v>
      </c>
      <c r="AK1141">
        <f t="shared" si="71"/>
        <v>-1.0139639835817924E-2</v>
      </c>
      <c r="AM1141">
        <v>0.72741507743272715</v>
      </c>
      <c r="AN1141" s="8">
        <f>IF(L1141="Male", 1, 0)</f>
        <v>1</v>
      </c>
    </row>
    <row r="1142" spans="1:40" ht="15" x14ac:dyDescent="0.3">
      <c r="A1142">
        <v>1141</v>
      </c>
      <c r="B1142">
        <v>44</v>
      </c>
      <c r="C1142">
        <v>58362</v>
      </c>
      <c r="D1142">
        <v>670</v>
      </c>
      <c r="E1142">
        <v>308920</v>
      </c>
      <c r="F1142" t="s">
        <v>44</v>
      </c>
      <c r="G1142">
        <v>4430</v>
      </c>
      <c r="H1142">
        <v>0</v>
      </c>
      <c r="I1142">
        <v>1</v>
      </c>
      <c r="J1142" t="s">
        <v>20</v>
      </c>
      <c r="K1142" t="s">
        <v>21</v>
      </c>
      <c r="L1142" t="s">
        <v>22</v>
      </c>
      <c r="M1142" t="s">
        <v>41</v>
      </c>
      <c r="N1142">
        <v>5</v>
      </c>
      <c r="O1142">
        <v>1</v>
      </c>
      <c r="P1142">
        <v>121845</v>
      </c>
      <c r="Q1142" t="s">
        <v>32</v>
      </c>
      <c r="R1142">
        <v>6</v>
      </c>
      <c r="S1142" t="s">
        <v>34</v>
      </c>
      <c r="W1142" t="str">
        <f>IF(B1142&lt;30,"&lt;30",IF(B1142&lt;=40,"30-40",IF(B1142&lt;=50,"41-50",IF(B1142&lt;=60,"51-60","&gt;60"))))</f>
        <v>41-50</v>
      </c>
      <c r="X1142" t="str">
        <f t="shared" si="68"/>
        <v>31-45 (Middle-Aged)</v>
      </c>
      <c r="AA1142" t="str" cm="1">
        <f t="array" ref="AA1142">INDEX(F1142:F2641, MATCH(MAX(IF(H1142:H2641="0", COUNTIF(F1142:F2641, F1142:F2641), 0)), IF(H1142:H2641="0", COUNTIF(F1142:F2641, F1142:F2641), 0), 0))</f>
        <v>Personal</v>
      </c>
      <c r="AB1142" t="str" cm="1">
        <f t="array" ref="AB1142">INDEX(Q1142:Q2140, MATCH(MAX(COUNTIFS(Q1142:Q2140, Q1142:Q2140, AC1142:AC2140, "High")), COUNTIFS(Q1142:Q2140, Q1142:Q2140, AC1142:AC2140, "High"), 0))</f>
        <v>South</v>
      </c>
      <c r="AC1142" t="str">
        <v>High Risk</v>
      </c>
      <c r="AH1142">
        <f t="shared" si="69"/>
        <v>648.68905472636811</v>
      </c>
      <c r="AJ1142">
        <f t="shared" si="70"/>
        <v>0.11715481171548117</v>
      </c>
      <c r="AK1142">
        <f t="shared" si="71"/>
        <v>-1.1680255769757489E-2</v>
      </c>
      <c r="AM1142">
        <v>0.62752640677751326</v>
      </c>
      <c r="AN1142" s="8">
        <f>IF(L1142="Male", 1, 0)</f>
        <v>0</v>
      </c>
    </row>
    <row r="1143" spans="1:40" ht="15" x14ac:dyDescent="0.3">
      <c r="A1143">
        <v>1142</v>
      </c>
      <c r="B1143">
        <v>30</v>
      </c>
      <c r="C1143">
        <v>35738</v>
      </c>
      <c r="D1143">
        <v>724</v>
      </c>
      <c r="E1143">
        <v>180468</v>
      </c>
      <c r="F1143" t="s">
        <v>35</v>
      </c>
      <c r="G1143">
        <v>4501</v>
      </c>
      <c r="H1143">
        <v>0</v>
      </c>
      <c r="I1143">
        <v>1</v>
      </c>
      <c r="J1143" t="s">
        <v>20</v>
      </c>
      <c r="K1143" t="s">
        <v>21</v>
      </c>
      <c r="L1143" t="s">
        <v>22</v>
      </c>
      <c r="M1143" t="s">
        <v>31</v>
      </c>
      <c r="N1143">
        <v>1</v>
      </c>
      <c r="O1143">
        <v>2</v>
      </c>
      <c r="P1143">
        <v>128188</v>
      </c>
      <c r="Q1143" t="s">
        <v>24</v>
      </c>
      <c r="R1143">
        <v>2</v>
      </c>
      <c r="S1143" t="s">
        <v>39</v>
      </c>
      <c r="W1143" t="str">
        <f>IF(B1143&lt;30,"&lt;30",IF(B1143&lt;=40,"30-40",IF(B1143&lt;=50,"41-50",IF(B1143&lt;=60,"51-60","&gt;60"))))</f>
        <v>30-40</v>
      </c>
      <c r="X1143" t="str">
        <f t="shared" si="68"/>
        <v>18-30 (Young Adult)</v>
      </c>
      <c r="AA1143" t="str" cm="1">
        <f t="array" ref="AA1143">INDEX(F1143:F2642, MATCH(MAX(IF(H1143:H2642="0", COUNTIF(F1143:F2642, F1143:F2642), 0)), IF(H1143:H2642="0", COUNTIF(F1143:F2642, F1143:F2642), 0), 0))</f>
        <v>Medical</v>
      </c>
      <c r="AB1143" t="str" cm="1">
        <f t="array" ref="AB1143">INDEX(Q1143:Q2141, MATCH(MAX(COUNTIFS(Q1143:Q2141, Q1143:Q2141, AC1143:AC2141, "High")), COUNTIFS(Q1143:Q2141, Q1143:Q2141, AC1143:AC2141, "High"), 0))</f>
        <v>East</v>
      </c>
      <c r="AC1143" t="str">
        <v>High Risk</v>
      </c>
      <c r="AH1143">
        <f t="shared" si="69"/>
        <v>647.78062678062679</v>
      </c>
      <c r="AJ1143">
        <f t="shared" si="70"/>
        <v>0.15436241610738255</v>
      </c>
      <c r="AK1143">
        <f t="shared" si="71"/>
        <v>-1.3237436803462553E-2</v>
      </c>
      <c r="AM1143">
        <v>0.4227528217010762</v>
      </c>
      <c r="AN1143" s="8">
        <f>IF(L1143="Male", 1, 0)</f>
        <v>0</v>
      </c>
    </row>
    <row r="1144" spans="1:40" ht="15" x14ac:dyDescent="0.3">
      <c r="A1144">
        <v>1143</v>
      </c>
      <c r="B1144">
        <v>50</v>
      </c>
      <c r="C1144">
        <v>49823</v>
      </c>
      <c r="D1144">
        <v>728</v>
      </c>
      <c r="E1144">
        <v>207069</v>
      </c>
      <c r="F1144" t="s">
        <v>44</v>
      </c>
      <c r="G1144">
        <v>5867</v>
      </c>
      <c r="H1144">
        <v>0</v>
      </c>
      <c r="I1144">
        <v>1</v>
      </c>
      <c r="J1144" t="s">
        <v>20</v>
      </c>
      <c r="K1144" t="s">
        <v>29</v>
      </c>
      <c r="L1144" t="s">
        <v>30</v>
      </c>
      <c r="M1144" t="s">
        <v>37</v>
      </c>
      <c r="N1144">
        <v>4</v>
      </c>
      <c r="O1144">
        <v>3</v>
      </c>
      <c r="P1144">
        <v>32807</v>
      </c>
      <c r="Q1144" t="s">
        <v>26</v>
      </c>
      <c r="R1144">
        <v>16</v>
      </c>
      <c r="S1144" t="s">
        <v>34</v>
      </c>
      <c r="W1144" t="str">
        <f>IF(B1144&lt;30,"&lt;30",IF(B1144&lt;=40,"30-40",IF(B1144&lt;=50,"41-50",IF(B1144&lt;=60,"51-60","&gt;60"))))</f>
        <v>41-50</v>
      </c>
      <c r="X1144" t="str">
        <f t="shared" si="68"/>
        <v>46-60 (Older Adult)</v>
      </c>
      <c r="AA1144" t="str" cm="1">
        <f t="array" ref="AA1144">INDEX(F1144:F2643, MATCH(MAX(IF(H1144:H2643="0", COUNTIF(F1144:F2643, F1144:F2643), 0)), IF(H1144:H2643="0", COUNTIF(F1144:F2643, F1144:F2643), 0), 0))</f>
        <v>Personal</v>
      </c>
      <c r="AB1144" t="str" cm="1">
        <f t="array" ref="AB1144">INDEX(Q1144:Q2142, MATCH(MAX(COUNTIFS(Q1144:Q2142, Q1144:Q2142, AC1144:AC2142, "High")), COUNTIFS(Q1144:Q2142, Q1144:Q2142, AC1144:AC2142, "High"), 0))</f>
        <v>West</v>
      </c>
      <c r="AC1144" t="str">
        <v>High Risk</v>
      </c>
      <c r="AH1144">
        <f t="shared" si="69"/>
        <v>652.44324324324327</v>
      </c>
      <c r="AJ1144">
        <f t="shared" si="70"/>
        <v>0.17796610169491525</v>
      </c>
      <c r="AK1144">
        <f t="shared" si="71"/>
        <v>-1.3709018863838861E-2</v>
      </c>
      <c r="AM1144">
        <v>0.55023849823049698</v>
      </c>
      <c r="AN1144" s="8">
        <f>IF(L1144="Male", 1, 0)</f>
        <v>1</v>
      </c>
    </row>
    <row r="1145" spans="1:40" ht="15" x14ac:dyDescent="0.3">
      <c r="A1145">
        <v>1144</v>
      </c>
      <c r="B1145">
        <v>23</v>
      </c>
      <c r="C1145">
        <v>52674</v>
      </c>
      <c r="D1145">
        <v>626</v>
      </c>
      <c r="E1145">
        <v>243335</v>
      </c>
      <c r="F1145" t="s">
        <v>19</v>
      </c>
      <c r="G1145">
        <v>4668</v>
      </c>
      <c r="H1145">
        <v>1</v>
      </c>
      <c r="I1145">
        <v>1</v>
      </c>
      <c r="J1145" t="s">
        <v>20</v>
      </c>
      <c r="K1145" t="s">
        <v>21</v>
      </c>
      <c r="L1145" t="s">
        <v>22</v>
      </c>
      <c r="M1145" t="s">
        <v>41</v>
      </c>
      <c r="N1145">
        <v>2</v>
      </c>
      <c r="O1145">
        <v>3</v>
      </c>
      <c r="P1145">
        <v>122957</v>
      </c>
      <c r="Q1145" t="s">
        <v>24</v>
      </c>
      <c r="R1145">
        <v>5</v>
      </c>
      <c r="S1145" t="s">
        <v>27</v>
      </c>
      <c r="W1145" t="str">
        <f>IF(B1145&lt;30,"&lt;30",IF(B1145&lt;=40,"30-40",IF(B1145&lt;=50,"41-50",IF(B1145&lt;=60,"51-60","&gt;60"))))</f>
        <v>&lt;30</v>
      </c>
      <c r="X1145" t="str">
        <f t="shared" si="68"/>
        <v>18-30 (Young Adult)</v>
      </c>
      <c r="AA1145" t="str" cm="1">
        <f t="array" ref="AA1145">INDEX(F1145:F2644, MATCH(MAX(IF(H1145:H2644="0", COUNTIF(F1145:F2644, F1145:F2644), 0)), IF(H1145:H2644="0", COUNTIF(F1145:F2644, F1145:F2644), 0), 0))</f>
        <v>Home</v>
      </c>
      <c r="AB1145" t="str" cm="1">
        <f t="array" ref="AB1145">INDEX(Q1145:Q2143, MATCH(MAX(COUNTIFS(Q1145:Q2143, Q1145:Q2143, AC1145:AC2143, "High")), COUNTIFS(Q1145:Q2143, Q1145:Q2143, AC1145:AC2143, "High"), 0))</f>
        <v>East</v>
      </c>
      <c r="AC1145" t="str">
        <v>High Risk</v>
      </c>
      <c r="AH1145">
        <f t="shared" si="69"/>
        <v>648.68905472636811</v>
      </c>
      <c r="AJ1145">
        <f t="shared" si="70"/>
        <v>0.13100436681222707</v>
      </c>
      <c r="AK1145">
        <f t="shared" si="71"/>
        <v>-1.3111077407959219E-2</v>
      </c>
      <c r="AM1145">
        <v>0.57604337318863541</v>
      </c>
      <c r="AN1145" s="8">
        <f>IF(L1145="Male", 1, 0)</f>
        <v>0</v>
      </c>
    </row>
    <row r="1146" spans="1:40" ht="15" x14ac:dyDescent="0.3">
      <c r="A1146">
        <v>1145</v>
      </c>
      <c r="B1146">
        <v>57</v>
      </c>
      <c r="C1146">
        <v>49409</v>
      </c>
      <c r="D1146">
        <v>615</v>
      </c>
      <c r="E1146">
        <v>230588</v>
      </c>
      <c r="F1146" t="s">
        <v>19</v>
      </c>
      <c r="G1146">
        <v>6916</v>
      </c>
      <c r="H1146">
        <v>0</v>
      </c>
      <c r="I1146">
        <v>1</v>
      </c>
      <c r="J1146" t="s">
        <v>36</v>
      </c>
      <c r="K1146" t="s">
        <v>33</v>
      </c>
      <c r="L1146" t="s">
        <v>30</v>
      </c>
      <c r="M1146" t="s">
        <v>31</v>
      </c>
      <c r="N1146">
        <v>2</v>
      </c>
      <c r="O1146">
        <v>2</v>
      </c>
      <c r="P1146">
        <v>57277</v>
      </c>
      <c r="Q1146" t="s">
        <v>32</v>
      </c>
      <c r="R1146">
        <v>12</v>
      </c>
      <c r="S1146" t="s">
        <v>43</v>
      </c>
      <c r="W1146" t="str">
        <f>IF(B1146&lt;30,"&lt;30",IF(B1146&lt;=40,"30-40",IF(B1146&lt;=50,"41-50",IF(B1146&lt;=60,"51-60","&gt;60"))))</f>
        <v>51-60</v>
      </c>
      <c r="X1146" t="str">
        <f t="shared" si="68"/>
        <v>46-60 (Older Adult)</v>
      </c>
      <c r="AA1146" t="str" cm="1">
        <f t="array" ref="AA1146">INDEX(F1146:F2645, MATCH(MAX(IF(H1146:H2645="0", COUNTIF(F1146:F2645, F1146:F2645), 0)), IF(H1146:H2645="0", COUNTIF(F1146:F2645, F1146:F2645), 0), 0))</f>
        <v>Home</v>
      </c>
      <c r="AB1146" t="str" cm="1">
        <f t="array" ref="AB1146">INDEX(Q1146:Q2144, MATCH(MAX(COUNTIFS(Q1146:Q2144, Q1146:Q2144, AC1146:AC2144, "High")), COUNTIFS(Q1146:Q2144, Q1146:Q2144, AC1146:AC2144, "High"), 0))</f>
        <v>South</v>
      </c>
      <c r="AC1146" t="str">
        <v>High Risk</v>
      </c>
      <c r="AH1146">
        <f t="shared" si="69"/>
        <v>647.78062678062679</v>
      </c>
      <c r="AJ1146">
        <f t="shared" si="70"/>
        <v>0.13100436681222707</v>
      </c>
      <c r="AK1146">
        <f t="shared" si="71"/>
        <v>-1.6593829197163963E-2</v>
      </c>
      <c r="AM1146">
        <v>0.54649131540599005</v>
      </c>
      <c r="AN1146" s="8">
        <f>IF(L1146="Male", 1, 0)</f>
        <v>1</v>
      </c>
    </row>
    <row r="1147" spans="1:40" ht="15" x14ac:dyDescent="0.3">
      <c r="A1147">
        <v>1146</v>
      </c>
      <c r="B1147">
        <v>23</v>
      </c>
      <c r="C1147">
        <v>76895</v>
      </c>
      <c r="D1147">
        <v>744</v>
      </c>
      <c r="E1147">
        <v>285754</v>
      </c>
      <c r="F1147" t="s">
        <v>44</v>
      </c>
      <c r="G1147">
        <v>3233</v>
      </c>
      <c r="H1147">
        <v>0</v>
      </c>
      <c r="I1147">
        <v>0</v>
      </c>
      <c r="J1147" t="s">
        <v>20</v>
      </c>
      <c r="K1147" t="s">
        <v>21</v>
      </c>
      <c r="L1147" t="s">
        <v>22</v>
      </c>
      <c r="M1147" t="s">
        <v>23</v>
      </c>
      <c r="N1147">
        <v>2</v>
      </c>
      <c r="O1147">
        <v>2</v>
      </c>
      <c r="P1147">
        <v>40899</v>
      </c>
      <c r="Q1147" t="s">
        <v>24</v>
      </c>
      <c r="R1147">
        <v>4</v>
      </c>
      <c r="S1147" t="s">
        <v>42</v>
      </c>
      <c r="W1147" t="str">
        <f>IF(B1147&lt;30,"&lt;30",IF(B1147&lt;=40,"30-40",IF(B1147&lt;=50,"41-50",IF(B1147&lt;=60,"51-60","&gt;60"))))</f>
        <v>&lt;30</v>
      </c>
      <c r="X1147" t="str">
        <f t="shared" si="68"/>
        <v>18-30 (Young Adult)</v>
      </c>
      <c r="AA1147" t="str" cm="1">
        <f t="array" ref="AA1147">INDEX(F1147:F2646, MATCH(MAX(IF(H1147:H2646="0", COUNTIF(F1147:F2646, F1147:F2646), 0)), IF(H1147:H2646="0", COUNTIF(F1147:F2646, F1147:F2646), 0), 0))</f>
        <v>Personal</v>
      </c>
      <c r="AB1147" t="str" cm="1">
        <f t="array" ref="AB1147">INDEX(Q1147:Q2145, MATCH(MAX(COUNTIFS(Q1147:Q2145, Q1147:Q2145, AC1147:AC2145, "High")), COUNTIFS(Q1147:Q2145, Q1147:Q2145, AC1147:AC2145, "High"), 0))</f>
        <v>East</v>
      </c>
      <c r="AC1147" t="str">
        <v>High Risk</v>
      </c>
      <c r="AH1147">
        <f t="shared" si="69"/>
        <v>647.51989389920425</v>
      </c>
      <c r="AJ1147">
        <f t="shared" si="70"/>
        <v>0.13100436681222707</v>
      </c>
      <c r="AK1147">
        <f t="shared" si="71"/>
        <v>-1.7064511805388368E-2</v>
      </c>
      <c r="AM1147">
        <v>0.79527167075477678</v>
      </c>
      <c r="AN1147" s="8">
        <f>IF(L1147="Male", 1, 0)</f>
        <v>0</v>
      </c>
    </row>
    <row r="1148" spans="1:40" ht="15" x14ac:dyDescent="0.3">
      <c r="A1148">
        <v>1147</v>
      </c>
      <c r="B1148">
        <v>60</v>
      </c>
      <c r="C1148">
        <v>20821</v>
      </c>
      <c r="D1148">
        <v>728</v>
      </c>
      <c r="E1148">
        <v>194606</v>
      </c>
      <c r="F1148" t="s">
        <v>28</v>
      </c>
      <c r="G1148">
        <v>4970</v>
      </c>
      <c r="H1148">
        <v>1</v>
      </c>
      <c r="I1148">
        <v>0</v>
      </c>
      <c r="J1148" t="s">
        <v>20</v>
      </c>
      <c r="K1148" t="s">
        <v>21</v>
      </c>
      <c r="L1148" t="s">
        <v>22</v>
      </c>
      <c r="M1148" t="s">
        <v>23</v>
      </c>
      <c r="N1148">
        <v>4</v>
      </c>
      <c r="O1148">
        <v>2</v>
      </c>
      <c r="P1148">
        <v>139789</v>
      </c>
      <c r="Q1148" t="s">
        <v>32</v>
      </c>
      <c r="R1148">
        <v>14</v>
      </c>
      <c r="S1148" t="s">
        <v>25</v>
      </c>
      <c r="W1148" t="str">
        <f>IF(B1148&lt;30,"&lt;30",IF(B1148&lt;=40,"30-40",IF(B1148&lt;=50,"41-50",IF(B1148&lt;=60,"51-60","&gt;60"))))</f>
        <v>51-60</v>
      </c>
      <c r="X1148" t="str">
        <f t="shared" si="68"/>
        <v>46-60 (Older Adult)</v>
      </c>
      <c r="AA1148" t="str" cm="1">
        <f t="array" ref="AA1148">INDEX(F1148:F2647, MATCH(MAX(IF(H1148:H2647="0", COUNTIF(F1148:F2647, F1148:F2647), 0)), IF(H1148:H2647="0", COUNTIF(F1148:F2647, F1148:F2647), 0), 0))</f>
        <v>Education</v>
      </c>
      <c r="AB1148" t="str" cm="1">
        <f t="array" ref="AB1148">INDEX(Q1148:Q2146, MATCH(MAX(COUNTIFS(Q1148:Q2146, Q1148:Q2146, AC1148:AC2146, "High")), COUNTIFS(Q1148:Q2146, Q1148:Q2146, AC1148:AC2146, "High"), 0))</f>
        <v>South</v>
      </c>
      <c r="AC1148" t="str">
        <v>High Risk</v>
      </c>
      <c r="AH1148">
        <f t="shared" si="69"/>
        <v>647.51989389920425</v>
      </c>
      <c r="AJ1148">
        <f t="shared" si="70"/>
        <v>0.17796610169491525</v>
      </c>
      <c r="AK1148">
        <f t="shared" si="71"/>
        <v>-1.75382949775547E-2</v>
      </c>
      <c r="AM1148">
        <v>0.2877365748576704</v>
      </c>
      <c r="AN1148" s="8">
        <f>IF(L1148="Male", 1, 0)</f>
        <v>0</v>
      </c>
    </row>
    <row r="1149" spans="1:40" ht="15" x14ac:dyDescent="0.3">
      <c r="A1149">
        <v>1148</v>
      </c>
      <c r="B1149">
        <v>25</v>
      </c>
      <c r="C1149">
        <v>27857</v>
      </c>
      <c r="D1149">
        <v>673</v>
      </c>
      <c r="E1149">
        <v>180128</v>
      </c>
      <c r="F1149" t="s">
        <v>28</v>
      </c>
      <c r="G1149">
        <v>3668</v>
      </c>
      <c r="H1149">
        <v>1</v>
      </c>
      <c r="I1149">
        <v>1</v>
      </c>
      <c r="J1149" t="s">
        <v>36</v>
      </c>
      <c r="K1149" t="s">
        <v>21</v>
      </c>
      <c r="L1149" t="s">
        <v>22</v>
      </c>
      <c r="M1149" t="s">
        <v>41</v>
      </c>
      <c r="N1149">
        <v>5</v>
      </c>
      <c r="O1149">
        <v>3</v>
      </c>
      <c r="P1149">
        <v>69788</v>
      </c>
      <c r="Q1149" t="s">
        <v>26</v>
      </c>
      <c r="R1149">
        <v>17</v>
      </c>
      <c r="S1149" t="s">
        <v>42</v>
      </c>
      <c r="W1149" t="str">
        <f>IF(B1149&lt;30,"&lt;30",IF(B1149&lt;=40,"30-40",IF(B1149&lt;=50,"41-50",IF(B1149&lt;=60,"51-60","&gt;60"))))</f>
        <v>&lt;30</v>
      </c>
      <c r="X1149" t="str">
        <f t="shared" si="68"/>
        <v>18-30 (Young Adult)</v>
      </c>
      <c r="AA1149" t="str" cm="1">
        <f t="array" ref="AA1149">INDEX(F1149:F2648, MATCH(MAX(IF(H1149:H2648="0", COUNTIF(F1149:F2648, F1149:F2648), 0)), IF(H1149:H2648="0", COUNTIF(F1149:F2648, F1149:F2648), 0), 0))</f>
        <v>Education</v>
      </c>
      <c r="AB1149" t="str" cm="1">
        <f t="array" ref="AB1149">INDEX(Q1149:Q2147, MATCH(MAX(COUNTIFS(Q1149:Q2147, Q1149:Q2147, AC1149:AC2147, "High")), COUNTIFS(Q1149:Q2147, Q1149:Q2147, AC1149:AC2147, "High"), 0))</f>
        <v>West</v>
      </c>
      <c r="AC1149" t="str">
        <v>High Risk</v>
      </c>
      <c r="AH1149">
        <f t="shared" si="69"/>
        <v>648.68905472636811</v>
      </c>
      <c r="AJ1149">
        <f t="shared" si="70"/>
        <v>0.11715481171548117</v>
      </c>
      <c r="AK1149">
        <f t="shared" si="71"/>
        <v>-1.5058000080168893E-2</v>
      </c>
      <c r="AM1149">
        <v>0.35142058054180281</v>
      </c>
      <c r="AN1149" s="8">
        <f>IF(L1149="Male", 1, 0)</f>
        <v>0</v>
      </c>
    </row>
    <row r="1150" spans="1:40" ht="15" x14ac:dyDescent="0.3">
      <c r="A1150">
        <v>1149</v>
      </c>
      <c r="B1150">
        <v>48</v>
      </c>
      <c r="C1150">
        <v>15515</v>
      </c>
      <c r="D1150">
        <v>564</v>
      </c>
      <c r="E1150">
        <v>268814</v>
      </c>
      <c r="F1150" t="s">
        <v>28</v>
      </c>
      <c r="G1150">
        <v>5327</v>
      </c>
      <c r="H1150">
        <v>0</v>
      </c>
      <c r="I1150">
        <v>1</v>
      </c>
      <c r="J1150" t="s">
        <v>20</v>
      </c>
      <c r="K1150" t="s">
        <v>21</v>
      </c>
      <c r="L1150" t="s">
        <v>30</v>
      </c>
      <c r="M1150" t="s">
        <v>31</v>
      </c>
      <c r="N1150">
        <v>3</v>
      </c>
      <c r="O1150">
        <v>1</v>
      </c>
      <c r="P1150">
        <v>78521</v>
      </c>
      <c r="Q1150" t="s">
        <v>32</v>
      </c>
      <c r="R1150">
        <v>12</v>
      </c>
      <c r="S1150" t="s">
        <v>45</v>
      </c>
      <c r="W1150" t="str">
        <f>IF(B1150&lt;30,"&lt;30",IF(B1150&lt;=40,"30-40",IF(B1150&lt;=50,"41-50",IF(B1150&lt;=60,"51-60","&gt;60"))))</f>
        <v>41-50</v>
      </c>
      <c r="X1150" t="str">
        <f t="shared" si="68"/>
        <v>46-60 (Older Adult)</v>
      </c>
      <c r="AA1150" t="str" cm="1">
        <f t="array" ref="AA1150">INDEX(F1150:F2649, MATCH(MAX(IF(H1150:H2649="0", COUNTIF(F1150:F2649, F1150:F2649), 0)), IF(H1150:H2649="0", COUNTIF(F1150:F2649, F1150:F2649), 0), 0))</f>
        <v>Education</v>
      </c>
      <c r="AB1150" t="str" cm="1">
        <f t="array" ref="AB1150">INDEX(Q1150:Q2148, MATCH(MAX(COUNTIFS(Q1150:Q2148, Q1150:Q2148, AC1150:AC2148, "High")), COUNTIFS(Q1150:Q2148, Q1150:Q2148, AC1150:AC2148, "High"), 0))</f>
        <v>South</v>
      </c>
      <c r="AC1150" t="str">
        <v>Low Risk</v>
      </c>
      <c r="AH1150">
        <f t="shared" si="69"/>
        <v>647.78062678062679</v>
      </c>
      <c r="AJ1150">
        <f t="shared" si="70"/>
        <v>0.13414634146341464</v>
      </c>
      <c r="AK1150">
        <f t="shared" si="71"/>
        <v>-1.8624742919716348E-2</v>
      </c>
      <c r="AM1150">
        <v>0.23971108677353076</v>
      </c>
      <c r="AN1150" s="8">
        <f>IF(L1150="Male", 1, 0)</f>
        <v>1</v>
      </c>
    </row>
    <row r="1151" spans="1:40" ht="15" x14ac:dyDescent="0.3">
      <c r="A1151">
        <v>1150</v>
      </c>
      <c r="B1151">
        <v>64</v>
      </c>
      <c r="C1151">
        <v>51198</v>
      </c>
      <c r="D1151">
        <v>619</v>
      </c>
      <c r="E1151">
        <v>215152</v>
      </c>
      <c r="F1151" t="s">
        <v>40</v>
      </c>
      <c r="G1151">
        <v>5447</v>
      </c>
      <c r="H1151">
        <v>0</v>
      </c>
      <c r="I1151">
        <v>1</v>
      </c>
      <c r="J1151" t="s">
        <v>20</v>
      </c>
      <c r="K1151" t="s">
        <v>33</v>
      </c>
      <c r="L1151" t="s">
        <v>30</v>
      </c>
      <c r="M1151" t="s">
        <v>37</v>
      </c>
      <c r="N1151">
        <v>1</v>
      </c>
      <c r="O1151">
        <v>2</v>
      </c>
      <c r="P1151">
        <v>129688</v>
      </c>
      <c r="Q1151" t="s">
        <v>26</v>
      </c>
      <c r="R1151">
        <v>13</v>
      </c>
      <c r="S1151" t="s">
        <v>27</v>
      </c>
      <c r="W1151" t="str">
        <f>IF(B1151&lt;30,"&lt;30",IF(B1151&lt;=40,"30-40",IF(B1151&lt;=50,"41-50",IF(B1151&lt;=60,"51-60","&gt;60"))))</f>
        <v>&gt;60</v>
      </c>
      <c r="X1151" t="str">
        <f t="shared" si="68"/>
        <v>46-60 (Older Adult)</v>
      </c>
      <c r="AA1151" t="str" cm="1">
        <f t="array" ref="AA1151">INDEX(F1151:F2650, MATCH(MAX(IF(H1151:H2650="0", COUNTIF(F1151:F2650, F1151:F2650), 0)), IF(H1151:H2650="0", COUNTIF(F1151:F2650, F1151:F2650), 0), 0))</f>
        <v>Car</v>
      </c>
      <c r="AB1151" t="str" cm="1">
        <f t="array" ref="AB1151">INDEX(Q1151:Q2149, MATCH(MAX(COUNTIFS(Q1151:Q2149, Q1151:Q2149, AC1151:AC2149, "High")), COUNTIFS(Q1151:Q2149, Q1151:Q2149, AC1151:AC2149, "High"), 0))</f>
        <v>West</v>
      </c>
      <c r="AC1151" t="str">
        <v>High Risk</v>
      </c>
      <c r="AH1151">
        <f t="shared" si="69"/>
        <v>652.44324324324327</v>
      </c>
      <c r="AJ1151">
        <f t="shared" si="70"/>
        <v>0.15436241610738255</v>
      </c>
      <c r="AK1151">
        <f t="shared" si="71"/>
        <v>-2.0198284206252685E-2</v>
      </c>
      <c r="AM1151">
        <v>0.56268385181430625</v>
      </c>
      <c r="AN1151" s="8">
        <f>IF(L1151="Male", 1, 0)</f>
        <v>1</v>
      </c>
    </row>
    <row r="1152" spans="1:40" ht="15" x14ac:dyDescent="0.3">
      <c r="A1152">
        <v>1151</v>
      </c>
      <c r="B1152">
        <v>34</v>
      </c>
      <c r="C1152">
        <v>58160</v>
      </c>
      <c r="D1152">
        <v>595</v>
      </c>
      <c r="E1152">
        <v>227012</v>
      </c>
      <c r="F1152" t="s">
        <v>28</v>
      </c>
      <c r="G1152">
        <v>5899</v>
      </c>
      <c r="H1152">
        <v>1</v>
      </c>
      <c r="I1152">
        <v>1</v>
      </c>
      <c r="J1152" t="s">
        <v>20</v>
      </c>
      <c r="K1152" t="s">
        <v>21</v>
      </c>
      <c r="L1152" t="s">
        <v>30</v>
      </c>
      <c r="M1152" t="s">
        <v>23</v>
      </c>
      <c r="N1152">
        <v>1</v>
      </c>
      <c r="O1152">
        <v>4</v>
      </c>
      <c r="P1152">
        <v>90842</v>
      </c>
      <c r="Q1152" t="s">
        <v>32</v>
      </c>
      <c r="R1152">
        <v>17</v>
      </c>
      <c r="S1152" t="s">
        <v>45</v>
      </c>
      <c r="W1152" t="str">
        <f>IF(B1152&lt;30,"&lt;30",IF(B1152&lt;=40,"30-40",IF(B1152&lt;=50,"41-50",IF(B1152&lt;=60,"51-60","&gt;60"))))</f>
        <v>30-40</v>
      </c>
      <c r="X1152" t="str">
        <f t="shared" si="68"/>
        <v>31-45 (Middle-Aged)</v>
      </c>
      <c r="AA1152" t="str" cm="1">
        <f t="array" ref="AA1152">INDEX(F1152:F2651, MATCH(MAX(IF(H1152:H2651="0", COUNTIF(F1152:F2651, F1152:F2651), 0)), IF(H1152:H2651="0", COUNTIF(F1152:F2651, F1152:F2651), 0), 0))</f>
        <v>Education</v>
      </c>
      <c r="AB1152" t="str" cm="1">
        <f t="array" ref="AB1152">INDEX(Q1152:Q2150, MATCH(MAX(COUNTIFS(Q1152:Q2150, Q1152:Q2150, AC1152:AC2150, "High")), COUNTIFS(Q1152:Q2150, Q1152:Q2150, AC1152:AC2150, "High"), 0))</f>
        <v>South</v>
      </c>
      <c r="AC1152" t="str">
        <v>Low Risk</v>
      </c>
      <c r="AH1152">
        <f t="shared" si="69"/>
        <v>647.51989389920425</v>
      </c>
      <c r="AJ1152">
        <f t="shared" si="70"/>
        <v>0.15436241610738255</v>
      </c>
      <c r="AK1152">
        <f t="shared" si="71"/>
        <v>-2.0675722689912319E-2</v>
      </c>
      <c r="AM1152">
        <v>0.62569807119647369</v>
      </c>
      <c r="AN1152" s="8">
        <f>IF(L1152="Male", 1, 0)</f>
        <v>1</v>
      </c>
    </row>
    <row r="1153" spans="1:40" ht="15" x14ac:dyDescent="0.3">
      <c r="A1153">
        <v>1152</v>
      </c>
      <c r="B1153">
        <v>59</v>
      </c>
      <c r="C1153">
        <v>55423</v>
      </c>
      <c r="D1153">
        <v>740</v>
      </c>
      <c r="E1153">
        <v>196365</v>
      </c>
      <c r="F1153" t="s">
        <v>19</v>
      </c>
      <c r="G1153">
        <v>3772</v>
      </c>
      <c r="H1153">
        <v>0</v>
      </c>
      <c r="I1153">
        <v>1</v>
      </c>
      <c r="J1153" t="s">
        <v>36</v>
      </c>
      <c r="K1153" t="s">
        <v>29</v>
      </c>
      <c r="L1153" t="s">
        <v>30</v>
      </c>
      <c r="M1153" t="s">
        <v>31</v>
      </c>
      <c r="N1153">
        <v>3</v>
      </c>
      <c r="O1153">
        <v>4</v>
      </c>
      <c r="P1153">
        <v>94595</v>
      </c>
      <c r="Q1153" t="s">
        <v>24</v>
      </c>
      <c r="R1153">
        <v>15</v>
      </c>
      <c r="S1153" t="s">
        <v>27</v>
      </c>
      <c r="W1153" t="str">
        <f>IF(B1153&lt;30,"&lt;30",IF(B1153&lt;=40,"30-40",IF(B1153&lt;=50,"41-50",IF(B1153&lt;=60,"51-60","&gt;60"))))</f>
        <v>51-60</v>
      </c>
      <c r="X1153" t="str">
        <f t="shared" si="68"/>
        <v>46-60 (Older Adult)</v>
      </c>
      <c r="AA1153" t="str" cm="1">
        <f t="array" ref="AA1153">INDEX(F1153:F2652, MATCH(MAX(IF(H1153:H2652="0", COUNTIF(F1153:F2652, F1153:F2652), 0)), IF(H1153:H2652="0", COUNTIF(F1153:F2652, F1153:F2652), 0), 0))</f>
        <v>Home</v>
      </c>
      <c r="AB1153" t="str" cm="1">
        <f t="array" ref="AB1153">INDEX(Q1153:Q2151, MATCH(MAX(COUNTIFS(Q1153:Q2151, Q1153:Q2151, AC1153:AC2151, "High")), COUNTIFS(Q1153:Q2151, Q1153:Q2151, AC1153:AC2151, "High"), 0))</f>
        <v>East</v>
      </c>
      <c r="AC1153" t="str">
        <v>High Risk</v>
      </c>
      <c r="AH1153">
        <f t="shared" si="69"/>
        <v>647.78062678062679</v>
      </c>
      <c r="AJ1153">
        <f t="shared" si="70"/>
        <v>0.13414634146341464</v>
      </c>
      <c r="AK1153">
        <f t="shared" si="71"/>
        <v>-3.0575113210202377E-2</v>
      </c>
      <c r="AM1153">
        <v>0.60092502919001112</v>
      </c>
      <c r="AN1153" s="8">
        <f>IF(L1153="Male", 1, 0)</f>
        <v>1</v>
      </c>
    </row>
    <row r="1154" spans="1:40" ht="15" x14ac:dyDescent="0.3">
      <c r="A1154">
        <v>1153</v>
      </c>
      <c r="B1154">
        <v>31</v>
      </c>
      <c r="C1154">
        <v>45663</v>
      </c>
      <c r="D1154">
        <v>573</v>
      </c>
      <c r="E1154">
        <v>246354</v>
      </c>
      <c r="F1154" t="s">
        <v>40</v>
      </c>
      <c r="G1154">
        <v>5431</v>
      </c>
      <c r="H1154">
        <v>0</v>
      </c>
      <c r="I1154">
        <v>1</v>
      </c>
      <c r="J1154" t="s">
        <v>20</v>
      </c>
      <c r="K1154" t="s">
        <v>21</v>
      </c>
      <c r="L1154" t="s">
        <v>22</v>
      </c>
      <c r="M1154" t="s">
        <v>31</v>
      </c>
      <c r="N1154">
        <v>5</v>
      </c>
      <c r="O1154">
        <v>2</v>
      </c>
      <c r="P1154">
        <v>93937</v>
      </c>
      <c r="Q1154" t="s">
        <v>32</v>
      </c>
      <c r="R1154">
        <v>9</v>
      </c>
      <c r="S1154" t="s">
        <v>34</v>
      </c>
      <c r="W1154" t="str">
        <f>IF(B1154&lt;30,"&lt;30",IF(B1154&lt;=40,"30-40",IF(B1154&lt;=50,"41-50",IF(B1154&lt;=60,"51-60","&gt;60"))))</f>
        <v>30-40</v>
      </c>
      <c r="X1154" t="str">
        <f t="shared" si="68"/>
        <v>31-45 (Middle-Aged)</v>
      </c>
      <c r="AA1154" t="str" cm="1">
        <f t="array" ref="AA1154">INDEX(F1154:F2653, MATCH(MAX(IF(H1154:H2653="0", COUNTIF(F1154:F2653, F1154:F2653), 0)), IF(H1154:H2653="0", COUNTIF(F1154:F2653, F1154:F2653), 0), 0))</f>
        <v>Car</v>
      </c>
      <c r="AB1154" t="str" cm="1">
        <f t="array" ref="AB1154">INDEX(Q1154:Q2152, MATCH(MAX(COUNTIFS(Q1154:Q2152, Q1154:Q2152, AC1154:AC2152, "High")), COUNTIFS(Q1154:Q2152, Q1154:Q2152, AC1154:AC2152, "High"), 0))</f>
        <v>South</v>
      </c>
      <c r="AC1154" t="str">
        <v>Low Risk</v>
      </c>
      <c r="AH1154">
        <f t="shared" si="69"/>
        <v>647.78062678062679</v>
      </c>
      <c r="AJ1154">
        <f t="shared" si="70"/>
        <v>0.11715481171548117</v>
      </c>
      <c r="AK1154">
        <f t="shared" si="71"/>
        <v>-2.8999698786696896E-2</v>
      </c>
      <c r="AM1154">
        <v>0.51258564666057227</v>
      </c>
      <c r="AN1154" s="8">
        <f>IF(L1154="Male", 1, 0)</f>
        <v>0</v>
      </c>
    </row>
    <row r="1155" spans="1:40" ht="15" x14ac:dyDescent="0.3">
      <c r="A1155">
        <v>1154</v>
      </c>
      <c r="B1155">
        <v>28</v>
      </c>
      <c r="C1155">
        <v>56098</v>
      </c>
      <c r="D1155">
        <v>740</v>
      </c>
      <c r="E1155">
        <v>156746</v>
      </c>
      <c r="F1155" t="s">
        <v>28</v>
      </c>
      <c r="G1155">
        <v>4126</v>
      </c>
      <c r="H1155">
        <v>0</v>
      </c>
      <c r="I1155">
        <v>1</v>
      </c>
      <c r="J1155" t="s">
        <v>20</v>
      </c>
      <c r="K1155" t="s">
        <v>21</v>
      </c>
      <c r="L1155" t="s">
        <v>30</v>
      </c>
      <c r="M1155" t="s">
        <v>37</v>
      </c>
      <c r="N1155">
        <v>1</v>
      </c>
      <c r="O1155">
        <v>4</v>
      </c>
      <c r="P1155">
        <v>110427</v>
      </c>
      <c r="Q1155" t="s">
        <v>32</v>
      </c>
      <c r="R1155">
        <v>10</v>
      </c>
      <c r="S1155" t="s">
        <v>25</v>
      </c>
      <c r="W1155" t="str">
        <f>IF(B1155&lt;30,"&lt;30",IF(B1155&lt;=40,"30-40",IF(B1155&lt;=50,"41-50",IF(B1155&lt;=60,"51-60","&gt;60"))))</f>
        <v>&lt;30</v>
      </c>
      <c r="X1155" t="str">
        <f t="shared" ref="X1155:X1218" si="72">IF(B1155&lt;=30, "18-30 (Young Adult)", IF(B1155&lt;=45, "31-45 (Middle-Aged)", "46-60 (Older Adult)"))</f>
        <v>18-30 (Young Adult)</v>
      </c>
      <c r="AA1155" t="str" cm="1">
        <f t="array" ref="AA1155">INDEX(F1155:F2654, MATCH(MAX(IF(H1155:H2654="0", COUNTIF(F1155:F2654, F1155:F2654), 0)), IF(H1155:H2654="0", COUNTIF(F1155:F2654, F1155:F2654), 0), 0))</f>
        <v>Education</v>
      </c>
      <c r="AB1155" t="str" cm="1">
        <f t="array" ref="AB1155">INDEX(Q1155:Q2153, MATCH(MAX(COUNTIFS(Q1155:Q2153, Q1155:Q2153, AC1155:AC2153, "High")), COUNTIFS(Q1155:Q2153, Q1155:Q2153, AC1155:AC2153, "High"), 0))</f>
        <v>South</v>
      </c>
      <c r="AC1155" t="str">
        <v>High Risk</v>
      </c>
      <c r="AH1155">
        <f t="shared" ref="AH1155:AH1218" si="73">AVERAGEIF(M:M,M1155,D:D)</f>
        <v>652.44324324324327</v>
      </c>
      <c r="AJ1155">
        <f t="shared" ref="AJ1155:AJ1218" si="74">AVERAGEIFS(H:H,N:N,N1155)</f>
        <v>0.15436241610738255</v>
      </c>
      <c r="AK1155">
        <f t="shared" ref="AK1155:AK1218" si="75">CORREL(O1155:O2654, H1155:H2654)</f>
        <v>-2.9474605805998613E-2</v>
      </c>
      <c r="AM1155">
        <v>0.60703456640388109</v>
      </c>
      <c r="AN1155" s="8">
        <f>IF(L1155="Male", 1, 0)</f>
        <v>1</v>
      </c>
    </row>
    <row r="1156" spans="1:40" ht="15" x14ac:dyDescent="0.3">
      <c r="A1156">
        <v>1155</v>
      </c>
      <c r="B1156">
        <v>57</v>
      </c>
      <c r="C1156">
        <v>45553</v>
      </c>
      <c r="D1156">
        <v>644</v>
      </c>
      <c r="E1156">
        <v>177086</v>
      </c>
      <c r="F1156" t="s">
        <v>19</v>
      </c>
      <c r="G1156">
        <v>5095</v>
      </c>
      <c r="H1156">
        <v>0</v>
      </c>
      <c r="I1156">
        <v>1</v>
      </c>
      <c r="J1156" t="s">
        <v>20</v>
      </c>
      <c r="K1156" t="s">
        <v>29</v>
      </c>
      <c r="L1156" t="s">
        <v>22</v>
      </c>
      <c r="M1156" t="s">
        <v>37</v>
      </c>
      <c r="N1156">
        <v>5</v>
      </c>
      <c r="O1156">
        <v>1</v>
      </c>
      <c r="P1156">
        <v>93209</v>
      </c>
      <c r="Q1156" t="s">
        <v>24</v>
      </c>
      <c r="R1156">
        <v>6</v>
      </c>
      <c r="S1156" t="s">
        <v>27</v>
      </c>
      <c r="W1156" t="str">
        <f>IF(B1156&lt;30,"&lt;30",IF(B1156&lt;=40,"30-40",IF(B1156&lt;=50,"41-50",IF(B1156&lt;=60,"51-60","&gt;60"))))</f>
        <v>51-60</v>
      </c>
      <c r="X1156" t="str">
        <f t="shared" si="72"/>
        <v>46-60 (Older Adult)</v>
      </c>
      <c r="AA1156" t="str" cm="1">
        <f t="array" ref="AA1156">INDEX(F1156:F2655, MATCH(MAX(IF(H1156:H2655="0", COUNTIF(F1156:F2655, F1156:F2655), 0)), IF(H1156:H2655="0", COUNTIF(F1156:F2655, F1156:F2655), 0), 0))</f>
        <v>Home</v>
      </c>
      <c r="AB1156" t="str" cm="1">
        <f t="array" ref="AB1156">INDEX(Q1156:Q2154, MATCH(MAX(COUNTIFS(Q1156:Q2154, Q1156:Q2154, AC1156:AC2154, "High")), COUNTIFS(Q1156:Q2154, Q1156:Q2154, AC1156:AC2154, "High"), 0))</f>
        <v>East</v>
      </c>
      <c r="AC1156" t="str">
        <v>High Risk</v>
      </c>
      <c r="AH1156">
        <f t="shared" si="73"/>
        <v>652.44324324324327</v>
      </c>
      <c r="AJ1156">
        <f t="shared" si="74"/>
        <v>0.11715481171548117</v>
      </c>
      <c r="AK1156">
        <f t="shared" si="75"/>
        <v>-2.7877611123261023E-2</v>
      </c>
      <c r="AM1156">
        <v>0.51159001837386753</v>
      </c>
      <c r="AN1156" s="8">
        <f>IF(L1156="Male", 1, 0)</f>
        <v>0</v>
      </c>
    </row>
    <row r="1157" spans="1:40" ht="15" x14ac:dyDescent="0.3">
      <c r="A1157">
        <v>1156</v>
      </c>
      <c r="B1157">
        <v>28</v>
      </c>
      <c r="C1157">
        <v>61110</v>
      </c>
      <c r="D1157">
        <v>590</v>
      </c>
      <c r="E1157">
        <v>67588</v>
      </c>
      <c r="F1157" t="s">
        <v>40</v>
      </c>
      <c r="G1157">
        <v>4558</v>
      </c>
      <c r="H1157">
        <v>0</v>
      </c>
      <c r="I1157">
        <v>0</v>
      </c>
      <c r="J1157" t="s">
        <v>20</v>
      </c>
      <c r="K1157" t="s">
        <v>33</v>
      </c>
      <c r="L1157" t="s">
        <v>22</v>
      </c>
      <c r="M1157" t="s">
        <v>31</v>
      </c>
      <c r="N1157">
        <v>1</v>
      </c>
      <c r="O1157">
        <v>1</v>
      </c>
      <c r="P1157">
        <v>103423</v>
      </c>
      <c r="Q1157" t="s">
        <v>38</v>
      </c>
      <c r="R1157">
        <v>17</v>
      </c>
      <c r="S1157" t="s">
        <v>39</v>
      </c>
      <c r="W1157" t="str">
        <f>IF(B1157&lt;30,"&lt;30",IF(B1157&lt;=40,"30-40",IF(B1157&lt;=50,"41-50",IF(B1157&lt;=60,"51-60","&gt;60"))))</f>
        <v>&lt;30</v>
      </c>
      <c r="X1157" t="str">
        <f t="shared" si="72"/>
        <v>18-30 (Young Adult)</v>
      </c>
      <c r="AA1157" t="str" cm="1">
        <f t="array" ref="AA1157">INDEX(F1157:F2656, MATCH(MAX(IF(H1157:H2656="0", COUNTIF(F1157:F2656, F1157:F2656), 0)), IF(H1157:H2656="0", COUNTIF(F1157:F2656, F1157:F2656), 0), 0))</f>
        <v>Car</v>
      </c>
      <c r="AB1157" t="str" cm="1">
        <f t="array" ref="AB1157">INDEX(Q1157:Q2155, MATCH(MAX(COUNTIFS(Q1157:Q2155, Q1157:Q2155, AC1157:AC2155, "High")), COUNTIFS(Q1157:Q2155, Q1157:Q2155, AC1157:AC2155, "High"), 0))</f>
        <v>North</v>
      </c>
      <c r="AC1157" t="str">
        <v>Low Risk</v>
      </c>
      <c r="AH1157">
        <f t="shared" si="73"/>
        <v>647.78062678062679</v>
      </c>
      <c r="AJ1157">
        <f t="shared" si="74"/>
        <v>0.15436241610738255</v>
      </c>
      <c r="AK1157">
        <f t="shared" si="75"/>
        <v>-2.9497342982020797E-2</v>
      </c>
      <c r="AM1157">
        <v>0.65239901161264624</v>
      </c>
      <c r="AN1157" s="8">
        <f>IF(L1157="Male", 1, 0)</f>
        <v>0</v>
      </c>
    </row>
    <row r="1158" spans="1:40" ht="15" x14ac:dyDescent="0.3">
      <c r="A1158">
        <v>1157</v>
      </c>
      <c r="B1158">
        <v>32</v>
      </c>
      <c r="C1158">
        <v>66609</v>
      </c>
      <c r="D1158">
        <v>699</v>
      </c>
      <c r="E1158">
        <v>168621</v>
      </c>
      <c r="F1158" t="s">
        <v>19</v>
      </c>
      <c r="G1158">
        <v>3735</v>
      </c>
      <c r="H1158">
        <v>0</v>
      </c>
      <c r="I1158">
        <v>0</v>
      </c>
      <c r="J1158" t="s">
        <v>20</v>
      </c>
      <c r="K1158" t="s">
        <v>29</v>
      </c>
      <c r="L1158" t="s">
        <v>22</v>
      </c>
      <c r="M1158" t="s">
        <v>37</v>
      </c>
      <c r="N1158">
        <v>2</v>
      </c>
      <c r="O1158">
        <v>4</v>
      </c>
      <c r="P1158">
        <v>84893</v>
      </c>
      <c r="Q1158" t="s">
        <v>32</v>
      </c>
      <c r="R1158">
        <v>12</v>
      </c>
      <c r="S1158" t="s">
        <v>42</v>
      </c>
      <c r="W1158" t="str">
        <f>IF(B1158&lt;30,"&lt;30",IF(B1158&lt;=40,"30-40",IF(B1158&lt;=50,"41-50",IF(B1158&lt;=60,"51-60","&gt;60"))))</f>
        <v>30-40</v>
      </c>
      <c r="X1158" t="str">
        <f t="shared" si="72"/>
        <v>31-45 (Middle-Aged)</v>
      </c>
      <c r="AA1158" t="str" cm="1">
        <f t="array" ref="AA1158">INDEX(F1158:F2657, MATCH(MAX(IF(H1158:H2657="0", COUNTIF(F1158:F2657, F1158:F2657), 0)), IF(H1158:H2657="0", COUNTIF(F1158:F2657, F1158:F2657), 0), 0))</f>
        <v>Home</v>
      </c>
      <c r="AB1158" t="str" cm="1">
        <f t="array" ref="AB1158">INDEX(Q1158:Q2156, MATCH(MAX(COUNTIFS(Q1158:Q2156, Q1158:Q2156, AC1158:AC2156, "High")), COUNTIFS(Q1158:Q2156, Q1158:Q2156, AC1158:AC2156, "High"), 0))</f>
        <v>South</v>
      </c>
      <c r="AC1158" t="str">
        <v>High Risk</v>
      </c>
      <c r="AH1158">
        <f t="shared" si="73"/>
        <v>652.44324324324327</v>
      </c>
      <c r="AJ1158">
        <f t="shared" si="74"/>
        <v>0.13100436681222707</v>
      </c>
      <c r="AK1158">
        <f t="shared" si="75"/>
        <v>-3.1135262402742676E-2</v>
      </c>
      <c r="AM1158">
        <v>0.7021713747816406</v>
      </c>
      <c r="AN1158" s="8">
        <f>IF(L1158="Male", 1, 0)</f>
        <v>0</v>
      </c>
    </row>
    <row r="1159" spans="1:40" ht="15" x14ac:dyDescent="0.3">
      <c r="A1159">
        <v>1158</v>
      </c>
      <c r="B1159">
        <v>35</v>
      </c>
      <c r="C1159">
        <v>36032</v>
      </c>
      <c r="D1159">
        <v>681</v>
      </c>
      <c r="E1159">
        <v>246578</v>
      </c>
      <c r="F1159" t="s">
        <v>44</v>
      </c>
      <c r="G1159">
        <v>5722</v>
      </c>
      <c r="H1159">
        <v>0</v>
      </c>
      <c r="I1159">
        <v>1</v>
      </c>
      <c r="J1159" t="s">
        <v>20</v>
      </c>
      <c r="K1159" t="s">
        <v>29</v>
      </c>
      <c r="L1159" t="s">
        <v>22</v>
      </c>
      <c r="M1159" t="s">
        <v>41</v>
      </c>
      <c r="N1159">
        <v>2</v>
      </c>
      <c r="O1159">
        <v>3</v>
      </c>
      <c r="P1159">
        <v>110554</v>
      </c>
      <c r="Q1159" t="s">
        <v>26</v>
      </c>
      <c r="R1159">
        <v>9</v>
      </c>
      <c r="S1159" t="s">
        <v>39</v>
      </c>
      <c r="W1159" t="str">
        <f>IF(B1159&lt;30,"&lt;30",IF(B1159&lt;=40,"30-40",IF(B1159&lt;=50,"41-50",IF(B1159&lt;=60,"51-60","&gt;60"))))</f>
        <v>30-40</v>
      </c>
      <c r="X1159" t="str">
        <f t="shared" si="72"/>
        <v>31-45 (Middle-Aged)</v>
      </c>
      <c r="AA1159" t="str" cm="1">
        <f t="array" ref="AA1159">INDEX(F1159:F2658, MATCH(MAX(IF(H1159:H2658="0", COUNTIF(F1159:F2658, F1159:F2658), 0)), IF(H1159:H2658="0", COUNTIF(F1159:F2658, F1159:F2658), 0), 0))</f>
        <v>Personal</v>
      </c>
      <c r="AB1159" t="str" cm="1">
        <f t="array" ref="AB1159">INDEX(Q1159:Q2157, MATCH(MAX(COUNTIFS(Q1159:Q2157, Q1159:Q2157, AC1159:AC2157, "High")), COUNTIFS(Q1159:Q2157, Q1159:Q2157, AC1159:AC2157, "High"), 0))</f>
        <v>West</v>
      </c>
      <c r="AC1159" t="str">
        <v>High Risk</v>
      </c>
      <c r="AH1159">
        <f t="shared" si="73"/>
        <v>648.68905472636811</v>
      </c>
      <c r="AJ1159">
        <f t="shared" si="74"/>
        <v>0.13100436681222707</v>
      </c>
      <c r="AK1159">
        <f t="shared" si="75"/>
        <v>-2.9519471153506199E-2</v>
      </c>
      <c r="AM1159">
        <v>0.4254138645764507</v>
      </c>
      <c r="AN1159" s="8">
        <f>IF(L1159="Male", 1, 0)</f>
        <v>0</v>
      </c>
    </row>
    <row r="1160" spans="1:40" ht="15" x14ac:dyDescent="0.3">
      <c r="A1160">
        <v>1159</v>
      </c>
      <c r="B1160">
        <v>39</v>
      </c>
      <c r="C1160">
        <v>45685</v>
      </c>
      <c r="D1160">
        <v>586</v>
      </c>
      <c r="E1160">
        <v>202320</v>
      </c>
      <c r="F1160" t="s">
        <v>19</v>
      </c>
      <c r="G1160">
        <v>4741</v>
      </c>
      <c r="H1160">
        <v>0</v>
      </c>
      <c r="I1160">
        <v>1</v>
      </c>
      <c r="J1160" t="s">
        <v>20</v>
      </c>
      <c r="K1160" t="s">
        <v>29</v>
      </c>
      <c r="L1160" t="s">
        <v>22</v>
      </c>
      <c r="M1160" t="s">
        <v>23</v>
      </c>
      <c r="N1160">
        <v>0</v>
      </c>
      <c r="O1160">
        <v>2</v>
      </c>
      <c r="P1160">
        <v>109415</v>
      </c>
      <c r="Q1160" t="s">
        <v>32</v>
      </c>
      <c r="R1160">
        <v>2</v>
      </c>
      <c r="S1160" t="s">
        <v>39</v>
      </c>
      <c r="W1160" t="str">
        <f>IF(B1160&lt;30,"&lt;30",IF(B1160&lt;=40,"30-40",IF(B1160&lt;=50,"41-50",IF(B1160&lt;=60,"51-60","&gt;60"))))</f>
        <v>30-40</v>
      </c>
      <c r="X1160" t="str">
        <f t="shared" si="72"/>
        <v>31-45 (Middle-Aged)</v>
      </c>
      <c r="AA1160" t="str" cm="1">
        <f t="array" ref="AA1160">INDEX(F1160:F2659, MATCH(MAX(IF(H1160:H2659="0", COUNTIF(F1160:F2659, F1160:F2659), 0)), IF(H1160:H2659="0", COUNTIF(F1160:F2659, F1160:F2659), 0), 0))</f>
        <v>Home</v>
      </c>
      <c r="AB1160" t="str" cm="1">
        <f t="array" ref="AB1160">INDEX(Q1160:Q2158, MATCH(MAX(COUNTIFS(Q1160:Q2158, Q1160:Q2158, AC1160:AC2158, "High")), COUNTIFS(Q1160:Q2158, Q1160:Q2158, AC1160:AC2158, "High"), 0))</f>
        <v>South</v>
      </c>
      <c r="AC1160" t="str">
        <v>Low Risk</v>
      </c>
      <c r="AH1160">
        <f t="shared" si="73"/>
        <v>647.51989389920425</v>
      </c>
      <c r="AJ1160">
        <f t="shared" si="74"/>
        <v>0.15873015873015872</v>
      </c>
      <c r="AK1160">
        <f t="shared" si="75"/>
        <v>-2.8913161097872682E-2</v>
      </c>
      <c r="AM1160">
        <v>0.5127847723179132</v>
      </c>
      <c r="AN1160" s="8">
        <f>IF(L1160="Male", 1, 0)</f>
        <v>0</v>
      </c>
    </row>
    <row r="1161" spans="1:40" ht="15" x14ac:dyDescent="0.3">
      <c r="A1161">
        <v>1160</v>
      </c>
      <c r="B1161">
        <v>48</v>
      </c>
      <c r="C1161">
        <v>48115</v>
      </c>
      <c r="D1161">
        <v>648</v>
      </c>
      <c r="E1161">
        <v>153804</v>
      </c>
      <c r="F1161" t="s">
        <v>40</v>
      </c>
      <c r="G1161">
        <v>5857</v>
      </c>
      <c r="H1161">
        <v>0</v>
      </c>
      <c r="I1161">
        <v>1</v>
      </c>
      <c r="J1161" t="s">
        <v>20</v>
      </c>
      <c r="K1161" t="s">
        <v>29</v>
      </c>
      <c r="L1161" t="s">
        <v>30</v>
      </c>
      <c r="M1161" t="s">
        <v>23</v>
      </c>
      <c r="N1161">
        <v>0</v>
      </c>
      <c r="O1161">
        <v>3</v>
      </c>
      <c r="P1161">
        <v>156936</v>
      </c>
      <c r="Q1161" t="s">
        <v>38</v>
      </c>
      <c r="R1161">
        <v>16</v>
      </c>
      <c r="S1161" t="s">
        <v>39</v>
      </c>
      <c r="W1161" t="str">
        <f>IF(B1161&lt;30,"&lt;30",IF(B1161&lt;=40,"30-40",IF(B1161&lt;=50,"41-50",IF(B1161&lt;=60,"51-60","&gt;60"))))</f>
        <v>41-50</v>
      </c>
      <c r="X1161" t="str">
        <f t="shared" si="72"/>
        <v>46-60 (Older Adult)</v>
      </c>
      <c r="AA1161" t="str" cm="1">
        <f t="array" ref="AA1161">INDEX(F1161:F2660, MATCH(MAX(IF(H1161:H2660="0", COUNTIF(F1161:F2660, F1161:F2660), 0)), IF(H1161:H2660="0", COUNTIF(F1161:F2660, F1161:F2660), 0), 0))</f>
        <v>Car</v>
      </c>
      <c r="AB1161" t="str" cm="1">
        <f t="array" ref="AB1161">INDEX(Q1161:Q2159, MATCH(MAX(COUNTIFS(Q1161:Q2159, Q1161:Q2159, AC1161:AC2159, "High")), COUNTIFS(Q1161:Q2159, Q1161:Q2159, AC1161:AC2159, "High"), 0))</f>
        <v>North</v>
      </c>
      <c r="AC1161" t="str">
        <v>High Risk</v>
      </c>
      <c r="AH1161">
        <f t="shared" si="73"/>
        <v>647.51989389920425</v>
      </c>
      <c r="AJ1161">
        <f t="shared" si="74"/>
        <v>0.15873015873015872</v>
      </c>
      <c r="AK1161">
        <f t="shared" si="75"/>
        <v>-2.9401167130052648E-2</v>
      </c>
      <c r="AM1161">
        <v>0.5347791062878452</v>
      </c>
      <c r="AN1161" s="8">
        <f>IF(L1161="Male", 1, 0)</f>
        <v>1</v>
      </c>
    </row>
    <row r="1162" spans="1:40" ht="15" x14ac:dyDescent="0.3">
      <c r="A1162">
        <v>1161</v>
      </c>
      <c r="B1162">
        <v>27</v>
      </c>
      <c r="C1162">
        <v>71381</v>
      </c>
      <c r="D1162">
        <v>718</v>
      </c>
      <c r="E1162">
        <v>271473</v>
      </c>
      <c r="F1162" t="s">
        <v>28</v>
      </c>
      <c r="G1162">
        <v>5929</v>
      </c>
      <c r="H1162">
        <v>1</v>
      </c>
      <c r="I1162">
        <v>0</v>
      </c>
      <c r="J1162" t="s">
        <v>20</v>
      </c>
      <c r="K1162" t="s">
        <v>21</v>
      </c>
      <c r="L1162" t="s">
        <v>22</v>
      </c>
      <c r="M1162" t="s">
        <v>31</v>
      </c>
      <c r="N1162">
        <v>1</v>
      </c>
      <c r="O1162">
        <v>1</v>
      </c>
      <c r="P1162">
        <v>88562</v>
      </c>
      <c r="Q1162" t="s">
        <v>26</v>
      </c>
      <c r="R1162">
        <v>16</v>
      </c>
      <c r="S1162" t="s">
        <v>39</v>
      </c>
      <c r="W1162" t="str">
        <f>IF(B1162&lt;30,"&lt;30",IF(B1162&lt;=40,"30-40",IF(B1162&lt;=50,"41-50",IF(B1162&lt;=60,"51-60","&gt;60"))))</f>
        <v>&lt;30</v>
      </c>
      <c r="X1162" t="str">
        <f t="shared" si="72"/>
        <v>18-30 (Young Adult)</v>
      </c>
      <c r="AA1162" t="str" cm="1">
        <f t="array" ref="AA1162">INDEX(F1162:F2661, MATCH(MAX(IF(H1162:H2661="0", COUNTIF(F1162:F2661, F1162:F2661), 0)), IF(H1162:H2661="0", COUNTIF(F1162:F2661, F1162:F2661), 0), 0))</f>
        <v>Education</v>
      </c>
      <c r="AB1162" t="str" cm="1">
        <f t="array" ref="AB1162">INDEX(Q1162:Q2160, MATCH(MAX(COUNTIFS(Q1162:Q2160, Q1162:Q2160, AC1162:AC2160, "High")), COUNTIFS(Q1162:Q2160, Q1162:Q2160, AC1162:AC2160, "High"), 0))</f>
        <v>West</v>
      </c>
      <c r="AC1162" t="str">
        <v>High Risk</v>
      </c>
      <c r="AH1162">
        <f t="shared" si="73"/>
        <v>647.78062678062679</v>
      </c>
      <c r="AJ1162">
        <f t="shared" si="74"/>
        <v>0.15436241610738255</v>
      </c>
      <c r="AK1162">
        <f t="shared" si="75"/>
        <v>-2.8790082165543723E-2</v>
      </c>
      <c r="AM1162">
        <v>0.7453635400921409</v>
      </c>
      <c r="AN1162" s="8">
        <f>IF(L1162="Male", 1, 0)</f>
        <v>0</v>
      </c>
    </row>
    <row r="1163" spans="1:40" ht="15" x14ac:dyDescent="0.3">
      <c r="A1163">
        <v>1162</v>
      </c>
      <c r="B1163">
        <v>60</v>
      </c>
      <c r="C1163">
        <v>37798</v>
      </c>
      <c r="D1163">
        <v>629</v>
      </c>
      <c r="E1163">
        <v>206925</v>
      </c>
      <c r="F1163" t="s">
        <v>40</v>
      </c>
      <c r="G1163">
        <v>6311</v>
      </c>
      <c r="H1163">
        <v>0</v>
      </c>
      <c r="I1163">
        <v>1</v>
      </c>
      <c r="J1163" t="s">
        <v>20</v>
      </c>
      <c r="K1163" t="s">
        <v>21</v>
      </c>
      <c r="L1163" t="s">
        <v>22</v>
      </c>
      <c r="M1163" t="s">
        <v>31</v>
      </c>
      <c r="N1163">
        <v>2</v>
      </c>
      <c r="O1163">
        <v>4</v>
      </c>
      <c r="P1163">
        <v>94475</v>
      </c>
      <c r="Q1163" t="s">
        <v>24</v>
      </c>
      <c r="R1163">
        <v>1</v>
      </c>
      <c r="S1163" t="s">
        <v>42</v>
      </c>
      <c r="W1163" t="str">
        <f>IF(B1163&lt;30,"&lt;30",IF(B1163&lt;=40,"30-40",IF(B1163&lt;=50,"41-50",IF(B1163&lt;=60,"51-60","&gt;60"))))</f>
        <v>51-60</v>
      </c>
      <c r="X1163" t="str">
        <f t="shared" si="72"/>
        <v>46-60 (Older Adult)</v>
      </c>
      <c r="AA1163" t="str" cm="1">
        <f t="array" ref="AA1163">INDEX(F1163:F2662, MATCH(MAX(IF(H1163:H2662="0", COUNTIF(F1163:F2662, F1163:F2662), 0)), IF(H1163:H2662="0", COUNTIF(F1163:F2662, F1163:F2662), 0), 0))</f>
        <v>Car</v>
      </c>
      <c r="AB1163" t="str" cm="1">
        <f t="array" ref="AB1163">INDEX(Q1163:Q2161, MATCH(MAX(COUNTIFS(Q1163:Q2161, Q1163:Q2161, AC1163:AC2161, "High")), COUNTIFS(Q1163:Q2161, Q1163:Q2161, AC1163:AC2161, "High"), 0))</f>
        <v>East</v>
      </c>
      <c r="AC1163" t="str">
        <v>High Risk</v>
      </c>
      <c r="AH1163">
        <f t="shared" si="73"/>
        <v>647.78062678062679</v>
      </c>
      <c r="AJ1163">
        <f t="shared" si="74"/>
        <v>0.13100436681222707</v>
      </c>
      <c r="AK1163">
        <f t="shared" si="75"/>
        <v>-2.0010444334744342E-2</v>
      </c>
      <c r="AM1163">
        <v>0.44139822416118318</v>
      </c>
      <c r="AN1163" s="8">
        <f>IF(L1163="Male", 1, 0)</f>
        <v>0</v>
      </c>
    </row>
    <row r="1164" spans="1:40" ht="15" x14ac:dyDescent="0.3">
      <c r="A1164">
        <v>1163</v>
      </c>
      <c r="B1164">
        <v>27</v>
      </c>
      <c r="C1164">
        <v>66464</v>
      </c>
      <c r="D1164">
        <v>733</v>
      </c>
      <c r="E1164">
        <v>284687</v>
      </c>
      <c r="F1164" t="s">
        <v>28</v>
      </c>
      <c r="G1164">
        <v>4493</v>
      </c>
      <c r="H1164">
        <v>0</v>
      </c>
      <c r="I1164">
        <v>0</v>
      </c>
      <c r="J1164" t="s">
        <v>20</v>
      </c>
      <c r="K1164" t="s">
        <v>21</v>
      </c>
      <c r="L1164" t="s">
        <v>30</v>
      </c>
      <c r="M1164" t="s">
        <v>37</v>
      </c>
      <c r="N1164">
        <v>5</v>
      </c>
      <c r="O1164">
        <v>2</v>
      </c>
      <c r="P1164">
        <v>107164</v>
      </c>
      <c r="Q1164" t="s">
        <v>24</v>
      </c>
      <c r="R1164">
        <v>11</v>
      </c>
      <c r="S1164" t="s">
        <v>45</v>
      </c>
      <c r="W1164" t="str">
        <f>IF(B1164&lt;30,"&lt;30",IF(B1164&lt;=40,"30-40",IF(B1164&lt;=50,"41-50",IF(B1164&lt;=60,"51-60","&gt;60"))))</f>
        <v>&lt;30</v>
      </c>
      <c r="X1164" t="str">
        <f t="shared" si="72"/>
        <v>18-30 (Young Adult)</v>
      </c>
      <c r="AA1164" t="str" cm="1">
        <f t="array" ref="AA1164">INDEX(F1164:F2663, MATCH(MAX(IF(H1164:H2663="0", COUNTIF(F1164:F2663, F1164:F2663), 0)), IF(H1164:H2663="0", COUNTIF(F1164:F2663, F1164:F2663), 0), 0))</f>
        <v>Education</v>
      </c>
      <c r="AB1164" t="str" cm="1">
        <f t="array" ref="AB1164">INDEX(Q1164:Q2162, MATCH(MAX(COUNTIFS(Q1164:Q2162, Q1164:Q2162, AC1164:AC2162, "High")), COUNTIFS(Q1164:Q2162, Q1164:Q2162, AC1164:AC2162, "High"), 0))</f>
        <v>East</v>
      </c>
      <c r="AC1164" t="str">
        <v>High Risk</v>
      </c>
      <c r="AH1164">
        <f t="shared" si="73"/>
        <v>652.44324324324327</v>
      </c>
      <c r="AJ1164">
        <f t="shared" si="74"/>
        <v>0.11715481171548117</v>
      </c>
      <c r="AK1164">
        <f t="shared" si="75"/>
        <v>-1.8339587017874193E-2</v>
      </c>
      <c r="AM1164">
        <v>0.70085895567643886</v>
      </c>
      <c r="AN1164" s="8">
        <f>IF(L1164="Male", 1, 0)</f>
        <v>1</v>
      </c>
    </row>
    <row r="1165" spans="1:40" ht="15" x14ac:dyDescent="0.3">
      <c r="A1165">
        <v>1164</v>
      </c>
      <c r="B1165">
        <v>50</v>
      </c>
      <c r="C1165">
        <v>28009</v>
      </c>
      <c r="D1165">
        <v>612</v>
      </c>
      <c r="E1165">
        <v>242834</v>
      </c>
      <c r="F1165" t="s">
        <v>28</v>
      </c>
      <c r="G1165">
        <v>4071</v>
      </c>
      <c r="H1165">
        <v>0</v>
      </c>
      <c r="I1165">
        <v>1</v>
      </c>
      <c r="J1165" t="s">
        <v>20</v>
      </c>
      <c r="K1165" t="s">
        <v>21</v>
      </c>
      <c r="L1165" t="s">
        <v>22</v>
      </c>
      <c r="M1165" t="s">
        <v>23</v>
      </c>
      <c r="N1165">
        <v>0</v>
      </c>
      <c r="O1165">
        <v>4</v>
      </c>
      <c r="P1165">
        <v>128933</v>
      </c>
      <c r="Q1165" t="s">
        <v>24</v>
      </c>
      <c r="R1165">
        <v>3</v>
      </c>
      <c r="S1165" t="s">
        <v>42</v>
      </c>
      <c r="W1165" t="str">
        <f>IF(B1165&lt;30,"&lt;30",IF(B1165&lt;=40,"30-40",IF(B1165&lt;=50,"41-50",IF(B1165&lt;=60,"51-60","&gt;60"))))</f>
        <v>41-50</v>
      </c>
      <c r="X1165" t="str">
        <f t="shared" si="72"/>
        <v>46-60 (Older Adult)</v>
      </c>
      <c r="AA1165" t="str" cm="1">
        <f t="array" ref="AA1165">INDEX(F1165:F2664, MATCH(MAX(IF(H1165:H2664="0", COUNTIF(F1165:F2664, F1165:F2664), 0)), IF(H1165:H2664="0", COUNTIF(F1165:F2664, F1165:F2664), 0), 0))</f>
        <v>Education</v>
      </c>
      <c r="AB1165" t="str" cm="1">
        <f t="array" ref="AB1165">INDEX(Q1165:Q2163, MATCH(MAX(COUNTIFS(Q1165:Q2163, Q1165:Q2163, AC1165:AC2163, "High")), COUNTIFS(Q1165:Q2163, Q1165:Q2163, AC1165:AC2163, "High"), 0))</f>
        <v>East</v>
      </c>
      <c r="AC1165" t="str">
        <v>High Risk</v>
      </c>
      <c r="AH1165">
        <f t="shared" si="73"/>
        <v>647.51989389920425</v>
      </c>
      <c r="AJ1165">
        <f t="shared" si="74"/>
        <v>0.15873015873015872</v>
      </c>
      <c r="AK1165">
        <f t="shared" si="75"/>
        <v>-1.8825089431969127E-2</v>
      </c>
      <c r="AM1165">
        <v>0.3527963578107039</v>
      </c>
      <c r="AN1165" s="8">
        <f>IF(L1165="Male", 1, 0)</f>
        <v>0</v>
      </c>
    </row>
    <row r="1166" spans="1:40" ht="15" x14ac:dyDescent="0.3">
      <c r="A1166">
        <v>1165</v>
      </c>
      <c r="B1166">
        <v>38</v>
      </c>
      <c r="C1166">
        <v>68653</v>
      </c>
      <c r="D1166">
        <v>568</v>
      </c>
      <c r="E1166">
        <v>209410</v>
      </c>
      <c r="F1166" t="s">
        <v>35</v>
      </c>
      <c r="G1166">
        <v>6200</v>
      </c>
      <c r="H1166">
        <v>0</v>
      </c>
      <c r="I1166">
        <v>1</v>
      </c>
      <c r="J1166" t="s">
        <v>20</v>
      </c>
      <c r="K1166" t="s">
        <v>33</v>
      </c>
      <c r="L1166" t="s">
        <v>30</v>
      </c>
      <c r="M1166" t="s">
        <v>37</v>
      </c>
      <c r="N1166">
        <v>0</v>
      </c>
      <c r="O1166">
        <v>4</v>
      </c>
      <c r="P1166">
        <v>67252</v>
      </c>
      <c r="Q1166" t="s">
        <v>26</v>
      </c>
      <c r="R1166">
        <v>2</v>
      </c>
      <c r="S1166" t="s">
        <v>45</v>
      </c>
      <c r="W1166" t="str">
        <f>IF(B1166&lt;30,"&lt;30",IF(B1166&lt;=40,"30-40",IF(B1166&lt;=50,"41-50",IF(B1166&lt;=60,"51-60","&gt;60"))))</f>
        <v>30-40</v>
      </c>
      <c r="X1166" t="str">
        <f t="shared" si="72"/>
        <v>31-45 (Middle-Aged)</v>
      </c>
      <c r="AA1166" t="str" cm="1">
        <f t="array" ref="AA1166">INDEX(F1166:F2665, MATCH(MAX(IF(H1166:H2665="0", COUNTIF(F1166:F2665, F1166:F2665), 0)), IF(H1166:H2665="0", COUNTIF(F1166:F2665, F1166:F2665), 0), 0))</f>
        <v>Medical</v>
      </c>
      <c r="AB1166" t="str" cm="1">
        <f t="array" ref="AB1166">INDEX(Q1166:Q2164, MATCH(MAX(COUNTIFS(Q1166:Q2164, Q1166:Q2164, AC1166:AC2164, "High")), COUNTIFS(Q1166:Q2164, Q1166:Q2164, AC1166:AC2164, "High"), 0))</f>
        <v>West</v>
      </c>
      <c r="AC1166" t="str">
        <v>Low Risk</v>
      </c>
      <c r="AH1166">
        <f t="shared" si="73"/>
        <v>652.44324324324327</v>
      </c>
      <c r="AJ1166">
        <f t="shared" si="74"/>
        <v>0.15873015873015872</v>
      </c>
      <c r="AK1166">
        <f t="shared" si="75"/>
        <v>-1.7130555368156709E-2</v>
      </c>
      <c r="AM1166">
        <v>0.72067195858186328</v>
      </c>
      <c r="AN1166" s="8">
        <f>IF(L1166="Male", 1, 0)</f>
        <v>1</v>
      </c>
    </row>
    <row r="1167" spans="1:40" ht="15" x14ac:dyDescent="0.3">
      <c r="A1167">
        <v>1166</v>
      </c>
      <c r="B1167">
        <v>44</v>
      </c>
      <c r="C1167">
        <v>62778</v>
      </c>
      <c r="D1167">
        <v>652</v>
      </c>
      <c r="E1167">
        <v>291750</v>
      </c>
      <c r="F1167" t="s">
        <v>44</v>
      </c>
      <c r="G1167">
        <v>5102</v>
      </c>
      <c r="H1167">
        <v>0</v>
      </c>
      <c r="I1167">
        <v>0</v>
      </c>
      <c r="J1167" t="s">
        <v>20</v>
      </c>
      <c r="K1167" t="s">
        <v>21</v>
      </c>
      <c r="L1167" t="s">
        <v>22</v>
      </c>
      <c r="M1167" t="s">
        <v>31</v>
      </c>
      <c r="N1167">
        <v>2</v>
      </c>
      <c r="O1167">
        <v>3</v>
      </c>
      <c r="P1167">
        <v>103107</v>
      </c>
      <c r="Q1167" t="s">
        <v>32</v>
      </c>
      <c r="R1167">
        <v>14</v>
      </c>
      <c r="S1167" t="s">
        <v>45</v>
      </c>
      <c r="W1167" t="str">
        <f>IF(B1167&lt;30,"&lt;30",IF(B1167&lt;=40,"30-40",IF(B1167&lt;=50,"41-50",IF(B1167&lt;=60,"51-60","&gt;60"))))</f>
        <v>41-50</v>
      </c>
      <c r="X1167" t="str">
        <f t="shared" si="72"/>
        <v>31-45 (Middle-Aged)</v>
      </c>
      <c r="AA1167" t="str" cm="1">
        <f t="array" ref="AA1167">INDEX(F1167:F2666, MATCH(MAX(IF(H1167:H2666="0", COUNTIF(F1167:F2666, F1167:F2666), 0)), IF(H1167:H2666="0", COUNTIF(F1167:F2666, F1167:F2666), 0), 0))</f>
        <v>Personal</v>
      </c>
      <c r="AB1167" t="str" cm="1">
        <f t="array" ref="AB1167">INDEX(Q1167:Q2165, MATCH(MAX(COUNTIFS(Q1167:Q2165, Q1167:Q2165, AC1167:AC2165, "High")), COUNTIFS(Q1167:Q2165, Q1167:Q2165, AC1167:AC2165, "High"), 0))</f>
        <v>South</v>
      </c>
      <c r="AC1167" t="str">
        <v>High Risk</v>
      </c>
      <c r="AH1167">
        <f t="shared" si="73"/>
        <v>647.78062678062679</v>
      </c>
      <c r="AJ1167">
        <f t="shared" si="74"/>
        <v>0.13100436681222707</v>
      </c>
      <c r="AK1167">
        <f t="shared" si="75"/>
        <v>-1.5414955051178781E-2</v>
      </c>
      <c r="AM1167">
        <v>0.66749635690558728</v>
      </c>
      <c r="AN1167" s="8">
        <f>IF(L1167="Male", 1, 0)</f>
        <v>0</v>
      </c>
    </row>
    <row r="1168" spans="1:40" ht="15" x14ac:dyDescent="0.3">
      <c r="A1168">
        <v>1167</v>
      </c>
      <c r="B1168">
        <v>26</v>
      </c>
      <c r="C1168">
        <v>47665</v>
      </c>
      <c r="D1168">
        <v>576</v>
      </c>
      <c r="E1168">
        <v>181266</v>
      </c>
      <c r="F1168" t="s">
        <v>35</v>
      </c>
      <c r="G1168">
        <v>6348</v>
      </c>
      <c r="H1168">
        <v>0</v>
      </c>
      <c r="I1168">
        <v>0</v>
      </c>
      <c r="J1168" t="s">
        <v>20</v>
      </c>
      <c r="K1168" t="s">
        <v>21</v>
      </c>
      <c r="L1168" t="s">
        <v>30</v>
      </c>
      <c r="M1168" t="s">
        <v>31</v>
      </c>
      <c r="N1168">
        <v>5</v>
      </c>
      <c r="O1168">
        <v>3</v>
      </c>
      <c r="P1168">
        <v>24765</v>
      </c>
      <c r="Q1168" t="s">
        <v>26</v>
      </c>
      <c r="R1168">
        <v>1</v>
      </c>
      <c r="S1168" t="s">
        <v>42</v>
      </c>
      <c r="W1168" t="str">
        <f>IF(B1168&lt;30,"&lt;30",IF(B1168&lt;=40,"30-40",IF(B1168&lt;=50,"41-50",IF(B1168&lt;=60,"51-60","&gt;60"))))</f>
        <v>&lt;30</v>
      </c>
      <c r="X1168" t="str">
        <f t="shared" si="72"/>
        <v>18-30 (Young Adult)</v>
      </c>
      <c r="AA1168" t="str" cm="1">
        <f t="array" ref="AA1168">INDEX(F1168:F2667, MATCH(MAX(IF(H1168:H2667="0", COUNTIF(F1168:F2667, F1168:F2667), 0)), IF(H1168:H2667="0", COUNTIF(F1168:F2667, F1168:F2667), 0), 0))</f>
        <v>Medical</v>
      </c>
      <c r="AB1168" t="str" cm="1">
        <f t="array" ref="AB1168">INDEX(Q1168:Q2166, MATCH(MAX(COUNTIFS(Q1168:Q2166, Q1168:Q2166, AC1168:AC2166, "High")), COUNTIFS(Q1168:Q2166, Q1168:Q2166, AC1168:AC2166, "High"), 0))</f>
        <v>West</v>
      </c>
      <c r="AC1168" t="str">
        <v>Low Risk</v>
      </c>
      <c r="AH1168">
        <f t="shared" si="73"/>
        <v>647.78062678062679</v>
      </c>
      <c r="AJ1168">
        <f t="shared" si="74"/>
        <v>0.11715481171548117</v>
      </c>
      <c r="AK1168">
        <f t="shared" si="75"/>
        <v>-1.4771293129146178E-2</v>
      </c>
      <c r="AM1168">
        <v>0.53070608147859855</v>
      </c>
      <c r="AN1168" s="8">
        <f>IF(L1168="Male", 1, 0)</f>
        <v>1</v>
      </c>
    </row>
    <row r="1169" spans="1:40" ht="15" x14ac:dyDescent="0.3">
      <c r="A1169">
        <v>1168</v>
      </c>
      <c r="B1169">
        <v>24</v>
      </c>
      <c r="C1169">
        <v>63750</v>
      </c>
      <c r="D1169">
        <v>656</v>
      </c>
      <c r="E1169">
        <v>145255</v>
      </c>
      <c r="F1169" t="s">
        <v>40</v>
      </c>
      <c r="G1169">
        <v>3817</v>
      </c>
      <c r="H1169">
        <v>0</v>
      </c>
      <c r="I1169">
        <v>0</v>
      </c>
      <c r="J1169" t="s">
        <v>20</v>
      </c>
      <c r="K1169" t="s">
        <v>33</v>
      </c>
      <c r="L1169" t="s">
        <v>22</v>
      </c>
      <c r="M1169" t="s">
        <v>31</v>
      </c>
      <c r="N1169">
        <v>0</v>
      </c>
      <c r="O1169">
        <v>4</v>
      </c>
      <c r="P1169">
        <v>91854</v>
      </c>
      <c r="Q1169" t="s">
        <v>26</v>
      </c>
      <c r="R1169">
        <v>6</v>
      </c>
      <c r="S1169" t="s">
        <v>42</v>
      </c>
      <c r="W1169" t="str">
        <f>IF(B1169&lt;30,"&lt;30",IF(B1169&lt;=40,"30-40",IF(B1169&lt;=50,"41-50",IF(B1169&lt;=60,"51-60","&gt;60"))))</f>
        <v>&lt;30</v>
      </c>
      <c r="X1169" t="str">
        <f t="shared" si="72"/>
        <v>18-30 (Young Adult)</v>
      </c>
      <c r="AA1169" t="str" cm="1">
        <f t="array" ref="AA1169">INDEX(F1169:F2668, MATCH(MAX(IF(H1169:H2668="0", COUNTIF(F1169:F2668, F1169:F2668), 0)), IF(H1169:H2668="0", COUNTIF(F1169:F2668, F1169:F2668), 0), 0))</f>
        <v>Car</v>
      </c>
      <c r="AB1169" t="str" cm="1">
        <f t="array" ref="AB1169">INDEX(Q1169:Q2167, MATCH(MAX(COUNTIFS(Q1169:Q2167, Q1169:Q2167, AC1169:AC2167, "High")), COUNTIFS(Q1169:Q2167, Q1169:Q2167, AC1169:AC2167, "High"), 0))</f>
        <v>West</v>
      </c>
      <c r="AC1169" t="str">
        <v>High Risk</v>
      </c>
      <c r="AH1169">
        <f t="shared" si="73"/>
        <v>647.78062678062679</v>
      </c>
      <c r="AJ1169">
        <f t="shared" si="74"/>
        <v>0.15873015873015872</v>
      </c>
      <c r="AK1169">
        <f t="shared" si="75"/>
        <v>-1.4122895214817369E-2</v>
      </c>
      <c r="AM1169">
        <v>0.67629409049356004</v>
      </c>
      <c r="AN1169" s="8">
        <f>IF(L1169="Male", 1, 0)</f>
        <v>0</v>
      </c>
    </row>
    <row r="1170" spans="1:40" ht="15" x14ac:dyDescent="0.3">
      <c r="A1170">
        <v>1169</v>
      </c>
      <c r="B1170">
        <v>23</v>
      </c>
      <c r="C1170">
        <v>42485</v>
      </c>
      <c r="D1170">
        <v>650</v>
      </c>
      <c r="E1170">
        <v>279967</v>
      </c>
      <c r="F1170" t="s">
        <v>35</v>
      </c>
      <c r="G1170">
        <v>5688</v>
      </c>
      <c r="H1170">
        <v>0</v>
      </c>
      <c r="I1170">
        <v>0</v>
      </c>
      <c r="J1170" t="s">
        <v>20</v>
      </c>
      <c r="K1170" t="s">
        <v>29</v>
      </c>
      <c r="L1170" t="s">
        <v>22</v>
      </c>
      <c r="M1170" t="s">
        <v>31</v>
      </c>
      <c r="N1170">
        <v>3</v>
      </c>
      <c r="O1170">
        <v>1</v>
      </c>
      <c r="P1170">
        <v>132181</v>
      </c>
      <c r="Q1170" t="s">
        <v>38</v>
      </c>
      <c r="R1170">
        <v>7</v>
      </c>
      <c r="S1170" t="s">
        <v>42</v>
      </c>
      <c r="W1170" t="str">
        <f>IF(B1170&lt;30,"&lt;30",IF(B1170&lt;=40,"30-40",IF(B1170&lt;=50,"41-50",IF(B1170&lt;=60,"51-60","&gt;60"))))</f>
        <v>&lt;30</v>
      </c>
      <c r="X1170" t="str">
        <f t="shared" si="72"/>
        <v>18-30 (Young Adult)</v>
      </c>
      <c r="AA1170" t="str" cm="1">
        <f t="array" ref="AA1170">INDEX(F1170:F2669, MATCH(MAX(IF(H1170:H2669="0", COUNTIF(F1170:F2669, F1170:F2669), 0)), IF(H1170:H2669="0", COUNTIF(F1170:F2669, F1170:F2669), 0), 0))</f>
        <v>Medical</v>
      </c>
      <c r="AB1170" t="str" cm="1">
        <f t="array" ref="AB1170">INDEX(Q1170:Q2168, MATCH(MAX(COUNTIFS(Q1170:Q2168, Q1170:Q2168, AC1170:AC2168, "High")), COUNTIFS(Q1170:Q2168, Q1170:Q2168, AC1170:AC2168, "High"), 0))</f>
        <v>North</v>
      </c>
      <c r="AC1170" t="str">
        <v>High Risk</v>
      </c>
      <c r="AH1170">
        <f t="shared" si="73"/>
        <v>647.78062678062679</v>
      </c>
      <c r="AJ1170">
        <f t="shared" si="74"/>
        <v>0.13414634146341464</v>
      </c>
      <c r="AK1170">
        <f t="shared" si="75"/>
        <v>-1.2364644515057499E-2</v>
      </c>
      <c r="AM1170">
        <v>0.48382104034104795</v>
      </c>
      <c r="AN1170" s="8">
        <f>IF(L1170="Male", 1, 0)</f>
        <v>0</v>
      </c>
    </row>
    <row r="1171" spans="1:40" ht="15" x14ac:dyDescent="0.3">
      <c r="A1171">
        <v>1170</v>
      </c>
      <c r="B1171">
        <v>26</v>
      </c>
      <c r="C1171">
        <v>36157</v>
      </c>
      <c r="D1171">
        <v>612</v>
      </c>
      <c r="E1171">
        <v>230226</v>
      </c>
      <c r="F1171" t="s">
        <v>28</v>
      </c>
      <c r="G1171">
        <v>5043</v>
      </c>
      <c r="H1171">
        <v>1</v>
      </c>
      <c r="I1171">
        <v>1</v>
      </c>
      <c r="J1171" t="s">
        <v>20</v>
      </c>
      <c r="K1171" t="s">
        <v>21</v>
      </c>
      <c r="L1171" t="s">
        <v>30</v>
      </c>
      <c r="M1171" t="s">
        <v>31</v>
      </c>
      <c r="N1171">
        <v>5</v>
      </c>
      <c r="O1171">
        <v>2</v>
      </c>
      <c r="P1171">
        <v>78215</v>
      </c>
      <c r="Q1171" t="s">
        <v>26</v>
      </c>
      <c r="R1171">
        <v>2</v>
      </c>
      <c r="S1171" t="s">
        <v>27</v>
      </c>
      <c r="W1171" t="str">
        <f>IF(B1171&lt;30,"&lt;30",IF(B1171&lt;=40,"30-40",IF(B1171&lt;=50,"41-50",IF(B1171&lt;=60,"51-60","&gt;60"))))</f>
        <v>&lt;30</v>
      </c>
      <c r="X1171" t="str">
        <f t="shared" si="72"/>
        <v>18-30 (Young Adult)</v>
      </c>
      <c r="AA1171" t="str" cm="1">
        <f t="array" ref="AA1171">INDEX(F1171:F2670, MATCH(MAX(IF(H1171:H2670="0", COUNTIF(F1171:F2670, F1171:F2670), 0)), IF(H1171:H2670="0", COUNTIF(F1171:F2670, F1171:F2670), 0), 0))</f>
        <v>Education</v>
      </c>
      <c r="AB1171" t="str" cm="1">
        <f t="array" ref="AB1171">INDEX(Q1171:Q2169, MATCH(MAX(COUNTIFS(Q1171:Q2169, Q1171:Q2169, AC1171:AC2169, "High")), COUNTIFS(Q1171:Q2169, Q1171:Q2169, AC1171:AC2169, "High"), 0))</f>
        <v>West</v>
      </c>
      <c r="AC1171" t="str">
        <v>High Risk</v>
      </c>
      <c r="AH1171">
        <f t="shared" si="73"/>
        <v>647.78062678062679</v>
      </c>
      <c r="AJ1171">
        <f t="shared" si="74"/>
        <v>0.11715481171548117</v>
      </c>
      <c r="AK1171">
        <f t="shared" si="75"/>
        <v>-1.4018820988268631E-2</v>
      </c>
      <c r="AM1171">
        <v>0.42654526035679696</v>
      </c>
      <c r="AN1171" s="8">
        <f>IF(L1171="Male", 1, 0)</f>
        <v>1</v>
      </c>
    </row>
    <row r="1172" spans="1:40" ht="15" x14ac:dyDescent="0.3">
      <c r="A1172">
        <v>1171</v>
      </c>
      <c r="B1172">
        <v>46</v>
      </c>
      <c r="C1172">
        <v>75596</v>
      </c>
      <c r="D1172">
        <v>743</v>
      </c>
      <c r="E1172">
        <v>269690</v>
      </c>
      <c r="F1172" t="s">
        <v>40</v>
      </c>
      <c r="G1172">
        <v>4958</v>
      </c>
      <c r="H1172">
        <v>0</v>
      </c>
      <c r="I1172">
        <v>0</v>
      </c>
      <c r="J1172" t="s">
        <v>20</v>
      </c>
      <c r="K1172" t="s">
        <v>21</v>
      </c>
      <c r="L1172" t="s">
        <v>22</v>
      </c>
      <c r="M1172" t="s">
        <v>31</v>
      </c>
      <c r="N1172">
        <v>3</v>
      </c>
      <c r="O1172">
        <v>4</v>
      </c>
      <c r="P1172">
        <v>105305</v>
      </c>
      <c r="Q1172" t="s">
        <v>24</v>
      </c>
      <c r="R1172">
        <v>2</v>
      </c>
      <c r="S1172" t="s">
        <v>45</v>
      </c>
      <c r="W1172" t="str">
        <f>IF(B1172&lt;30,"&lt;30",IF(B1172&lt;=40,"30-40",IF(B1172&lt;=50,"41-50",IF(B1172&lt;=60,"51-60","&gt;60"))))</f>
        <v>41-50</v>
      </c>
      <c r="X1172" t="str">
        <f t="shared" si="72"/>
        <v>46-60 (Older Adult)</v>
      </c>
      <c r="AA1172" t="str" cm="1">
        <f t="array" ref="AA1172">INDEX(F1172:F2671, MATCH(MAX(IF(H1172:H2671="0", COUNTIF(F1172:F2671, F1172:F2671), 0)), IF(H1172:H2671="0", COUNTIF(F1172:F2671, F1172:F2671), 0), 0))</f>
        <v>Car</v>
      </c>
      <c r="AB1172" t="str" cm="1">
        <f t="array" ref="AB1172">INDEX(Q1172:Q2170, MATCH(MAX(COUNTIFS(Q1172:Q2170, Q1172:Q2170, AC1172:AC2170, "High")), COUNTIFS(Q1172:Q2170, Q1172:Q2170, AC1172:AC2170, "High"), 0))</f>
        <v>East</v>
      </c>
      <c r="AC1172" t="str">
        <v>High Risk</v>
      </c>
      <c r="AH1172">
        <f t="shared" si="73"/>
        <v>647.78062678062679</v>
      </c>
      <c r="AJ1172">
        <f t="shared" si="74"/>
        <v>0.13414634146341464</v>
      </c>
      <c r="AK1172">
        <f t="shared" si="75"/>
        <v>-1.1422786978635345E-2</v>
      </c>
      <c r="AM1172">
        <v>0.78351420580541797</v>
      </c>
      <c r="AN1172" s="8">
        <f>IF(L1172="Male", 1, 0)</f>
        <v>0</v>
      </c>
    </row>
    <row r="1173" spans="1:40" ht="15" x14ac:dyDescent="0.3">
      <c r="A1173">
        <v>1172</v>
      </c>
      <c r="B1173">
        <v>64</v>
      </c>
      <c r="C1173">
        <v>41882</v>
      </c>
      <c r="D1173">
        <v>649</v>
      </c>
      <c r="E1173">
        <v>244068</v>
      </c>
      <c r="F1173" t="s">
        <v>35</v>
      </c>
      <c r="G1173">
        <v>4678</v>
      </c>
      <c r="H1173">
        <v>0</v>
      </c>
      <c r="I1173">
        <v>1</v>
      </c>
      <c r="J1173" t="s">
        <v>20</v>
      </c>
      <c r="K1173" t="s">
        <v>29</v>
      </c>
      <c r="L1173" t="s">
        <v>22</v>
      </c>
      <c r="M1173" t="s">
        <v>41</v>
      </c>
      <c r="N1173">
        <v>2</v>
      </c>
      <c r="O1173">
        <v>4</v>
      </c>
      <c r="P1173">
        <v>84132</v>
      </c>
      <c r="Q1173" t="s">
        <v>26</v>
      </c>
      <c r="R1173">
        <v>15</v>
      </c>
      <c r="S1173" t="s">
        <v>42</v>
      </c>
      <c r="W1173" t="str">
        <f>IF(B1173&lt;30,"&lt;30",IF(B1173&lt;=40,"30-40",IF(B1173&lt;=50,"41-50",IF(B1173&lt;=60,"51-60","&gt;60"))))</f>
        <v>&gt;60</v>
      </c>
      <c r="X1173" t="str">
        <f t="shared" si="72"/>
        <v>46-60 (Older Adult)</v>
      </c>
      <c r="AA1173" t="str" cm="1">
        <f t="array" ref="AA1173">INDEX(F1173:F2672, MATCH(MAX(IF(H1173:H2672="0", COUNTIF(F1173:F2672, F1173:F2672), 0)), IF(H1173:H2672="0", COUNTIF(F1173:F2672, F1173:F2672), 0), 0))</f>
        <v>Medical</v>
      </c>
      <c r="AB1173" t="str" cm="1">
        <f t="array" ref="AB1173">INDEX(Q1173:Q2171, MATCH(MAX(COUNTIFS(Q1173:Q2171, Q1173:Q2171, AC1173:AC2171, "High")), COUNTIFS(Q1173:Q2171, Q1173:Q2171, AC1173:AC2171, "High"), 0))</f>
        <v>West</v>
      </c>
      <c r="AC1173" t="str">
        <v>High Risk</v>
      </c>
      <c r="AH1173">
        <f t="shared" si="73"/>
        <v>648.68905472636811</v>
      </c>
      <c r="AJ1173">
        <f t="shared" si="74"/>
        <v>0.13100436681222707</v>
      </c>
      <c r="AK1173">
        <f t="shared" si="75"/>
        <v>-9.6500399217515978E-3</v>
      </c>
      <c r="AM1173">
        <v>0.47836318709665743</v>
      </c>
      <c r="AN1173" s="8">
        <f>IF(L1173="Male", 1, 0)</f>
        <v>0</v>
      </c>
    </row>
    <row r="1174" spans="1:40" ht="15" x14ac:dyDescent="0.3">
      <c r="A1174">
        <v>1173</v>
      </c>
      <c r="B1174">
        <v>58</v>
      </c>
      <c r="C1174">
        <v>60155</v>
      </c>
      <c r="D1174">
        <v>693</v>
      </c>
      <c r="E1174">
        <v>282173</v>
      </c>
      <c r="F1174" t="s">
        <v>19</v>
      </c>
      <c r="G1174">
        <v>3889</v>
      </c>
      <c r="H1174">
        <v>0</v>
      </c>
      <c r="I1174">
        <v>0</v>
      </c>
      <c r="J1174" t="s">
        <v>20</v>
      </c>
      <c r="K1174" t="s">
        <v>21</v>
      </c>
      <c r="L1174" t="s">
        <v>30</v>
      </c>
      <c r="M1174" t="s">
        <v>41</v>
      </c>
      <c r="N1174">
        <v>2</v>
      </c>
      <c r="O1174">
        <v>4</v>
      </c>
      <c r="P1174">
        <v>74217</v>
      </c>
      <c r="Q1174" t="s">
        <v>38</v>
      </c>
      <c r="R1174">
        <v>5</v>
      </c>
      <c r="S1174" t="s">
        <v>25</v>
      </c>
      <c r="W1174" t="str">
        <f>IF(B1174&lt;30,"&lt;30",IF(B1174&lt;=40,"30-40",IF(B1174&lt;=50,"41-50",IF(B1174&lt;=60,"51-60","&gt;60"))))</f>
        <v>51-60</v>
      </c>
      <c r="X1174" t="str">
        <f t="shared" si="72"/>
        <v>46-60 (Older Adult)</v>
      </c>
      <c r="AA1174" t="str" cm="1">
        <f t="array" ref="AA1174">INDEX(F1174:F2673, MATCH(MAX(IF(H1174:H2673="0", COUNTIF(F1174:F2673, F1174:F2673), 0)), IF(H1174:H2673="0", COUNTIF(F1174:F2673, F1174:F2673), 0), 0))</f>
        <v>Home</v>
      </c>
      <c r="AB1174" t="str" cm="1">
        <f t="array" ref="AB1174">INDEX(Q1174:Q2172, MATCH(MAX(COUNTIFS(Q1174:Q2172, Q1174:Q2172, AC1174:AC2172, "High")), COUNTIFS(Q1174:Q2172, Q1174:Q2172, AC1174:AC2172, "High"), 0))</f>
        <v>North</v>
      </c>
      <c r="AC1174" t="str">
        <v>High Risk</v>
      </c>
      <c r="AH1174">
        <f t="shared" si="73"/>
        <v>648.68905472636811</v>
      </c>
      <c r="AJ1174">
        <f t="shared" si="74"/>
        <v>0.13100436681222707</v>
      </c>
      <c r="AK1174">
        <f t="shared" si="75"/>
        <v>-7.8545070130932888E-3</v>
      </c>
      <c r="AM1174">
        <v>0.64375514785080057</v>
      </c>
      <c r="AN1174" s="8">
        <f>IF(L1174="Male", 1, 0)</f>
        <v>1</v>
      </c>
    </row>
    <row r="1175" spans="1:40" ht="15" x14ac:dyDescent="0.3">
      <c r="A1175">
        <v>1174</v>
      </c>
      <c r="B1175">
        <v>31</v>
      </c>
      <c r="C1175">
        <v>66632</v>
      </c>
      <c r="D1175">
        <v>696</v>
      </c>
      <c r="E1175">
        <v>174423</v>
      </c>
      <c r="F1175" t="s">
        <v>44</v>
      </c>
      <c r="G1175">
        <v>5663</v>
      </c>
      <c r="H1175">
        <v>0</v>
      </c>
      <c r="I1175">
        <v>0</v>
      </c>
      <c r="J1175" t="s">
        <v>20</v>
      </c>
      <c r="K1175" t="s">
        <v>29</v>
      </c>
      <c r="L1175" t="s">
        <v>30</v>
      </c>
      <c r="M1175" t="s">
        <v>37</v>
      </c>
      <c r="N1175">
        <v>0</v>
      </c>
      <c r="O1175">
        <v>4</v>
      </c>
      <c r="P1175">
        <v>129144</v>
      </c>
      <c r="Q1175" t="s">
        <v>26</v>
      </c>
      <c r="R1175">
        <v>13</v>
      </c>
      <c r="S1175" t="s">
        <v>34</v>
      </c>
      <c r="W1175" t="str">
        <f>IF(B1175&lt;30,"&lt;30",IF(B1175&lt;=40,"30-40",IF(B1175&lt;=50,"41-50",IF(B1175&lt;=60,"51-60","&gt;60"))))</f>
        <v>30-40</v>
      </c>
      <c r="X1175" t="str">
        <f t="shared" si="72"/>
        <v>31-45 (Middle-Aged)</v>
      </c>
      <c r="AA1175" t="str" cm="1">
        <f t="array" ref="AA1175">INDEX(F1175:F2674, MATCH(MAX(IF(H1175:H2674="0", COUNTIF(F1175:F2674, F1175:F2674), 0)), IF(H1175:H2674="0", COUNTIF(F1175:F2674, F1175:F2674), 0), 0))</f>
        <v>Personal</v>
      </c>
      <c r="AB1175" t="str" cm="1">
        <f t="array" ref="AB1175">INDEX(Q1175:Q2173, MATCH(MAX(COUNTIFS(Q1175:Q2173, Q1175:Q2173, AC1175:AC2173, "High")), COUNTIFS(Q1175:Q2173, Q1175:Q2173, AC1175:AC2173, "High"), 0))</f>
        <v>West</v>
      </c>
      <c r="AC1175" t="str">
        <v>High Risk</v>
      </c>
      <c r="AH1175">
        <f t="shared" si="73"/>
        <v>652.44324324324327</v>
      </c>
      <c r="AJ1175">
        <f t="shared" si="74"/>
        <v>0.15873015873015872</v>
      </c>
      <c r="AK1175">
        <f t="shared" si="75"/>
        <v>-6.0357013587107565E-3</v>
      </c>
      <c r="AM1175">
        <v>0.70237955160522436</v>
      </c>
      <c r="AN1175" s="8">
        <f>IF(L1175="Male", 1, 0)</f>
        <v>1</v>
      </c>
    </row>
    <row r="1176" spans="1:40" ht="15" x14ac:dyDescent="0.3">
      <c r="A1176">
        <v>1175</v>
      </c>
      <c r="B1176">
        <v>49</v>
      </c>
      <c r="C1176">
        <v>62094</v>
      </c>
      <c r="D1176">
        <v>738</v>
      </c>
      <c r="E1176">
        <v>190568</v>
      </c>
      <c r="F1176" t="s">
        <v>19</v>
      </c>
      <c r="G1176">
        <v>4607</v>
      </c>
      <c r="H1176">
        <v>0</v>
      </c>
      <c r="I1176">
        <v>1</v>
      </c>
      <c r="J1176" t="s">
        <v>20</v>
      </c>
      <c r="K1176" t="s">
        <v>29</v>
      </c>
      <c r="L1176" t="s">
        <v>22</v>
      </c>
      <c r="M1176" t="s">
        <v>41</v>
      </c>
      <c r="N1176">
        <v>1</v>
      </c>
      <c r="O1176">
        <v>3</v>
      </c>
      <c r="P1176">
        <v>68642</v>
      </c>
      <c r="Q1176" t="s">
        <v>26</v>
      </c>
      <c r="R1176">
        <v>19</v>
      </c>
      <c r="S1176" t="s">
        <v>34</v>
      </c>
      <c r="W1176" t="str">
        <f>IF(B1176&lt;30,"&lt;30",IF(B1176&lt;=40,"30-40",IF(B1176&lt;=50,"41-50",IF(B1176&lt;=60,"51-60","&gt;60"))))</f>
        <v>41-50</v>
      </c>
      <c r="X1176" t="str">
        <f t="shared" si="72"/>
        <v>46-60 (Older Adult)</v>
      </c>
      <c r="AA1176" t="str" cm="1">
        <f t="array" ref="AA1176">INDEX(F1176:F2675, MATCH(MAX(IF(H1176:H2675="0", COUNTIF(F1176:F2675, F1176:F2675), 0)), IF(H1176:H2675="0", COUNTIF(F1176:F2675, F1176:F2675), 0), 0))</f>
        <v>Home</v>
      </c>
      <c r="AB1176" t="str" cm="1">
        <f t="array" ref="AB1176">INDEX(Q1176:Q2174, MATCH(MAX(COUNTIFS(Q1176:Q2174, Q1176:Q2174, AC1176:AC2174, "High")), COUNTIFS(Q1176:Q2174, Q1176:Q2174, AC1176:AC2174, "High"), 0))</f>
        <v>West</v>
      </c>
      <c r="AC1176" t="str">
        <v>High Risk</v>
      </c>
      <c r="AH1176">
        <f t="shared" si="73"/>
        <v>648.68905472636811</v>
      </c>
      <c r="AJ1176">
        <f t="shared" si="74"/>
        <v>0.15436241610738255</v>
      </c>
      <c r="AK1176">
        <f t="shared" si="75"/>
        <v>-4.1931210203498505E-3</v>
      </c>
      <c r="AM1176">
        <v>0.66130535919553235</v>
      </c>
      <c r="AN1176" s="8">
        <f>IF(L1176="Male", 1, 0)</f>
        <v>0</v>
      </c>
    </row>
    <row r="1177" spans="1:40" ht="15" x14ac:dyDescent="0.3">
      <c r="A1177">
        <v>1176</v>
      </c>
      <c r="B1177">
        <v>40</v>
      </c>
      <c r="C1177">
        <v>58989</v>
      </c>
      <c r="D1177">
        <v>589</v>
      </c>
      <c r="E1177">
        <v>190041</v>
      </c>
      <c r="F1177" t="s">
        <v>40</v>
      </c>
      <c r="G1177">
        <v>5211</v>
      </c>
      <c r="H1177">
        <v>0</v>
      </c>
      <c r="I1177">
        <v>1</v>
      </c>
      <c r="J1177" t="s">
        <v>36</v>
      </c>
      <c r="K1177" t="s">
        <v>29</v>
      </c>
      <c r="L1177" t="s">
        <v>30</v>
      </c>
      <c r="M1177" t="s">
        <v>37</v>
      </c>
      <c r="N1177">
        <v>4</v>
      </c>
      <c r="O1177">
        <v>3</v>
      </c>
      <c r="P1177">
        <v>108788</v>
      </c>
      <c r="Q1177" t="s">
        <v>24</v>
      </c>
      <c r="R1177">
        <v>19</v>
      </c>
      <c r="S1177" t="s">
        <v>25</v>
      </c>
      <c r="W1177" t="str">
        <f>IF(B1177&lt;30,"&lt;30",IF(B1177&lt;=40,"30-40",IF(B1177&lt;=50,"41-50",IF(B1177&lt;=60,"51-60","&gt;60"))))</f>
        <v>30-40</v>
      </c>
      <c r="X1177" t="str">
        <f t="shared" si="72"/>
        <v>31-45 (Middle-Aged)</v>
      </c>
      <c r="AA1177" t="str" cm="1">
        <f t="array" ref="AA1177">INDEX(F1177:F2676, MATCH(MAX(IF(H1177:H2676="0", COUNTIF(F1177:F2676, F1177:F2676), 0)), IF(H1177:H2676="0", COUNTIF(F1177:F2676, F1177:F2676), 0), 0))</f>
        <v>Car</v>
      </c>
      <c r="AB1177" t="str" cm="1">
        <f t="array" ref="AB1177">INDEX(Q1177:Q2175, MATCH(MAX(COUNTIFS(Q1177:Q2175, Q1177:Q2175, AC1177:AC2175, "High")), COUNTIFS(Q1177:Q2175, Q1177:Q2175, AC1177:AC2175, "High"), 0))</f>
        <v>East</v>
      </c>
      <c r="AC1177" t="str">
        <v>Low Risk</v>
      </c>
      <c r="AH1177">
        <f t="shared" si="73"/>
        <v>652.44324324324327</v>
      </c>
      <c r="AJ1177">
        <f t="shared" si="74"/>
        <v>0.17796610169491525</v>
      </c>
      <c r="AK1177">
        <f t="shared" si="75"/>
        <v>-3.4916273322205724E-3</v>
      </c>
      <c r="AM1177">
        <v>0.63320148801173026</v>
      </c>
      <c r="AN1177" s="8">
        <f>IF(L1177="Male", 1, 0)</f>
        <v>1</v>
      </c>
    </row>
    <row r="1178" spans="1:40" ht="15" x14ac:dyDescent="0.3">
      <c r="A1178">
        <v>1177</v>
      </c>
      <c r="B1178">
        <v>30</v>
      </c>
      <c r="C1178">
        <v>60202</v>
      </c>
      <c r="D1178">
        <v>562</v>
      </c>
      <c r="E1178">
        <v>190715</v>
      </c>
      <c r="F1178" t="s">
        <v>35</v>
      </c>
      <c r="G1178">
        <v>6932</v>
      </c>
      <c r="H1178">
        <v>0</v>
      </c>
      <c r="I1178">
        <v>1</v>
      </c>
      <c r="J1178" t="s">
        <v>20</v>
      </c>
      <c r="K1178" t="s">
        <v>21</v>
      </c>
      <c r="L1178" t="s">
        <v>22</v>
      </c>
      <c r="M1178" t="s">
        <v>37</v>
      </c>
      <c r="N1178">
        <v>3</v>
      </c>
      <c r="O1178">
        <v>1</v>
      </c>
      <c r="P1178">
        <v>109250</v>
      </c>
      <c r="Q1178" t="s">
        <v>26</v>
      </c>
      <c r="R1178">
        <v>15</v>
      </c>
      <c r="S1178" t="s">
        <v>34</v>
      </c>
      <c r="W1178" t="str">
        <f>IF(B1178&lt;30,"&lt;30",IF(B1178&lt;=40,"30-40",IF(B1178&lt;=50,"41-50",IF(B1178&lt;=60,"51-60","&gt;60"))))</f>
        <v>30-40</v>
      </c>
      <c r="X1178" t="str">
        <f t="shared" si="72"/>
        <v>18-30 (Young Adult)</v>
      </c>
      <c r="AA1178" t="str" cm="1">
        <f t="array" ref="AA1178">INDEX(F1178:F2677, MATCH(MAX(IF(H1178:H2677="0", COUNTIF(F1178:F2677, F1178:F2677), 0)), IF(H1178:H2677="0", COUNTIF(F1178:F2677, F1178:F2677), 0), 0))</f>
        <v>Medical</v>
      </c>
      <c r="AB1178" t="str" cm="1">
        <f t="array" ref="AB1178">INDEX(Q1178:Q2176, MATCH(MAX(COUNTIFS(Q1178:Q2176, Q1178:Q2176, AC1178:AC2176, "High")), COUNTIFS(Q1178:Q2176, Q1178:Q2176, AC1178:AC2176, "High"), 0))</f>
        <v>West</v>
      </c>
      <c r="AC1178" t="str">
        <v>Low Risk</v>
      </c>
      <c r="AH1178">
        <f t="shared" si="73"/>
        <v>652.44324324324327</v>
      </c>
      <c r="AJ1178">
        <f t="shared" si="74"/>
        <v>0.13414634146341464</v>
      </c>
      <c r="AK1178">
        <f t="shared" si="75"/>
        <v>-2.7847718942559012E-3</v>
      </c>
      <c r="AM1178">
        <v>0.64418055266421081</v>
      </c>
      <c r="AN1178" s="8">
        <f>IF(L1178="Male", 1, 0)</f>
        <v>0</v>
      </c>
    </row>
    <row r="1179" spans="1:40" ht="15" x14ac:dyDescent="0.3">
      <c r="A1179">
        <v>1178</v>
      </c>
      <c r="B1179">
        <v>46</v>
      </c>
      <c r="C1179">
        <v>65861</v>
      </c>
      <c r="D1179">
        <v>736</v>
      </c>
      <c r="E1179">
        <v>121647</v>
      </c>
      <c r="F1179" t="s">
        <v>28</v>
      </c>
      <c r="G1179">
        <v>4463</v>
      </c>
      <c r="H1179">
        <v>1</v>
      </c>
      <c r="I1179">
        <v>0</v>
      </c>
      <c r="J1179" t="s">
        <v>20</v>
      </c>
      <c r="K1179" t="s">
        <v>29</v>
      </c>
      <c r="L1179" t="s">
        <v>30</v>
      </c>
      <c r="M1179" t="s">
        <v>41</v>
      </c>
      <c r="N1179">
        <v>3</v>
      </c>
      <c r="O1179">
        <v>2</v>
      </c>
      <c r="P1179">
        <v>74446</v>
      </c>
      <c r="Q1179" t="s">
        <v>32</v>
      </c>
      <c r="R1179">
        <v>1</v>
      </c>
      <c r="S1179" t="s">
        <v>45</v>
      </c>
      <c r="W1179" t="str">
        <f>IF(B1179&lt;30,"&lt;30",IF(B1179&lt;=40,"30-40",IF(B1179&lt;=50,"41-50",IF(B1179&lt;=60,"51-60","&gt;60"))))</f>
        <v>41-50</v>
      </c>
      <c r="X1179" t="str">
        <f t="shared" si="72"/>
        <v>46-60 (Older Adult)</v>
      </c>
      <c r="AA1179" t="str" cm="1">
        <f t="array" ref="AA1179">INDEX(F1179:F2678, MATCH(MAX(IF(H1179:H2678="0", COUNTIF(F1179:F2678, F1179:F2678), 0)), IF(H1179:H2678="0", COUNTIF(F1179:F2678, F1179:F2678), 0), 0))</f>
        <v>Education</v>
      </c>
      <c r="AB1179" t="str" cm="1">
        <f t="array" ref="AB1179">INDEX(Q1179:Q2177, MATCH(MAX(COUNTIFS(Q1179:Q2177, Q1179:Q2177, AC1179:AC2177, "High")), COUNTIFS(Q1179:Q2177, Q1179:Q2177, AC1179:AC2177, "High"), 0))</f>
        <v>South</v>
      </c>
      <c r="AC1179" t="str">
        <v>High Risk</v>
      </c>
      <c r="AH1179">
        <f t="shared" si="73"/>
        <v>648.68905472636811</v>
      </c>
      <c r="AJ1179">
        <f t="shared" si="74"/>
        <v>0.13414634146341464</v>
      </c>
      <c r="AK1179">
        <f t="shared" si="75"/>
        <v>-4.4430484148802758E-3</v>
      </c>
      <c r="AM1179">
        <v>0.69540110243204833</v>
      </c>
      <c r="AN1179" s="8">
        <f>IF(L1179="Male", 1, 0)</f>
        <v>1</v>
      </c>
    </row>
    <row r="1180" spans="1:40" ht="15" x14ac:dyDescent="0.3">
      <c r="A1180">
        <v>1179</v>
      </c>
      <c r="B1180">
        <v>47</v>
      </c>
      <c r="C1180">
        <v>54765</v>
      </c>
      <c r="D1180">
        <v>679</v>
      </c>
      <c r="E1180">
        <v>208171</v>
      </c>
      <c r="F1180" t="s">
        <v>35</v>
      </c>
      <c r="G1180">
        <v>4702</v>
      </c>
      <c r="H1180">
        <v>0</v>
      </c>
      <c r="I1180">
        <v>0</v>
      </c>
      <c r="J1180" t="s">
        <v>20</v>
      </c>
      <c r="K1180" t="s">
        <v>21</v>
      </c>
      <c r="L1180" t="s">
        <v>30</v>
      </c>
      <c r="M1180" t="s">
        <v>23</v>
      </c>
      <c r="N1180">
        <v>5</v>
      </c>
      <c r="O1180">
        <v>4</v>
      </c>
      <c r="P1180">
        <v>104670</v>
      </c>
      <c r="Q1180" t="s">
        <v>24</v>
      </c>
      <c r="R1180">
        <v>3</v>
      </c>
      <c r="S1180" t="s">
        <v>42</v>
      </c>
      <c r="W1180" t="str">
        <f>IF(B1180&lt;30,"&lt;30",IF(B1180&lt;=40,"30-40",IF(B1180&lt;=50,"41-50",IF(B1180&lt;=60,"51-60","&gt;60"))))</f>
        <v>41-50</v>
      </c>
      <c r="X1180" t="str">
        <f t="shared" si="72"/>
        <v>46-60 (Older Adult)</v>
      </c>
      <c r="AA1180" t="str" cm="1">
        <f t="array" ref="AA1180">INDEX(F1180:F2679, MATCH(MAX(IF(H1180:H2679="0", COUNTIF(F1180:F2679, F1180:F2679), 0)), IF(H1180:H2679="0", COUNTIF(F1180:F2679, F1180:F2679), 0), 0))</f>
        <v>Medical</v>
      </c>
      <c r="AB1180" t="str" cm="1">
        <f t="array" ref="AB1180">INDEX(Q1180:Q2178, MATCH(MAX(COUNTIFS(Q1180:Q2178, Q1180:Q2178, AC1180:AC2178, "High")), COUNTIFS(Q1180:Q2178, Q1180:Q2178, AC1180:AC2178, "High"), 0))</f>
        <v>East</v>
      </c>
      <c r="AC1180" t="str">
        <v>High Risk</v>
      </c>
      <c r="AH1180">
        <f t="shared" si="73"/>
        <v>647.51989389920425</v>
      </c>
      <c r="AJ1180">
        <f t="shared" si="74"/>
        <v>0.11715481171548117</v>
      </c>
      <c r="AK1180">
        <f t="shared" si="75"/>
        <v>-1.8085626542527697E-3</v>
      </c>
      <c r="AM1180">
        <v>0.59496936180226823</v>
      </c>
      <c r="AN1180" s="8">
        <f>IF(L1180="Male", 1, 0)</f>
        <v>1</v>
      </c>
    </row>
    <row r="1181" spans="1:40" ht="15" x14ac:dyDescent="0.3">
      <c r="A1181">
        <v>1180</v>
      </c>
      <c r="B1181">
        <v>34</v>
      </c>
      <c r="C1181">
        <v>49405</v>
      </c>
      <c r="D1181">
        <v>656</v>
      </c>
      <c r="E1181">
        <v>239553</v>
      </c>
      <c r="F1181" t="s">
        <v>40</v>
      </c>
      <c r="G1181">
        <v>4837</v>
      </c>
      <c r="H1181">
        <v>0</v>
      </c>
      <c r="I1181">
        <v>0</v>
      </c>
      <c r="J1181" t="s">
        <v>20</v>
      </c>
      <c r="K1181" t="s">
        <v>33</v>
      </c>
      <c r="L1181" t="s">
        <v>30</v>
      </c>
      <c r="M1181" t="s">
        <v>37</v>
      </c>
      <c r="N1181">
        <v>5</v>
      </c>
      <c r="O1181">
        <v>1</v>
      </c>
      <c r="P1181">
        <v>71951</v>
      </c>
      <c r="Q1181" t="s">
        <v>38</v>
      </c>
      <c r="R1181">
        <v>18</v>
      </c>
      <c r="S1181" t="s">
        <v>42</v>
      </c>
      <c r="W1181" t="str">
        <f>IF(B1181&lt;30,"&lt;30",IF(B1181&lt;=40,"30-40",IF(B1181&lt;=50,"41-50",IF(B1181&lt;=60,"51-60","&gt;60"))))</f>
        <v>30-40</v>
      </c>
      <c r="X1181" t="str">
        <f t="shared" si="72"/>
        <v>31-45 (Middle-Aged)</v>
      </c>
      <c r="AA1181" t="str" cm="1">
        <f t="array" ref="AA1181">INDEX(F1181:F2680, MATCH(MAX(IF(H1181:H2680="0", COUNTIF(F1181:F2680, F1181:F2680), 0)), IF(H1181:H2680="0", COUNTIF(F1181:F2680, F1181:F2680), 0), 0))</f>
        <v>Car</v>
      </c>
      <c r="AB1181" t="str" cm="1">
        <f t="array" ref="AB1181">INDEX(Q1181:Q2179, MATCH(MAX(COUNTIFS(Q1181:Q2179, Q1181:Q2179, AC1181:AC2179, "High")), COUNTIFS(Q1181:Q2179, Q1181:Q2179, AC1181:AC2179, "High"), 0))</f>
        <v>North</v>
      </c>
      <c r="AC1181" t="str">
        <v>High Risk</v>
      </c>
      <c r="AH1181">
        <f t="shared" si="73"/>
        <v>652.44324324324327</v>
      </c>
      <c r="AJ1181">
        <f t="shared" si="74"/>
        <v>0.11715481171548117</v>
      </c>
      <c r="AK1181">
        <f t="shared" si="75"/>
        <v>7.3808528408672607E-5</v>
      </c>
      <c r="AM1181">
        <v>0.54645511074101893</v>
      </c>
      <c r="AN1181" s="8">
        <f>IF(L1181="Male", 1, 0)</f>
        <v>1</v>
      </c>
    </row>
    <row r="1182" spans="1:40" ht="15" x14ac:dyDescent="0.3">
      <c r="A1182">
        <v>1181</v>
      </c>
      <c r="B1182">
        <v>56</v>
      </c>
      <c r="C1182">
        <v>29465</v>
      </c>
      <c r="D1182">
        <v>643</v>
      </c>
      <c r="E1182">
        <v>165974</v>
      </c>
      <c r="F1182" t="s">
        <v>40</v>
      </c>
      <c r="G1182">
        <v>4605</v>
      </c>
      <c r="H1182">
        <v>1</v>
      </c>
      <c r="I1182">
        <v>1</v>
      </c>
      <c r="J1182" t="s">
        <v>20</v>
      </c>
      <c r="K1182" t="s">
        <v>29</v>
      </c>
      <c r="L1182" t="s">
        <v>22</v>
      </c>
      <c r="M1182" t="s">
        <v>31</v>
      </c>
      <c r="N1182">
        <v>2</v>
      </c>
      <c r="O1182">
        <v>3</v>
      </c>
      <c r="P1182">
        <v>115653</v>
      </c>
      <c r="Q1182" t="s">
        <v>38</v>
      </c>
      <c r="R1182">
        <v>17</v>
      </c>
      <c r="S1182" t="s">
        <v>43</v>
      </c>
      <c r="W1182" t="str">
        <f>IF(B1182&lt;30,"&lt;30",IF(B1182&lt;=40,"30-40",IF(B1182&lt;=50,"41-50",IF(B1182&lt;=60,"51-60","&gt;60"))))</f>
        <v>51-60</v>
      </c>
      <c r="X1182" t="str">
        <f t="shared" si="72"/>
        <v>46-60 (Older Adult)</v>
      </c>
      <c r="AA1182" t="str" cm="1">
        <f t="array" ref="AA1182">INDEX(F1182:F2681, MATCH(MAX(IF(H1182:H2681="0", COUNTIF(F1182:F2681, F1182:F2681), 0)), IF(H1182:H2681="0", COUNTIF(F1182:F2681, F1182:F2681), 0), 0))</f>
        <v>Car</v>
      </c>
      <c r="AB1182" t="str" cm="1">
        <f t="array" ref="AB1182">INDEX(Q1182:Q2180, MATCH(MAX(COUNTIFS(Q1182:Q2180, Q1182:Q2180, AC1182:AC2180, "High")), COUNTIFS(Q1182:Q2180, Q1182:Q2180, AC1182:AC2180, "High"), 0))</f>
        <v>North</v>
      </c>
      <c r="AC1182" t="str">
        <v>High Risk</v>
      </c>
      <c r="AH1182">
        <f t="shared" si="73"/>
        <v>647.78062678062679</v>
      </c>
      <c r="AJ1182">
        <f t="shared" si="74"/>
        <v>0.13100436681222707</v>
      </c>
      <c r="AK1182">
        <f t="shared" si="75"/>
        <v>-1.5838813190747222E-3</v>
      </c>
      <c r="AM1182">
        <v>0.36597485586017758</v>
      </c>
      <c r="AN1182" s="8">
        <f>IF(L1182="Male", 1, 0)</f>
        <v>0</v>
      </c>
    </row>
    <row r="1183" spans="1:40" ht="15" x14ac:dyDescent="0.3">
      <c r="A1183">
        <v>1182</v>
      </c>
      <c r="B1183">
        <v>32</v>
      </c>
      <c r="C1183">
        <v>54771</v>
      </c>
      <c r="D1183">
        <v>634</v>
      </c>
      <c r="E1183">
        <v>154316</v>
      </c>
      <c r="F1183" t="s">
        <v>40</v>
      </c>
      <c r="G1183">
        <v>4636</v>
      </c>
      <c r="H1183">
        <v>0</v>
      </c>
      <c r="I1183">
        <v>0</v>
      </c>
      <c r="J1183" t="s">
        <v>20</v>
      </c>
      <c r="K1183" t="s">
        <v>21</v>
      </c>
      <c r="L1183" t="s">
        <v>22</v>
      </c>
      <c r="M1183" t="s">
        <v>37</v>
      </c>
      <c r="N1183">
        <v>1</v>
      </c>
      <c r="O1183">
        <v>2</v>
      </c>
      <c r="P1183">
        <v>60551</v>
      </c>
      <c r="Q1183" t="s">
        <v>38</v>
      </c>
      <c r="R1183">
        <v>8</v>
      </c>
      <c r="S1183" t="s">
        <v>27</v>
      </c>
      <c r="W1183" t="str">
        <f>IF(B1183&lt;30,"&lt;30",IF(B1183&lt;=40,"30-40",IF(B1183&lt;=50,"41-50",IF(B1183&lt;=60,"51-60","&gt;60"))))</f>
        <v>30-40</v>
      </c>
      <c r="X1183" t="str">
        <f t="shared" si="72"/>
        <v>31-45 (Middle-Aged)</v>
      </c>
      <c r="AA1183" t="str" cm="1">
        <f t="array" ref="AA1183">INDEX(F1183:F2682, MATCH(MAX(IF(H1183:H2682="0", COUNTIF(F1183:F2682, F1183:F2682), 0)), IF(H1183:H2682="0", COUNTIF(F1183:F2682, F1183:F2682), 0), 0))</f>
        <v>Car</v>
      </c>
      <c r="AB1183" t="str" cm="1">
        <f t="array" ref="AB1183">INDEX(Q1183:Q2181, MATCH(MAX(COUNTIFS(Q1183:Q2181, Q1183:Q2181, AC1183:AC2181, "High")), COUNTIFS(Q1183:Q2181, Q1183:Q2181, AC1183:AC2181, "High"), 0))</f>
        <v>North</v>
      </c>
      <c r="AC1183" t="str">
        <v>High Risk</v>
      </c>
      <c r="AH1183">
        <f t="shared" si="73"/>
        <v>652.44324324324327</v>
      </c>
      <c r="AJ1183">
        <f t="shared" si="74"/>
        <v>0.15436241610738255</v>
      </c>
      <c r="AK1183">
        <f t="shared" si="75"/>
        <v>-5.6887992748382238E-3</v>
      </c>
      <c r="AM1183">
        <v>0.59502366879972479</v>
      </c>
      <c r="AN1183" s="8">
        <f>IF(L1183="Male", 1, 0)</f>
        <v>0</v>
      </c>
    </row>
    <row r="1184" spans="1:40" ht="15" x14ac:dyDescent="0.3">
      <c r="A1184">
        <v>1183</v>
      </c>
      <c r="B1184">
        <v>43</v>
      </c>
      <c r="C1184">
        <v>65425</v>
      </c>
      <c r="D1184">
        <v>693</v>
      </c>
      <c r="E1184">
        <v>193202</v>
      </c>
      <c r="F1184" t="s">
        <v>40</v>
      </c>
      <c r="G1184">
        <v>5697</v>
      </c>
      <c r="H1184">
        <v>0</v>
      </c>
      <c r="I1184">
        <v>1</v>
      </c>
      <c r="J1184" t="s">
        <v>20</v>
      </c>
      <c r="K1184" t="s">
        <v>29</v>
      </c>
      <c r="L1184" t="s">
        <v>22</v>
      </c>
      <c r="M1184" t="s">
        <v>37</v>
      </c>
      <c r="N1184">
        <v>2</v>
      </c>
      <c r="O1184">
        <v>1</v>
      </c>
      <c r="P1184">
        <v>89811</v>
      </c>
      <c r="Q1184" t="s">
        <v>26</v>
      </c>
      <c r="R1184">
        <v>11</v>
      </c>
      <c r="S1184" t="s">
        <v>42</v>
      </c>
      <c r="W1184" t="str">
        <f>IF(B1184&lt;30,"&lt;30",IF(B1184&lt;=40,"30-40",IF(B1184&lt;=50,"41-50",IF(B1184&lt;=60,"51-60","&gt;60"))))</f>
        <v>41-50</v>
      </c>
      <c r="X1184" t="str">
        <f t="shared" si="72"/>
        <v>31-45 (Middle-Aged)</v>
      </c>
      <c r="AA1184" t="str" cm="1">
        <f t="array" ref="AA1184">INDEX(F1184:F2683, MATCH(MAX(IF(H1184:H2683="0", COUNTIF(F1184:F2683, F1184:F2683), 0)), IF(H1184:H2683="0", COUNTIF(F1184:F2683, F1184:F2683), 0), 0))</f>
        <v>Car</v>
      </c>
      <c r="AB1184" t="str" cm="1">
        <f t="array" ref="AB1184">INDEX(Q1184:Q2182, MATCH(MAX(COUNTIFS(Q1184:Q2182, Q1184:Q2182, AC1184:AC2182, "High")), COUNTIFS(Q1184:Q2182, Q1184:Q2182, AC1184:AC2182, "High"), 0))</f>
        <v>West</v>
      </c>
      <c r="AC1184" t="str">
        <v>High Risk</v>
      </c>
      <c r="AH1184">
        <f t="shared" si="73"/>
        <v>652.44324324324327</v>
      </c>
      <c r="AJ1184">
        <f t="shared" si="74"/>
        <v>0.13100436681222707</v>
      </c>
      <c r="AK1184">
        <f t="shared" si="75"/>
        <v>-6.1621302210498486E-3</v>
      </c>
      <c r="AM1184">
        <v>0.69145479395020049</v>
      </c>
      <c r="AN1184" s="8">
        <f>IF(L1184="Male", 1, 0)</f>
        <v>0</v>
      </c>
    </row>
    <row r="1185" spans="1:40" ht="15" x14ac:dyDescent="0.3">
      <c r="A1185">
        <v>1184</v>
      </c>
      <c r="B1185">
        <v>41</v>
      </c>
      <c r="C1185">
        <v>33489</v>
      </c>
      <c r="D1185">
        <v>577</v>
      </c>
      <c r="E1185">
        <v>239227</v>
      </c>
      <c r="F1185" t="s">
        <v>35</v>
      </c>
      <c r="G1185">
        <v>6323</v>
      </c>
      <c r="H1185">
        <v>0</v>
      </c>
      <c r="I1185">
        <v>1</v>
      </c>
      <c r="J1185" t="s">
        <v>36</v>
      </c>
      <c r="K1185" t="s">
        <v>21</v>
      </c>
      <c r="L1185" t="s">
        <v>30</v>
      </c>
      <c r="M1185" t="s">
        <v>23</v>
      </c>
      <c r="N1185">
        <v>0</v>
      </c>
      <c r="O1185">
        <v>2</v>
      </c>
      <c r="P1185">
        <v>92416</v>
      </c>
      <c r="Q1185" t="s">
        <v>32</v>
      </c>
      <c r="R1185">
        <v>8</v>
      </c>
      <c r="S1185" t="s">
        <v>25</v>
      </c>
      <c r="W1185" t="str">
        <f>IF(B1185&lt;30,"&lt;30",IF(B1185&lt;=40,"30-40",IF(B1185&lt;=50,"41-50",IF(B1185&lt;=60,"51-60","&gt;60"))))</f>
        <v>41-50</v>
      </c>
      <c r="X1185" t="str">
        <f t="shared" si="72"/>
        <v>31-45 (Middle-Aged)</v>
      </c>
      <c r="AA1185" t="str" cm="1">
        <f t="array" ref="AA1185">INDEX(F1185:F2684, MATCH(MAX(IF(H1185:H2684="0", COUNTIF(F1185:F2684, F1185:F2684), 0)), IF(H1185:H2684="0", COUNTIF(F1185:F2684, F1185:F2684), 0), 0))</f>
        <v>Medical</v>
      </c>
      <c r="AB1185" t="str" cm="1">
        <f t="array" ref="AB1185">INDEX(Q1185:Q2183, MATCH(MAX(COUNTIFS(Q1185:Q2183, Q1185:Q2183, AC1185:AC2183, "High")), COUNTIFS(Q1185:Q2183, Q1185:Q2183, AC1185:AC2183, "High"), 0))</f>
        <v>South</v>
      </c>
      <c r="AC1185" t="str">
        <v>Low Risk</v>
      </c>
      <c r="AH1185">
        <f t="shared" si="73"/>
        <v>647.51989389920425</v>
      </c>
      <c r="AJ1185">
        <f t="shared" si="74"/>
        <v>0.15873015873015872</v>
      </c>
      <c r="AK1185">
        <f t="shared" si="75"/>
        <v>-7.8434821476209005E-3</v>
      </c>
      <c r="AM1185">
        <v>0.40239674882108561</v>
      </c>
      <c r="AN1185" s="8">
        <f>IF(L1185="Male", 1, 0)</f>
        <v>1</v>
      </c>
    </row>
    <row r="1186" spans="1:40" ht="15" x14ac:dyDescent="0.3">
      <c r="A1186">
        <v>1185</v>
      </c>
      <c r="B1186">
        <v>28</v>
      </c>
      <c r="C1186">
        <v>46564</v>
      </c>
      <c r="D1186">
        <v>673</v>
      </c>
      <c r="E1186">
        <v>146215</v>
      </c>
      <c r="F1186" t="s">
        <v>19</v>
      </c>
      <c r="G1186">
        <v>5129</v>
      </c>
      <c r="H1186">
        <v>0</v>
      </c>
      <c r="I1186">
        <v>0</v>
      </c>
      <c r="J1186" t="s">
        <v>36</v>
      </c>
      <c r="K1186" t="s">
        <v>21</v>
      </c>
      <c r="L1186" t="s">
        <v>22</v>
      </c>
      <c r="M1186" t="s">
        <v>31</v>
      </c>
      <c r="N1186">
        <v>1</v>
      </c>
      <c r="O1186">
        <v>2</v>
      </c>
      <c r="P1186">
        <v>133388</v>
      </c>
      <c r="Q1186" t="s">
        <v>24</v>
      </c>
      <c r="R1186">
        <v>6</v>
      </c>
      <c r="S1186" t="s">
        <v>25</v>
      </c>
      <c r="W1186" t="str">
        <f>IF(B1186&lt;30,"&lt;30",IF(B1186&lt;=40,"30-40",IF(B1186&lt;=50,"41-50",IF(B1186&lt;=60,"51-60","&gt;60"))))</f>
        <v>&lt;30</v>
      </c>
      <c r="X1186" t="str">
        <f t="shared" si="72"/>
        <v>18-30 (Young Adult)</v>
      </c>
      <c r="AA1186" t="str" cm="1">
        <f t="array" ref="AA1186">INDEX(F1186:F2685, MATCH(MAX(IF(H1186:H2685="0", COUNTIF(F1186:F2685, F1186:F2685), 0)), IF(H1186:H2685="0", COUNTIF(F1186:F2685, F1186:F2685), 0), 0))</f>
        <v>Home</v>
      </c>
      <c r="AB1186" t="str" cm="1">
        <f t="array" ref="AB1186">INDEX(Q1186:Q2184, MATCH(MAX(COUNTIFS(Q1186:Q2184, Q1186:Q2184, AC1186:AC2184, "High")), COUNTIFS(Q1186:Q2184, Q1186:Q2184, AC1186:AC2184, "High"), 0))</f>
        <v>East</v>
      </c>
      <c r="AC1186" t="str">
        <v>High Risk</v>
      </c>
      <c r="AH1186">
        <f t="shared" si="73"/>
        <v>647.78062678062679</v>
      </c>
      <c r="AJ1186">
        <f t="shared" si="74"/>
        <v>0.15436241610738255</v>
      </c>
      <c r="AK1186">
        <f t="shared" si="75"/>
        <v>-8.3292208186015026E-3</v>
      </c>
      <c r="AM1186">
        <v>0.52074074744530829</v>
      </c>
      <c r="AN1186" s="8">
        <f>IF(L1186="Male", 1, 0)</f>
        <v>0</v>
      </c>
    </row>
    <row r="1187" spans="1:40" ht="15" x14ac:dyDescent="0.3">
      <c r="A1187">
        <v>1186</v>
      </c>
      <c r="B1187">
        <v>59</v>
      </c>
      <c r="C1187">
        <v>56380</v>
      </c>
      <c r="D1187">
        <v>701</v>
      </c>
      <c r="E1187">
        <v>316763</v>
      </c>
      <c r="F1187" t="s">
        <v>28</v>
      </c>
      <c r="G1187">
        <v>5739</v>
      </c>
      <c r="H1187">
        <v>0</v>
      </c>
      <c r="I1187">
        <v>1</v>
      </c>
      <c r="J1187" t="s">
        <v>20</v>
      </c>
      <c r="K1187" t="s">
        <v>33</v>
      </c>
      <c r="L1187" t="s">
        <v>22</v>
      </c>
      <c r="M1187" t="s">
        <v>23</v>
      </c>
      <c r="N1187">
        <v>0</v>
      </c>
      <c r="O1187">
        <v>2</v>
      </c>
      <c r="P1187">
        <v>104201</v>
      </c>
      <c r="Q1187" t="s">
        <v>32</v>
      </c>
      <c r="R1187">
        <v>6</v>
      </c>
      <c r="S1187" t="s">
        <v>45</v>
      </c>
      <c r="W1187" t="str">
        <f>IF(B1187&lt;30,"&lt;30",IF(B1187&lt;=40,"30-40",IF(B1187&lt;=50,"41-50",IF(B1187&lt;=60,"51-60","&gt;60"))))</f>
        <v>51-60</v>
      </c>
      <c r="X1187" t="str">
        <f t="shared" si="72"/>
        <v>46-60 (Older Adult)</v>
      </c>
      <c r="AA1187" t="str" cm="1">
        <f t="array" ref="AA1187">INDEX(F1187:F2686, MATCH(MAX(IF(H1187:H2686="0", COUNTIF(F1187:F2686, F1187:F2686), 0)), IF(H1187:H2686="0", COUNTIF(F1187:F2686, F1187:F2686), 0), 0))</f>
        <v>Education</v>
      </c>
      <c r="AB1187" t="str" cm="1">
        <f t="array" ref="AB1187">INDEX(Q1187:Q2185, MATCH(MAX(COUNTIFS(Q1187:Q2185, Q1187:Q2185, AC1187:AC2185, "High")), COUNTIFS(Q1187:Q2185, Q1187:Q2185, AC1187:AC2185, "High"), 0))</f>
        <v>South</v>
      </c>
      <c r="AC1187" t="str">
        <v>High Risk</v>
      </c>
      <c r="AH1187">
        <f t="shared" si="73"/>
        <v>647.51989389920425</v>
      </c>
      <c r="AJ1187">
        <f t="shared" si="74"/>
        <v>0.15873015873015872</v>
      </c>
      <c r="AK1187">
        <f t="shared" si="75"/>
        <v>-8.8185207268357615E-3</v>
      </c>
      <c r="AM1187">
        <v>0.60958699528434235</v>
      </c>
      <c r="AN1187" s="8">
        <f>IF(L1187="Male", 1, 0)</f>
        <v>0</v>
      </c>
    </row>
    <row r="1188" spans="1:40" ht="15" x14ac:dyDescent="0.3">
      <c r="A1188">
        <v>1187</v>
      </c>
      <c r="B1188">
        <v>29</v>
      </c>
      <c r="C1188">
        <v>72685</v>
      </c>
      <c r="D1188">
        <v>687</v>
      </c>
      <c r="E1188">
        <v>135042</v>
      </c>
      <c r="F1188" t="s">
        <v>28</v>
      </c>
      <c r="G1188">
        <v>4827</v>
      </c>
      <c r="H1188">
        <v>0</v>
      </c>
      <c r="I1188">
        <v>0</v>
      </c>
      <c r="J1188" t="s">
        <v>20</v>
      </c>
      <c r="K1188" t="s">
        <v>29</v>
      </c>
      <c r="L1188" t="s">
        <v>30</v>
      </c>
      <c r="M1188" t="s">
        <v>23</v>
      </c>
      <c r="N1188">
        <v>3</v>
      </c>
      <c r="O1188">
        <v>3</v>
      </c>
      <c r="P1188">
        <v>128650</v>
      </c>
      <c r="Q1188" t="s">
        <v>32</v>
      </c>
      <c r="R1188">
        <v>6</v>
      </c>
      <c r="S1188" t="s">
        <v>25</v>
      </c>
      <c r="W1188" t="str">
        <f>IF(B1188&lt;30,"&lt;30",IF(B1188&lt;=40,"30-40",IF(B1188&lt;=50,"41-50",IF(B1188&lt;=60,"51-60","&gt;60"))))</f>
        <v>&lt;30</v>
      </c>
      <c r="X1188" t="str">
        <f t="shared" si="72"/>
        <v>18-30 (Young Adult)</v>
      </c>
      <c r="AA1188" t="str" cm="1">
        <f t="array" ref="AA1188">INDEX(F1188:F2687, MATCH(MAX(IF(H1188:H2687="0", COUNTIF(F1188:F2687, F1188:F2687), 0)), IF(H1188:H2687="0", COUNTIF(F1188:F2687, F1188:F2687), 0), 0))</f>
        <v>Education</v>
      </c>
      <c r="AB1188" t="str" cm="1">
        <f t="array" ref="AB1188">INDEX(Q1188:Q2186, MATCH(MAX(COUNTIFS(Q1188:Q2186, Q1188:Q2186, AC1188:AC2186, "High")), COUNTIFS(Q1188:Q2186, Q1188:Q2186, AC1188:AC2186, "High"), 0))</f>
        <v>South</v>
      </c>
      <c r="AC1188" t="str">
        <v>High Risk</v>
      </c>
      <c r="AH1188">
        <f t="shared" si="73"/>
        <v>647.51989389920425</v>
      </c>
      <c r="AJ1188">
        <f t="shared" si="74"/>
        <v>0.13414634146341464</v>
      </c>
      <c r="AK1188">
        <f t="shared" si="75"/>
        <v>-9.3114211870593318E-3</v>
      </c>
      <c r="AM1188">
        <v>0.75716626087271344</v>
      </c>
      <c r="AN1188" s="8">
        <f>IF(L1188="Male", 1, 0)</f>
        <v>1</v>
      </c>
    </row>
    <row r="1189" spans="1:40" ht="15" x14ac:dyDescent="0.3">
      <c r="A1189">
        <v>1188</v>
      </c>
      <c r="B1189">
        <v>44</v>
      </c>
      <c r="C1189">
        <v>32621</v>
      </c>
      <c r="D1189">
        <v>646</v>
      </c>
      <c r="E1189">
        <v>171464</v>
      </c>
      <c r="F1189" t="s">
        <v>44</v>
      </c>
      <c r="G1189">
        <v>4802</v>
      </c>
      <c r="H1189">
        <v>0</v>
      </c>
      <c r="I1189">
        <v>1</v>
      </c>
      <c r="J1189" t="s">
        <v>20</v>
      </c>
      <c r="K1189" t="s">
        <v>21</v>
      </c>
      <c r="L1189" t="s">
        <v>30</v>
      </c>
      <c r="M1189" t="s">
        <v>23</v>
      </c>
      <c r="N1189">
        <v>2</v>
      </c>
      <c r="O1189">
        <v>4</v>
      </c>
      <c r="P1189">
        <v>116640</v>
      </c>
      <c r="Q1189" t="s">
        <v>38</v>
      </c>
      <c r="R1189">
        <v>2</v>
      </c>
      <c r="S1189" t="s">
        <v>27</v>
      </c>
      <c r="W1189" t="str">
        <f>IF(B1189&lt;30,"&lt;30",IF(B1189&lt;=40,"30-40",IF(B1189&lt;=50,"41-50",IF(B1189&lt;=60,"51-60","&gt;60"))))</f>
        <v>41-50</v>
      </c>
      <c r="X1189" t="str">
        <f t="shared" si="72"/>
        <v>31-45 (Middle-Aged)</v>
      </c>
      <c r="AA1189" t="str" cm="1">
        <f t="array" ref="AA1189">INDEX(F1189:F2688, MATCH(MAX(IF(H1189:H2688="0", COUNTIF(F1189:F2688, F1189:F2688), 0)), IF(H1189:H2688="0", COUNTIF(F1189:F2688, F1189:F2688), 0), 0))</f>
        <v>Personal</v>
      </c>
      <c r="AB1189" t="str" cm="1">
        <f t="array" ref="AB1189">INDEX(Q1189:Q2187, MATCH(MAX(COUNTIFS(Q1189:Q2187, Q1189:Q2187, AC1189:AC2187, "High")), COUNTIFS(Q1189:Q2187, Q1189:Q2187, AC1189:AC2187, "High"), 0))</f>
        <v>North</v>
      </c>
      <c r="AC1189" t="str">
        <v>High Risk</v>
      </c>
      <c r="AH1189">
        <f t="shared" si="73"/>
        <v>647.51989389920425</v>
      </c>
      <c r="AJ1189">
        <f t="shared" si="74"/>
        <v>0.13100436681222707</v>
      </c>
      <c r="AK1189">
        <f t="shared" si="75"/>
        <v>-8.6032797821496317E-3</v>
      </c>
      <c r="AM1189">
        <v>0.39454033652236092</v>
      </c>
      <c r="AN1189" s="8">
        <f>IF(L1189="Male", 1, 0)</f>
        <v>1</v>
      </c>
    </row>
    <row r="1190" spans="1:40" ht="15" x14ac:dyDescent="0.3">
      <c r="A1190">
        <v>1189</v>
      </c>
      <c r="B1190">
        <v>51</v>
      </c>
      <c r="C1190">
        <v>61901</v>
      </c>
      <c r="D1190">
        <v>649</v>
      </c>
      <c r="E1190">
        <v>256704</v>
      </c>
      <c r="F1190" t="s">
        <v>40</v>
      </c>
      <c r="G1190">
        <v>4600</v>
      </c>
      <c r="H1190">
        <v>0</v>
      </c>
      <c r="I1190">
        <v>1</v>
      </c>
      <c r="J1190" t="s">
        <v>20</v>
      </c>
      <c r="K1190" t="s">
        <v>33</v>
      </c>
      <c r="L1190" t="s">
        <v>22</v>
      </c>
      <c r="M1190" t="s">
        <v>37</v>
      </c>
      <c r="N1190">
        <v>5</v>
      </c>
      <c r="O1190">
        <v>2</v>
      </c>
      <c r="P1190">
        <v>116449</v>
      </c>
      <c r="Q1190" t="s">
        <v>38</v>
      </c>
      <c r="R1190">
        <v>10</v>
      </c>
      <c r="S1190" t="s">
        <v>42</v>
      </c>
      <c r="W1190" t="str">
        <f>IF(B1190&lt;30,"&lt;30",IF(B1190&lt;=40,"30-40",IF(B1190&lt;=50,"41-50",IF(B1190&lt;=60,"51-60","&gt;60"))))</f>
        <v>51-60</v>
      </c>
      <c r="X1190" t="str">
        <f t="shared" si="72"/>
        <v>46-60 (Older Adult)</v>
      </c>
      <c r="AA1190" t="str" cm="1">
        <f t="array" ref="AA1190">INDEX(F1190:F2689, MATCH(MAX(IF(H1190:H2689="0", COUNTIF(F1190:F2689, F1190:F2689), 0)), IF(H1190:H2689="0", COUNTIF(F1190:F2689, F1190:F2689), 0), 0))</f>
        <v>Car</v>
      </c>
      <c r="AB1190" t="str" cm="1">
        <f t="array" ref="AB1190">INDEX(Q1190:Q2188, MATCH(MAX(COUNTIFS(Q1190:Q2188, Q1190:Q2188, AC1190:AC2188, "High")), COUNTIFS(Q1190:Q2188, Q1190:Q2188, AC1190:AC2188, "High"), 0))</f>
        <v>North</v>
      </c>
      <c r="AC1190" t="str">
        <v>High Risk</v>
      </c>
      <c r="AH1190">
        <f t="shared" si="73"/>
        <v>652.44324324324327</v>
      </c>
      <c r="AJ1190">
        <f t="shared" si="74"/>
        <v>0.11715481171548117</v>
      </c>
      <c r="AK1190">
        <f t="shared" si="75"/>
        <v>-6.696770794353081E-3</v>
      </c>
      <c r="AM1190">
        <v>0.65955848411067763</v>
      </c>
      <c r="AN1190" s="8">
        <f>IF(L1190="Male", 1, 0)</f>
        <v>0</v>
      </c>
    </row>
    <row r="1191" spans="1:40" ht="15" x14ac:dyDescent="0.3">
      <c r="A1191">
        <v>1190</v>
      </c>
      <c r="B1191">
        <v>45</v>
      </c>
      <c r="C1191">
        <v>44633</v>
      </c>
      <c r="D1191">
        <v>714</v>
      </c>
      <c r="E1191">
        <v>248376</v>
      </c>
      <c r="F1191" t="s">
        <v>40</v>
      </c>
      <c r="G1191">
        <v>4235</v>
      </c>
      <c r="H1191">
        <v>0</v>
      </c>
      <c r="I1191">
        <v>0</v>
      </c>
      <c r="J1191" t="s">
        <v>20</v>
      </c>
      <c r="K1191" t="s">
        <v>21</v>
      </c>
      <c r="L1191" t="s">
        <v>22</v>
      </c>
      <c r="M1191" t="s">
        <v>31</v>
      </c>
      <c r="N1191">
        <v>2</v>
      </c>
      <c r="O1191">
        <v>1</v>
      </c>
      <c r="P1191">
        <v>90042</v>
      </c>
      <c r="Q1191" t="s">
        <v>32</v>
      </c>
      <c r="R1191">
        <v>10</v>
      </c>
      <c r="S1191" t="s">
        <v>27</v>
      </c>
      <c r="W1191" t="str">
        <f>IF(B1191&lt;30,"&lt;30",IF(B1191&lt;=40,"30-40",IF(B1191&lt;=50,"41-50",IF(B1191&lt;=60,"51-60","&gt;60"))))</f>
        <v>41-50</v>
      </c>
      <c r="X1191" t="str">
        <f t="shared" si="72"/>
        <v>31-45 (Middle-Aged)</v>
      </c>
      <c r="AA1191" t="str" cm="1">
        <f t="array" ref="AA1191">INDEX(F1191:F2690, MATCH(MAX(IF(H1191:H2690="0", COUNTIF(F1191:F2690, F1191:F2690), 0)), IF(H1191:H2690="0", COUNTIF(F1191:F2690, F1191:F2690), 0), 0))</f>
        <v>Car</v>
      </c>
      <c r="AB1191" t="str" cm="1">
        <f t="array" ref="AB1191">INDEX(Q1191:Q2189, MATCH(MAX(COUNTIFS(Q1191:Q2189, Q1191:Q2189, AC1191:AC2189, "High")), COUNTIFS(Q1191:Q2189, Q1191:Q2189, AC1191:AC2189, "High"), 0))</f>
        <v>South</v>
      </c>
      <c r="AC1191" t="str">
        <v>High Risk</v>
      </c>
      <c r="AH1191">
        <f t="shared" si="73"/>
        <v>647.78062678062679</v>
      </c>
      <c r="AJ1191">
        <f t="shared" si="74"/>
        <v>0.13100436681222707</v>
      </c>
      <c r="AK1191">
        <f t="shared" si="75"/>
        <v>-7.1887664998064871E-3</v>
      </c>
      <c r="AM1191">
        <v>0.50326294543051875</v>
      </c>
      <c r="AN1191" s="8">
        <f>IF(L1191="Male", 1, 0)</f>
        <v>0</v>
      </c>
    </row>
    <row r="1192" spans="1:40" ht="15" x14ac:dyDescent="0.3">
      <c r="A1192">
        <v>1191</v>
      </c>
      <c r="B1192">
        <v>37</v>
      </c>
      <c r="C1192">
        <v>39895</v>
      </c>
      <c r="D1192">
        <v>679</v>
      </c>
      <c r="E1192">
        <v>243999</v>
      </c>
      <c r="F1192" t="s">
        <v>40</v>
      </c>
      <c r="G1192">
        <v>6236</v>
      </c>
      <c r="H1192">
        <v>1</v>
      </c>
      <c r="I1192">
        <v>1</v>
      </c>
      <c r="J1192" t="s">
        <v>20</v>
      </c>
      <c r="K1192" t="s">
        <v>21</v>
      </c>
      <c r="L1192" t="s">
        <v>22</v>
      </c>
      <c r="M1192" t="s">
        <v>31</v>
      </c>
      <c r="N1192">
        <v>4</v>
      </c>
      <c r="O1192">
        <v>2</v>
      </c>
      <c r="P1192">
        <v>130627</v>
      </c>
      <c r="Q1192" t="s">
        <v>32</v>
      </c>
      <c r="R1192">
        <v>9</v>
      </c>
      <c r="S1192" t="s">
        <v>43</v>
      </c>
      <c r="W1192" t="str">
        <f>IF(B1192&lt;30,"&lt;30",IF(B1192&lt;=40,"30-40",IF(B1192&lt;=50,"41-50",IF(B1192&lt;=60,"51-60","&gt;60"))))</f>
        <v>30-40</v>
      </c>
      <c r="X1192" t="str">
        <f t="shared" si="72"/>
        <v>31-45 (Middle-Aged)</v>
      </c>
      <c r="AA1192" t="str" cm="1">
        <f t="array" ref="AA1192">INDEX(F1192:F2691, MATCH(MAX(IF(H1192:H2691="0", COUNTIF(F1192:F2691, F1192:F2691), 0)), IF(H1192:H2691="0", COUNTIF(F1192:F2691, F1192:F2691), 0), 0))</f>
        <v>Car</v>
      </c>
      <c r="AB1192" t="str" cm="1">
        <f t="array" ref="AB1192">INDEX(Q1192:Q2190, MATCH(MAX(COUNTIFS(Q1192:Q2190, Q1192:Q2190, AC1192:AC2190, "High")), COUNTIFS(Q1192:Q2190, Q1192:Q2190, AC1192:AC2190, "High"), 0))</f>
        <v>South</v>
      </c>
      <c r="AC1192" t="str">
        <v>High Risk</v>
      </c>
      <c r="AH1192">
        <f t="shared" si="73"/>
        <v>647.78062678062679</v>
      </c>
      <c r="AJ1192">
        <f t="shared" si="74"/>
        <v>0.17796610169491525</v>
      </c>
      <c r="AK1192">
        <f t="shared" si="75"/>
        <v>-8.9297604980284224E-3</v>
      </c>
      <c r="AM1192">
        <v>0.46037851977227268</v>
      </c>
      <c r="AN1192" s="8">
        <f>IF(L1192="Male", 1, 0)</f>
        <v>0</v>
      </c>
    </row>
    <row r="1193" spans="1:40" ht="15" x14ac:dyDescent="0.3">
      <c r="A1193">
        <v>1192</v>
      </c>
      <c r="B1193">
        <v>62</v>
      </c>
      <c r="C1193">
        <v>36229</v>
      </c>
      <c r="D1193">
        <v>737</v>
      </c>
      <c r="E1193">
        <v>165728</v>
      </c>
      <c r="F1193" t="s">
        <v>19</v>
      </c>
      <c r="G1193">
        <v>4498</v>
      </c>
      <c r="H1193">
        <v>0</v>
      </c>
      <c r="I1193">
        <v>1</v>
      </c>
      <c r="J1193" t="s">
        <v>20</v>
      </c>
      <c r="K1193" t="s">
        <v>33</v>
      </c>
      <c r="L1193" t="s">
        <v>22</v>
      </c>
      <c r="M1193" t="s">
        <v>23</v>
      </c>
      <c r="N1193">
        <v>1</v>
      </c>
      <c r="O1193">
        <v>2</v>
      </c>
      <c r="P1193">
        <v>89314</v>
      </c>
      <c r="Q1193" t="s">
        <v>24</v>
      </c>
      <c r="R1193">
        <v>3</v>
      </c>
      <c r="S1193" t="s">
        <v>45</v>
      </c>
      <c r="W1193" t="str">
        <f>IF(B1193&lt;30,"&lt;30",IF(B1193&lt;=40,"30-40",IF(B1193&lt;=50,"41-50",IF(B1193&lt;=60,"51-60","&gt;60"))))</f>
        <v>&gt;60</v>
      </c>
      <c r="X1193" t="str">
        <f t="shared" si="72"/>
        <v>46-60 (Older Adult)</v>
      </c>
      <c r="AA1193" t="str" cm="1">
        <f t="array" ref="AA1193">INDEX(F1193:F2692, MATCH(MAX(IF(H1193:H2692="0", COUNTIF(F1193:F2692, F1193:F2692), 0)), IF(H1193:H2692="0", COUNTIF(F1193:F2692, F1193:F2692), 0), 0))</f>
        <v>Home</v>
      </c>
      <c r="AB1193" t="str" cm="1">
        <f t="array" ref="AB1193">INDEX(Q1193:Q2191, MATCH(MAX(COUNTIFS(Q1193:Q2191, Q1193:Q2191, AC1193:AC2191, "High")), COUNTIFS(Q1193:Q2191, Q1193:Q2191, AC1193:AC2191, "High"), 0))</f>
        <v>East</v>
      </c>
      <c r="AC1193" t="str">
        <v>High Risk</v>
      </c>
      <c r="AH1193">
        <f t="shared" si="73"/>
        <v>647.51989389920425</v>
      </c>
      <c r="AJ1193">
        <f t="shared" si="74"/>
        <v>0.15436241610738255</v>
      </c>
      <c r="AK1193">
        <f t="shared" si="75"/>
        <v>-6.1872152125303833E-3</v>
      </c>
      <c r="AM1193">
        <v>0.42719694432627642</v>
      </c>
      <c r="AN1193" s="8">
        <f>IF(L1193="Male", 1, 0)</f>
        <v>0</v>
      </c>
    </row>
    <row r="1194" spans="1:40" ht="15" x14ac:dyDescent="0.3">
      <c r="A1194">
        <v>1193</v>
      </c>
      <c r="B1194">
        <v>49</v>
      </c>
      <c r="C1194">
        <v>40166</v>
      </c>
      <c r="D1194">
        <v>562</v>
      </c>
      <c r="E1194">
        <v>175216</v>
      </c>
      <c r="F1194" t="s">
        <v>40</v>
      </c>
      <c r="G1194">
        <v>5611</v>
      </c>
      <c r="H1194">
        <v>0</v>
      </c>
      <c r="I1194">
        <v>0</v>
      </c>
      <c r="J1194" t="s">
        <v>20</v>
      </c>
      <c r="K1194" t="s">
        <v>29</v>
      </c>
      <c r="L1194" t="s">
        <v>22</v>
      </c>
      <c r="M1194" t="s">
        <v>41</v>
      </c>
      <c r="N1194">
        <v>3</v>
      </c>
      <c r="O1194">
        <v>3</v>
      </c>
      <c r="P1194">
        <v>48105</v>
      </c>
      <c r="Q1194" t="s">
        <v>38</v>
      </c>
      <c r="R1194">
        <v>2</v>
      </c>
      <c r="S1194" t="s">
        <v>45</v>
      </c>
      <c r="W1194" t="str">
        <f>IF(B1194&lt;30,"&lt;30",IF(B1194&lt;=40,"30-40",IF(B1194&lt;=50,"41-50",IF(B1194&lt;=60,"51-60","&gt;60"))))</f>
        <v>41-50</v>
      </c>
      <c r="X1194" t="str">
        <f t="shared" si="72"/>
        <v>46-60 (Older Adult)</v>
      </c>
      <c r="AA1194" t="str" cm="1">
        <f t="array" ref="AA1194">INDEX(F1194:F2693, MATCH(MAX(IF(H1194:H2693="0", COUNTIF(F1194:F2693, F1194:F2693), 0)), IF(H1194:H2693="0", COUNTIF(F1194:F2693, F1194:F2693), 0), 0))</f>
        <v>Car</v>
      </c>
      <c r="AB1194" t="str" cm="1">
        <f t="array" ref="AB1194">INDEX(Q1194:Q2192, MATCH(MAX(COUNTIFS(Q1194:Q2192, Q1194:Q2192, AC1194:AC2192, "High")), COUNTIFS(Q1194:Q2192, Q1194:Q2192, AC1194:AC2192, "High"), 0))</f>
        <v>North</v>
      </c>
      <c r="AC1194" t="str">
        <v>Low Risk</v>
      </c>
      <c r="AH1194">
        <f t="shared" si="73"/>
        <v>648.68905472636811</v>
      </c>
      <c r="AJ1194">
        <f t="shared" si="74"/>
        <v>0.13414634146341464</v>
      </c>
      <c r="AK1194">
        <f t="shared" si="75"/>
        <v>-6.6881454234681108E-3</v>
      </c>
      <c r="AM1194">
        <v>0.46283138582406341</v>
      </c>
      <c r="AN1194" s="8">
        <f>IF(L1194="Male", 1, 0)</f>
        <v>0</v>
      </c>
    </row>
    <row r="1195" spans="1:40" ht="15" x14ac:dyDescent="0.3">
      <c r="A1195">
        <v>1194</v>
      </c>
      <c r="B1195">
        <v>23</v>
      </c>
      <c r="C1195">
        <v>57486</v>
      </c>
      <c r="D1195">
        <v>695</v>
      </c>
      <c r="E1195">
        <v>157179</v>
      </c>
      <c r="F1195" t="s">
        <v>44</v>
      </c>
      <c r="G1195">
        <v>4162</v>
      </c>
      <c r="H1195">
        <v>0</v>
      </c>
      <c r="I1195">
        <v>1</v>
      </c>
      <c r="J1195" t="s">
        <v>20</v>
      </c>
      <c r="K1195" t="s">
        <v>33</v>
      </c>
      <c r="L1195" t="s">
        <v>30</v>
      </c>
      <c r="M1195" t="s">
        <v>31</v>
      </c>
      <c r="N1195">
        <v>4</v>
      </c>
      <c r="O1195">
        <v>1</v>
      </c>
      <c r="P1195">
        <v>93556</v>
      </c>
      <c r="Q1195" t="s">
        <v>38</v>
      </c>
      <c r="R1195">
        <v>4</v>
      </c>
      <c r="S1195" t="s">
        <v>42</v>
      </c>
      <c r="W1195" t="str">
        <f>IF(B1195&lt;30,"&lt;30",IF(B1195&lt;=40,"30-40",IF(B1195&lt;=50,"41-50",IF(B1195&lt;=60,"51-60","&gt;60"))))</f>
        <v>&lt;30</v>
      </c>
      <c r="X1195" t="str">
        <f t="shared" si="72"/>
        <v>18-30 (Young Adult)</v>
      </c>
      <c r="AA1195" t="str" cm="1">
        <f t="array" ref="AA1195">INDEX(F1195:F2694, MATCH(MAX(IF(H1195:H2694="0", COUNTIF(F1195:F2694, F1195:F2694), 0)), IF(H1195:H2694="0", COUNTIF(F1195:F2694, F1195:F2694), 0), 0))</f>
        <v>Personal</v>
      </c>
      <c r="AB1195" t="str" cm="1">
        <f t="array" ref="AB1195">INDEX(Q1195:Q2193, MATCH(MAX(COUNTIFS(Q1195:Q2193, Q1195:Q2193, AC1195:AC2193, "High")), COUNTIFS(Q1195:Q2193, Q1195:Q2193, AC1195:AC2193, "High"), 0))</f>
        <v>North</v>
      </c>
      <c r="AC1195" t="str">
        <v>High Risk</v>
      </c>
      <c r="AH1195">
        <f t="shared" si="73"/>
        <v>647.78062678062679</v>
      </c>
      <c r="AJ1195">
        <f t="shared" si="74"/>
        <v>0.17796610169491525</v>
      </c>
      <c r="AK1195">
        <f t="shared" si="75"/>
        <v>-5.9688234851365029E-3</v>
      </c>
      <c r="AM1195">
        <v>0.61959758514884644</v>
      </c>
      <c r="AN1195" s="8">
        <f>IF(L1195="Male", 1, 0)</f>
        <v>1</v>
      </c>
    </row>
    <row r="1196" spans="1:40" ht="15" x14ac:dyDescent="0.3">
      <c r="A1196">
        <v>1195</v>
      </c>
      <c r="B1196">
        <v>41</v>
      </c>
      <c r="C1196">
        <v>46583</v>
      </c>
      <c r="D1196">
        <v>609</v>
      </c>
      <c r="E1196">
        <v>183990</v>
      </c>
      <c r="F1196" t="s">
        <v>44</v>
      </c>
      <c r="G1196">
        <v>5045</v>
      </c>
      <c r="H1196">
        <v>0</v>
      </c>
      <c r="I1196">
        <v>1</v>
      </c>
      <c r="J1196" t="s">
        <v>20</v>
      </c>
      <c r="K1196" t="s">
        <v>29</v>
      </c>
      <c r="L1196" t="s">
        <v>22</v>
      </c>
      <c r="M1196" t="s">
        <v>31</v>
      </c>
      <c r="N1196">
        <v>4</v>
      </c>
      <c r="O1196">
        <v>2</v>
      </c>
      <c r="P1196">
        <v>113604</v>
      </c>
      <c r="Q1196" t="s">
        <v>26</v>
      </c>
      <c r="R1196">
        <v>8</v>
      </c>
      <c r="S1196" t="s">
        <v>39</v>
      </c>
      <c r="W1196" t="str">
        <f>IF(B1196&lt;30,"&lt;30",IF(B1196&lt;=40,"30-40",IF(B1196&lt;=50,"41-50",IF(B1196&lt;=60,"51-60","&gt;60"))))</f>
        <v>41-50</v>
      </c>
      <c r="X1196" t="str">
        <f t="shared" si="72"/>
        <v>31-45 (Middle-Aged)</v>
      </c>
      <c r="AA1196" t="str" cm="1">
        <f t="array" ref="AA1196">INDEX(F1196:F2695, MATCH(MAX(IF(H1196:H2695="0", COUNTIF(F1196:F2695, F1196:F2695), 0)), IF(H1196:H2695="0", COUNTIF(F1196:F2695, F1196:F2695), 0), 0))</f>
        <v>Personal</v>
      </c>
      <c r="AB1196" t="str" cm="1">
        <f t="array" ref="AB1196">INDEX(Q1196:Q2194, MATCH(MAX(COUNTIFS(Q1196:Q2194, Q1196:Q2194, AC1196:AC2194, "High")), COUNTIFS(Q1196:Q2194, Q1196:Q2194, AC1196:AC2194, "High"), 0))</f>
        <v>West</v>
      </c>
      <c r="AC1196" t="str">
        <v>High Risk</v>
      </c>
      <c r="AH1196">
        <f t="shared" si="73"/>
        <v>647.78062678062679</v>
      </c>
      <c r="AJ1196">
        <f t="shared" si="74"/>
        <v>0.17796610169491525</v>
      </c>
      <c r="AK1196">
        <f t="shared" si="75"/>
        <v>-7.7215976586327822E-3</v>
      </c>
      <c r="AM1196">
        <v>0.52091271960392094</v>
      </c>
      <c r="AN1196" s="8">
        <f>IF(L1196="Male", 1, 0)</f>
        <v>0</v>
      </c>
    </row>
    <row r="1197" spans="1:40" ht="15" x14ac:dyDescent="0.3">
      <c r="A1197">
        <v>1196</v>
      </c>
      <c r="B1197">
        <v>28</v>
      </c>
      <c r="C1197">
        <v>60713</v>
      </c>
      <c r="D1197">
        <v>646</v>
      </c>
      <c r="E1197">
        <v>219137</v>
      </c>
      <c r="F1197" t="s">
        <v>19</v>
      </c>
      <c r="G1197">
        <v>4999</v>
      </c>
      <c r="H1197">
        <v>0</v>
      </c>
      <c r="I1197">
        <v>1</v>
      </c>
      <c r="J1197" t="s">
        <v>20</v>
      </c>
      <c r="K1197" t="s">
        <v>21</v>
      </c>
      <c r="L1197" t="s">
        <v>22</v>
      </c>
      <c r="M1197" t="s">
        <v>23</v>
      </c>
      <c r="N1197">
        <v>2</v>
      </c>
      <c r="O1197">
        <v>3</v>
      </c>
      <c r="P1197">
        <v>51801</v>
      </c>
      <c r="Q1197" t="s">
        <v>38</v>
      </c>
      <c r="R1197">
        <v>9</v>
      </c>
      <c r="S1197" t="s">
        <v>42</v>
      </c>
      <c r="W1197" t="str">
        <f>IF(B1197&lt;30,"&lt;30",IF(B1197&lt;=40,"30-40",IF(B1197&lt;=50,"41-50",IF(B1197&lt;=60,"51-60","&gt;60"))))</f>
        <v>&lt;30</v>
      </c>
      <c r="X1197" t="str">
        <f t="shared" si="72"/>
        <v>18-30 (Young Adult)</v>
      </c>
      <c r="AA1197" t="str" cm="1">
        <f t="array" ref="AA1197">INDEX(F1197:F2696, MATCH(MAX(IF(H1197:H2696="0", COUNTIF(F1197:F2696, F1197:F2696), 0)), IF(H1197:H2696="0", COUNTIF(F1197:F2696, F1197:F2696), 0), 0))</f>
        <v>Home</v>
      </c>
      <c r="AB1197" t="str" cm="1">
        <f t="array" ref="AB1197">INDEX(Q1197:Q2195, MATCH(MAX(COUNTIFS(Q1197:Q2195, Q1197:Q2195, AC1197:AC2195, "High")), COUNTIFS(Q1197:Q2195, Q1197:Q2195, AC1197:AC2195, "High"), 0))</f>
        <v>North</v>
      </c>
      <c r="AC1197" t="str">
        <v>High Risk</v>
      </c>
      <c r="AH1197">
        <f t="shared" si="73"/>
        <v>647.51989389920425</v>
      </c>
      <c r="AJ1197">
        <f t="shared" si="74"/>
        <v>0.13100436681222707</v>
      </c>
      <c r="AK1197">
        <f t="shared" si="75"/>
        <v>-8.2353277869719032E-3</v>
      </c>
      <c r="AM1197">
        <v>0.6488056986142664</v>
      </c>
      <c r="AN1197" s="8">
        <f>IF(L1197="Male", 1, 0)</f>
        <v>0</v>
      </c>
    </row>
    <row r="1198" spans="1:40" ht="15" x14ac:dyDescent="0.3">
      <c r="A1198">
        <v>1197</v>
      </c>
      <c r="B1198">
        <v>34</v>
      </c>
      <c r="C1198">
        <v>33172</v>
      </c>
      <c r="D1198">
        <v>718</v>
      </c>
      <c r="E1198">
        <v>156936</v>
      </c>
      <c r="F1198" t="s">
        <v>40</v>
      </c>
      <c r="G1198">
        <v>4170</v>
      </c>
      <c r="H1198">
        <v>0</v>
      </c>
      <c r="I1198">
        <v>0</v>
      </c>
      <c r="J1198" t="s">
        <v>20</v>
      </c>
      <c r="K1198" t="s">
        <v>21</v>
      </c>
      <c r="L1198" t="s">
        <v>22</v>
      </c>
      <c r="M1198" t="s">
        <v>37</v>
      </c>
      <c r="N1198">
        <v>1</v>
      </c>
      <c r="O1198">
        <v>3</v>
      </c>
      <c r="P1198">
        <v>73446</v>
      </c>
      <c r="Q1198" t="s">
        <v>24</v>
      </c>
      <c r="R1198">
        <v>2</v>
      </c>
      <c r="S1198" t="s">
        <v>45</v>
      </c>
      <c r="W1198" t="str">
        <f>IF(B1198&lt;30,"&lt;30",IF(B1198&lt;=40,"30-40",IF(B1198&lt;=50,"41-50",IF(B1198&lt;=60,"51-60","&gt;60"))))</f>
        <v>30-40</v>
      </c>
      <c r="X1198" t="str">
        <f t="shared" si="72"/>
        <v>31-45 (Middle-Aged)</v>
      </c>
      <c r="AA1198" t="str" cm="1">
        <f t="array" ref="AA1198">INDEX(F1198:F2697, MATCH(MAX(IF(H1198:H2697="0", COUNTIF(F1198:F2697, F1198:F2697), 0)), IF(H1198:H2697="0", COUNTIF(F1198:F2697, F1198:F2697), 0), 0))</f>
        <v>Car</v>
      </c>
      <c r="AB1198" t="str" cm="1">
        <f t="array" ref="AB1198">INDEX(Q1198:Q2196, MATCH(MAX(COUNTIFS(Q1198:Q2196, Q1198:Q2196, AC1198:AC2196, "High")), COUNTIFS(Q1198:Q2196, Q1198:Q2196, AC1198:AC2196, "High"), 0))</f>
        <v>East</v>
      </c>
      <c r="AC1198" t="str">
        <v>High Risk</v>
      </c>
      <c r="AH1198">
        <f t="shared" si="73"/>
        <v>652.44324324324327</v>
      </c>
      <c r="AJ1198">
        <f t="shared" si="74"/>
        <v>0.15436241610738255</v>
      </c>
      <c r="AK1198">
        <f t="shared" si="75"/>
        <v>-7.5119900564306272E-3</v>
      </c>
      <c r="AM1198">
        <v>0.39952752912212741</v>
      </c>
      <c r="AN1198" s="8">
        <f>IF(L1198="Male", 1, 0)</f>
        <v>0</v>
      </c>
    </row>
    <row r="1199" spans="1:40" ht="15" x14ac:dyDescent="0.3">
      <c r="A1199">
        <v>1198</v>
      </c>
      <c r="B1199">
        <v>59</v>
      </c>
      <c r="C1199">
        <v>60454</v>
      </c>
      <c r="D1199">
        <v>599</v>
      </c>
      <c r="E1199">
        <v>112590</v>
      </c>
      <c r="F1199" t="s">
        <v>35</v>
      </c>
      <c r="G1199">
        <v>4653</v>
      </c>
      <c r="H1199">
        <v>0</v>
      </c>
      <c r="I1199">
        <v>1</v>
      </c>
      <c r="J1199" t="s">
        <v>20</v>
      </c>
      <c r="K1199" t="s">
        <v>33</v>
      </c>
      <c r="L1199" t="s">
        <v>30</v>
      </c>
      <c r="M1199" t="s">
        <v>23</v>
      </c>
      <c r="N1199">
        <v>2</v>
      </c>
      <c r="O1199">
        <v>4</v>
      </c>
      <c r="P1199">
        <v>63082</v>
      </c>
      <c r="Q1199" t="s">
        <v>26</v>
      </c>
      <c r="R1199">
        <v>16</v>
      </c>
      <c r="S1199" t="s">
        <v>39</v>
      </c>
      <c r="W1199" t="str">
        <f>IF(B1199&lt;30,"&lt;30",IF(B1199&lt;=40,"30-40",IF(B1199&lt;=50,"41-50",IF(B1199&lt;=60,"51-60","&gt;60"))))</f>
        <v>51-60</v>
      </c>
      <c r="X1199" t="str">
        <f t="shared" si="72"/>
        <v>46-60 (Older Adult)</v>
      </c>
      <c r="AA1199" t="str" cm="1">
        <f t="array" ref="AA1199">INDEX(F1199:F2698, MATCH(MAX(IF(H1199:H2698="0", COUNTIF(F1199:F2698, F1199:F2698), 0)), IF(H1199:H2698="0", COUNTIF(F1199:F2698, F1199:F2698), 0), 0))</f>
        <v>Medical</v>
      </c>
      <c r="AB1199" t="str" cm="1">
        <f t="array" ref="AB1199">INDEX(Q1199:Q2197, MATCH(MAX(COUNTIFS(Q1199:Q2197, Q1199:Q2197, AC1199:AC2197, "High")), COUNTIFS(Q1199:Q2197, Q1199:Q2197, AC1199:AC2197, "High"), 0))</f>
        <v>West</v>
      </c>
      <c r="AC1199" t="str">
        <v>Low Risk</v>
      </c>
      <c r="AH1199">
        <f t="shared" si="73"/>
        <v>647.51989389920425</v>
      </c>
      <c r="AJ1199">
        <f t="shared" si="74"/>
        <v>0.13100436681222707</v>
      </c>
      <c r="AK1199">
        <f t="shared" si="75"/>
        <v>-6.7827851412950498E-3</v>
      </c>
      <c r="AM1199">
        <v>0.64646144655738891</v>
      </c>
      <c r="AN1199" s="8">
        <f>IF(L1199="Male", 1, 0)</f>
        <v>1</v>
      </c>
    </row>
    <row r="1200" spans="1:40" ht="15" x14ac:dyDescent="0.3">
      <c r="A1200">
        <v>1199</v>
      </c>
      <c r="B1200">
        <v>36</v>
      </c>
      <c r="C1200">
        <v>56506</v>
      </c>
      <c r="D1200">
        <v>755</v>
      </c>
      <c r="E1200">
        <v>258460</v>
      </c>
      <c r="F1200" t="s">
        <v>35</v>
      </c>
      <c r="G1200">
        <v>3931</v>
      </c>
      <c r="H1200">
        <v>0</v>
      </c>
      <c r="I1200">
        <v>0</v>
      </c>
      <c r="J1200" t="s">
        <v>20</v>
      </c>
      <c r="K1200" t="s">
        <v>33</v>
      </c>
      <c r="L1200" t="s">
        <v>30</v>
      </c>
      <c r="M1200" t="s">
        <v>41</v>
      </c>
      <c r="N1200">
        <v>1</v>
      </c>
      <c r="O1200">
        <v>4</v>
      </c>
      <c r="P1200">
        <v>123601</v>
      </c>
      <c r="Q1200" t="s">
        <v>24</v>
      </c>
      <c r="R1200">
        <v>6</v>
      </c>
      <c r="S1200" t="s">
        <v>42</v>
      </c>
      <c r="W1200" t="str">
        <f>IF(B1200&lt;30,"&lt;30",IF(B1200&lt;=40,"30-40",IF(B1200&lt;=50,"41-50",IF(B1200&lt;=60,"51-60","&gt;60"))))</f>
        <v>30-40</v>
      </c>
      <c r="X1200" t="str">
        <f t="shared" si="72"/>
        <v>31-45 (Middle-Aged)</v>
      </c>
      <c r="AA1200" t="str" cm="1">
        <f t="array" ref="AA1200">INDEX(F1200:F2699, MATCH(MAX(IF(H1200:H2699="0", COUNTIF(F1200:F2699, F1200:F2699), 0)), IF(H1200:H2699="0", COUNTIF(F1200:F2699, F1200:F2699), 0), 0))</f>
        <v>Medical</v>
      </c>
      <c r="AB1200" t="str" cm="1">
        <f t="array" ref="AB1200">INDEX(Q1200:Q2198, MATCH(MAX(COUNTIFS(Q1200:Q2198, Q1200:Q2198, AC1200:AC2198, "High")), COUNTIFS(Q1200:Q2198, Q1200:Q2198, AC1200:AC2198, "High"), 0))</f>
        <v>East</v>
      </c>
      <c r="AC1200" t="str">
        <v>High Risk</v>
      </c>
      <c r="AH1200">
        <f t="shared" si="73"/>
        <v>648.68905472636811</v>
      </c>
      <c r="AJ1200">
        <f t="shared" si="74"/>
        <v>0.15436241610738255</v>
      </c>
      <c r="AK1200">
        <f t="shared" si="75"/>
        <v>-4.8084345343498277E-3</v>
      </c>
      <c r="AM1200">
        <v>0.61072744223093145</v>
      </c>
      <c r="AN1200" s="8">
        <f>IF(L1200="Male", 1, 0)</f>
        <v>1</v>
      </c>
    </row>
    <row r="1201" spans="1:40" ht="15" x14ac:dyDescent="0.3">
      <c r="A1201">
        <v>1200</v>
      </c>
      <c r="B1201">
        <v>38</v>
      </c>
      <c r="C1201">
        <v>27383</v>
      </c>
      <c r="D1201">
        <v>705</v>
      </c>
      <c r="E1201">
        <v>190991</v>
      </c>
      <c r="F1201" t="s">
        <v>28</v>
      </c>
      <c r="G1201">
        <v>5016</v>
      </c>
      <c r="H1201">
        <v>1</v>
      </c>
      <c r="I1201">
        <v>1</v>
      </c>
      <c r="J1201" t="s">
        <v>20</v>
      </c>
      <c r="K1201" t="s">
        <v>33</v>
      </c>
      <c r="L1201" t="s">
        <v>22</v>
      </c>
      <c r="M1201" t="s">
        <v>41</v>
      </c>
      <c r="N1201">
        <v>4</v>
      </c>
      <c r="O1201">
        <v>4</v>
      </c>
      <c r="P1201">
        <v>150185</v>
      </c>
      <c r="Q1201" t="s">
        <v>38</v>
      </c>
      <c r="R1201">
        <v>8</v>
      </c>
      <c r="S1201" t="s">
        <v>42</v>
      </c>
      <c r="W1201" t="str">
        <f>IF(B1201&lt;30,"&lt;30",IF(B1201&lt;=40,"30-40",IF(B1201&lt;=50,"41-50",IF(B1201&lt;=60,"51-60","&gt;60"))))</f>
        <v>30-40</v>
      </c>
      <c r="X1201" t="str">
        <f t="shared" si="72"/>
        <v>31-45 (Middle-Aged)</v>
      </c>
      <c r="AA1201" t="str" cm="1">
        <f t="array" ref="AA1201">INDEX(F1201:F2700, MATCH(MAX(IF(H1201:H2700="0", COUNTIF(F1201:F2700, F1201:F2700), 0)), IF(H1201:H2700="0", COUNTIF(F1201:F2700, F1201:F2700), 0), 0))</f>
        <v>Education</v>
      </c>
      <c r="AB1201" t="str" cm="1">
        <f t="array" ref="AB1201">INDEX(Q1201:Q2199, MATCH(MAX(COUNTIFS(Q1201:Q2199, Q1201:Q2199, AC1201:AC2199, "High")), COUNTIFS(Q1201:Q2199, Q1201:Q2199, AC1201:AC2199, "High"), 0))</f>
        <v>North</v>
      </c>
      <c r="AC1201" t="str">
        <v>High Risk</v>
      </c>
      <c r="AH1201">
        <f t="shared" si="73"/>
        <v>648.68905472636811</v>
      </c>
      <c r="AJ1201">
        <f t="shared" si="74"/>
        <v>0.17796610169491525</v>
      </c>
      <c r="AK1201">
        <f t="shared" si="75"/>
        <v>-2.8063352276432615E-3</v>
      </c>
      <c r="AM1201">
        <v>0.34713032774272967</v>
      </c>
      <c r="AN1201" s="8">
        <f>IF(L1201="Male", 1, 0)</f>
        <v>0</v>
      </c>
    </row>
    <row r="1202" spans="1:40" ht="15" x14ac:dyDescent="0.3">
      <c r="A1202">
        <v>1201</v>
      </c>
      <c r="B1202">
        <v>51</v>
      </c>
      <c r="C1202">
        <v>72593</v>
      </c>
      <c r="D1202">
        <v>678</v>
      </c>
      <c r="E1202">
        <v>237404</v>
      </c>
      <c r="F1202" t="s">
        <v>19</v>
      </c>
      <c r="G1202">
        <v>3239</v>
      </c>
      <c r="H1202">
        <v>0</v>
      </c>
      <c r="I1202">
        <v>1</v>
      </c>
      <c r="J1202" t="s">
        <v>20</v>
      </c>
      <c r="K1202" t="s">
        <v>21</v>
      </c>
      <c r="L1202" t="s">
        <v>22</v>
      </c>
      <c r="M1202" t="s">
        <v>23</v>
      </c>
      <c r="N1202">
        <v>0</v>
      </c>
      <c r="O1202">
        <v>2</v>
      </c>
      <c r="P1202">
        <v>93709</v>
      </c>
      <c r="Q1202" t="s">
        <v>38</v>
      </c>
      <c r="R1202">
        <v>3</v>
      </c>
      <c r="S1202" t="s">
        <v>39</v>
      </c>
      <c r="W1202" t="str">
        <f>IF(B1202&lt;30,"&lt;30",IF(B1202&lt;=40,"30-40",IF(B1202&lt;=50,"41-50",IF(B1202&lt;=60,"51-60","&gt;60"))))</f>
        <v>51-60</v>
      </c>
      <c r="X1202" t="str">
        <f t="shared" si="72"/>
        <v>46-60 (Older Adult)</v>
      </c>
      <c r="AA1202" t="str" cm="1">
        <f t="array" ref="AA1202">INDEX(F1202:F2701, MATCH(MAX(IF(H1202:H2701="0", COUNTIF(F1202:F2701, F1202:F2701), 0)), IF(H1202:H2701="0", COUNTIF(F1202:F2701, F1202:F2701), 0), 0))</f>
        <v>Home</v>
      </c>
      <c r="AB1202" t="str" cm="1">
        <f t="array" ref="AB1202">INDEX(Q1202:Q2200, MATCH(MAX(COUNTIFS(Q1202:Q2200, Q1202:Q2200, AC1202:AC2200, "High")), COUNTIFS(Q1202:Q2200, Q1202:Q2200, AC1202:AC2200, "High"), 0))</f>
        <v>North</v>
      </c>
      <c r="AC1202" t="str">
        <v>High Risk</v>
      </c>
      <c r="AH1202">
        <f t="shared" si="73"/>
        <v>647.51989389920425</v>
      </c>
      <c r="AJ1202">
        <f t="shared" si="74"/>
        <v>0.15873015873015872</v>
      </c>
      <c r="AK1202">
        <f t="shared" si="75"/>
        <v>-1.4259462011886869E-2</v>
      </c>
      <c r="AM1202">
        <v>0.75633355357837861</v>
      </c>
      <c r="AN1202" s="8">
        <f>IF(L1202="Male", 1, 0)</f>
        <v>0</v>
      </c>
    </row>
    <row r="1203" spans="1:40" ht="15" x14ac:dyDescent="0.3">
      <c r="A1203">
        <v>1202</v>
      </c>
      <c r="B1203">
        <v>31</v>
      </c>
      <c r="C1203">
        <v>55098</v>
      </c>
      <c r="D1203">
        <v>603</v>
      </c>
      <c r="E1203">
        <v>184542</v>
      </c>
      <c r="F1203" t="s">
        <v>35</v>
      </c>
      <c r="G1203">
        <v>4942</v>
      </c>
      <c r="H1203">
        <v>0</v>
      </c>
      <c r="I1203">
        <v>0</v>
      </c>
      <c r="J1203" t="s">
        <v>20</v>
      </c>
      <c r="K1203" t="s">
        <v>29</v>
      </c>
      <c r="L1203" t="s">
        <v>22</v>
      </c>
      <c r="M1203" t="s">
        <v>41</v>
      </c>
      <c r="N1203">
        <v>3</v>
      </c>
      <c r="O1203">
        <v>2</v>
      </c>
      <c r="P1203">
        <v>115945</v>
      </c>
      <c r="Q1203" t="s">
        <v>32</v>
      </c>
      <c r="R1203">
        <v>11</v>
      </c>
      <c r="S1203" t="s">
        <v>39</v>
      </c>
      <c r="W1203" t="str">
        <f>IF(B1203&lt;30,"&lt;30",IF(B1203&lt;=40,"30-40",IF(B1203&lt;=50,"41-50",IF(B1203&lt;=60,"51-60","&gt;60"))))</f>
        <v>30-40</v>
      </c>
      <c r="X1203" t="str">
        <f t="shared" si="72"/>
        <v>31-45 (Middle-Aged)</v>
      </c>
      <c r="AA1203" t="str" cm="1">
        <f t="array" ref="AA1203">INDEX(F1203:F2702, MATCH(MAX(IF(H1203:H2702="0", COUNTIF(F1203:F2702, F1203:F2702), 0)), IF(H1203:H2702="0", COUNTIF(F1203:F2702, F1203:F2702), 0), 0))</f>
        <v>Medical</v>
      </c>
      <c r="AB1203" t="str" cm="1">
        <f t="array" ref="AB1203">INDEX(Q1203:Q2201, MATCH(MAX(COUNTIFS(Q1203:Q2201, Q1203:Q2201, AC1203:AC2201, "High")), COUNTIFS(Q1203:Q2201, Q1203:Q2201, AC1203:AC2201, "High"), 0))</f>
        <v>South</v>
      </c>
      <c r="AC1203" t="str">
        <v>High Risk</v>
      </c>
      <c r="AH1203">
        <f t="shared" si="73"/>
        <v>648.68905472636811</v>
      </c>
      <c r="AJ1203">
        <f t="shared" si="74"/>
        <v>0.13414634146341464</v>
      </c>
      <c r="AK1203">
        <f t="shared" si="75"/>
        <v>-1.4763444809965779E-2</v>
      </c>
      <c r="AM1203">
        <v>0.59798340016111073</v>
      </c>
      <c r="AN1203" s="8">
        <f>IF(L1203="Male", 1, 0)</f>
        <v>0</v>
      </c>
    </row>
    <row r="1204" spans="1:40" ht="15" x14ac:dyDescent="0.3">
      <c r="A1204">
        <v>1203</v>
      </c>
      <c r="B1204">
        <v>58</v>
      </c>
      <c r="C1204">
        <v>61481</v>
      </c>
      <c r="D1204">
        <v>641</v>
      </c>
      <c r="E1204">
        <v>227139</v>
      </c>
      <c r="F1204" t="s">
        <v>28</v>
      </c>
      <c r="G1204">
        <v>5650</v>
      </c>
      <c r="H1204">
        <v>0</v>
      </c>
      <c r="I1204">
        <v>1</v>
      </c>
      <c r="J1204" t="s">
        <v>20</v>
      </c>
      <c r="K1204" t="s">
        <v>33</v>
      </c>
      <c r="L1204" t="s">
        <v>22</v>
      </c>
      <c r="M1204" t="s">
        <v>37</v>
      </c>
      <c r="N1204">
        <v>4</v>
      </c>
      <c r="O1204">
        <v>2</v>
      </c>
      <c r="P1204">
        <v>115165</v>
      </c>
      <c r="Q1204" t="s">
        <v>32</v>
      </c>
      <c r="R1204">
        <v>5</v>
      </c>
      <c r="S1204" t="s">
        <v>34</v>
      </c>
      <c r="W1204" t="str">
        <f>IF(B1204&lt;30,"&lt;30",IF(B1204&lt;=40,"30-40",IF(B1204&lt;=50,"41-50",IF(B1204&lt;=60,"51-60","&gt;60"))))</f>
        <v>51-60</v>
      </c>
      <c r="X1204" t="str">
        <f t="shared" si="72"/>
        <v>46-60 (Older Adult)</v>
      </c>
      <c r="AA1204" t="str" cm="1">
        <f t="array" ref="AA1204">INDEX(F1204:F2703, MATCH(MAX(IF(H1204:H2703="0", COUNTIF(F1204:F2703, F1204:F2703), 0)), IF(H1204:H2703="0", COUNTIF(F1204:F2703, F1204:F2703), 0), 0))</f>
        <v>Education</v>
      </c>
      <c r="AB1204" t="str" cm="1">
        <f t="array" ref="AB1204">INDEX(Q1204:Q2202, MATCH(MAX(COUNTIFS(Q1204:Q2202, Q1204:Q2202, AC1204:AC2202, "High")), COUNTIFS(Q1204:Q2202, Q1204:Q2202, AC1204:AC2202, "High"), 0))</f>
        <v>South</v>
      </c>
      <c r="AC1204" t="str">
        <v>High Risk</v>
      </c>
      <c r="AH1204">
        <f t="shared" si="73"/>
        <v>652.44324324324327</v>
      </c>
      <c r="AJ1204">
        <f t="shared" si="74"/>
        <v>0.17796610169491525</v>
      </c>
      <c r="AK1204">
        <f t="shared" si="75"/>
        <v>-1.5271323794941831E-2</v>
      </c>
      <c r="AM1204">
        <v>0.65575699428871415</v>
      </c>
      <c r="AN1204" s="8">
        <f>IF(L1204="Male", 1, 0)</f>
        <v>0</v>
      </c>
    </row>
    <row r="1205" spans="1:40" ht="15" x14ac:dyDescent="0.3">
      <c r="A1205">
        <v>1204</v>
      </c>
      <c r="B1205">
        <v>40</v>
      </c>
      <c r="C1205">
        <v>67342</v>
      </c>
      <c r="D1205">
        <v>632</v>
      </c>
      <c r="E1205">
        <v>316309</v>
      </c>
      <c r="F1205" t="s">
        <v>44</v>
      </c>
      <c r="G1205">
        <v>4987</v>
      </c>
      <c r="H1205">
        <v>0</v>
      </c>
      <c r="I1205">
        <v>1</v>
      </c>
      <c r="J1205" t="s">
        <v>20</v>
      </c>
      <c r="K1205" t="s">
        <v>29</v>
      </c>
      <c r="L1205" t="s">
        <v>30</v>
      </c>
      <c r="M1205" t="s">
        <v>37</v>
      </c>
      <c r="N1205">
        <v>2</v>
      </c>
      <c r="O1205">
        <v>3</v>
      </c>
      <c r="P1205">
        <v>146613</v>
      </c>
      <c r="Q1205" t="s">
        <v>24</v>
      </c>
      <c r="R1205">
        <v>12</v>
      </c>
      <c r="S1205" t="s">
        <v>27</v>
      </c>
      <c r="W1205" t="str">
        <f>IF(B1205&lt;30,"&lt;30",IF(B1205&lt;=40,"30-40",IF(B1205&lt;=50,"41-50",IF(B1205&lt;=60,"51-60","&gt;60"))))</f>
        <v>30-40</v>
      </c>
      <c r="X1205" t="str">
        <f t="shared" si="72"/>
        <v>31-45 (Middle-Aged)</v>
      </c>
      <c r="AA1205" t="str" cm="1">
        <f t="array" ref="AA1205">INDEX(F1205:F2704, MATCH(MAX(IF(H1205:H2704="0", COUNTIF(F1205:F2704, F1205:F2704), 0)), IF(H1205:H2704="0", COUNTIF(F1205:F2704, F1205:F2704), 0), 0))</f>
        <v>Personal</v>
      </c>
      <c r="AB1205" t="str" cm="1">
        <f t="array" ref="AB1205">INDEX(Q1205:Q2203, MATCH(MAX(COUNTIFS(Q1205:Q2203, Q1205:Q2203, AC1205:AC2203, "High")), COUNTIFS(Q1205:Q2203, Q1205:Q2203, AC1205:AC2203, "High"), 0))</f>
        <v>East</v>
      </c>
      <c r="AC1205" t="str">
        <v>High Risk</v>
      </c>
      <c r="AH1205">
        <f t="shared" si="73"/>
        <v>652.44324324324327</v>
      </c>
      <c r="AJ1205">
        <f t="shared" si="74"/>
        <v>0.13100436681222707</v>
      </c>
      <c r="AK1205">
        <f t="shared" si="75"/>
        <v>-1.5783144334710324E-2</v>
      </c>
      <c r="AM1205">
        <v>0.70880587963759134</v>
      </c>
      <c r="AN1205" s="8">
        <f>IF(L1205="Male", 1, 0)</f>
        <v>1</v>
      </c>
    </row>
    <row r="1206" spans="1:40" ht="15" x14ac:dyDescent="0.3">
      <c r="A1206">
        <v>1205</v>
      </c>
      <c r="B1206">
        <v>24</v>
      </c>
      <c r="C1206">
        <v>64525</v>
      </c>
      <c r="D1206">
        <v>588</v>
      </c>
      <c r="E1206">
        <v>142835</v>
      </c>
      <c r="F1206" t="s">
        <v>28</v>
      </c>
      <c r="G1206">
        <v>4299</v>
      </c>
      <c r="H1206">
        <v>0</v>
      </c>
      <c r="I1206">
        <v>1</v>
      </c>
      <c r="J1206" t="s">
        <v>36</v>
      </c>
      <c r="K1206" t="s">
        <v>33</v>
      </c>
      <c r="L1206" t="s">
        <v>22</v>
      </c>
      <c r="M1206" t="s">
        <v>37</v>
      </c>
      <c r="N1206">
        <v>3</v>
      </c>
      <c r="O1206">
        <v>2</v>
      </c>
      <c r="P1206">
        <v>80423</v>
      </c>
      <c r="Q1206" t="s">
        <v>26</v>
      </c>
      <c r="R1206">
        <v>11</v>
      </c>
      <c r="S1206" t="s">
        <v>43</v>
      </c>
      <c r="W1206" t="str">
        <f>IF(B1206&lt;30,"&lt;30",IF(B1206&lt;=40,"30-40",IF(B1206&lt;=50,"41-50",IF(B1206&lt;=60,"51-60","&gt;60"))))</f>
        <v>&lt;30</v>
      </c>
      <c r="X1206" t="str">
        <f t="shared" si="72"/>
        <v>18-30 (Young Adult)</v>
      </c>
      <c r="AA1206" t="str" cm="1">
        <f t="array" ref="AA1206">INDEX(F1206:F2705, MATCH(MAX(IF(H1206:H2705="0", COUNTIF(F1206:F2705, F1206:F2705), 0)), IF(H1206:H2705="0", COUNTIF(F1206:F2705, F1206:F2705), 0), 0))</f>
        <v>Education</v>
      </c>
      <c r="AB1206" t="str" cm="1">
        <f t="array" ref="AB1206">INDEX(Q1206:Q2204, MATCH(MAX(COUNTIFS(Q1206:Q2204, Q1206:Q2204, AC1206:AC2204, "High")), COUNTIFS(Q1206:Q2204, Q1206:Q2204, AC1206:AC2204, "High"), 0))</f>
        <v>West</v>
      </c>
      <c r="AC1206" t="str">
        <v>Low Risk</v>
      </c>
      <c r="AH1206">
        <f t="shared" si="73"/>
        <v>652.44324324324327</v>
      </c>
      <c r="AJ1206">
        <f t="shared" si="74"/>
        <v>0.13414634146341464</v>
      </c>
      <c r="AK1206">
        <f t="shared" si="75"/>
        <v>-1.5025334192426729E-2</v>
      </c>
      <c r="AM1206">
        <v>0.68330874433170719</v>
      </c>
      <c r="AN1206" s="8">
        <f>IF(L1206="Male", 1, 0)</f>
        <v>0</v>
      </c>
    </row>
    <row r="1207" spans="1:40" ht="15" x14ac:dyDescent="0.3">
      <c r="A1207">
        <v>1206</v>
      </c>
      <c r="B1207">
        <v>40</v>
      </c>
      <c r="C1207">
        <v>48108</v>
      </c>
      <c r="D1207">
        <v>704</v>
      </c>
      <c r="E1207">
        <v>161103</v>
      </c>
      <c r="F1207" t="s">
        <v>40</v>
      </c>
      <c r="G1207">
        <v>4350</v>
      </c>
      <c r="H1207">
        <v>0</v>
      </c>
      <c r="I1207">
        <v>1</v>
      </c>
      <c r="J1207" t="s">
        <v>20</v>
      </c>
      <c r="K1207" t="s">
        <v>33</v>
      </c>
      <c r="L1207" t="s">
        <v>22</v>
      </c>
      <c r="M1207" t="s">
        <v>41</v>
      </c>
      <c r="N1207">
        <v>4</v>
      </c>
      <c r="O1207">
        <v>3</v>
      </c>
      <c r="P1207">
        <v>93403</v>
      </c>
      <c r="Q1207" t="s">
        <v>38</v>
      </c>
      <c r="R1207">
        <v>5</v>
      </c>
      <c r="S1207" t="s">
        <v>39</v>
      </c>
      <c r="W1207" t="str">
        <f>IF(B1207&lt;30,"&lt;30",IF(B1207&lt;=40,"30-40",IF(B1207&lt;=50,"41-50",IF(B1207&lt;=60,"51-60","&gt;60"))))</f>
        <v>30-40</v>
      </c>
      <c r="X1207" t="str">
        <f t="shared" si="72"/>
        <v>31-45 (Middle-Aged)</v>
      </c>
      <c r="AA1207" t="str" cm="1">
        <f t="array" ref="AA1207">INDEX(F1207:F2706, MATCH(MAX(IF(H1207:H2706="0", COUNTIF(F1207:F2706, F1207:F2706), 0)), IF(H1207:H2706="0", COUNTIF(F1207:F2706, F1207:F2706), 0), 0))</f>
        <v>Car</v>
      </c>
      <c r="AB1207" t="str" cm="1">
        <f t="array" ref="AB1207">INDEX(Q1207:Q2205, MATCH(MAX(COUNTIFS(Q1207:Q2205, Q1207:Q2205, AC1207:AC2205, "High")), COUNTIFS(Q1207:Q2205, Q1207:Q2205, AC1207:AC2205, "High"), 0))</f>
        <v>North</v>
      </c>
      <c r="AC1207" t="str">
        <v>High Risk</v>
      </c>
      <c r="AH1207">
        <f t="shared" si="73"/>
        <v>648.68905472636811</v>
      </c>
      <c r="AJ1207">
        <f t="shared" si="74"/>
        <v>0.17796610169491525</v>
      </c>
      <c r="AK1207">
        <f t="shared" si="75"/>
        <v>-1.5540268273230323E-2</v>
      </c>
      <c r="AM1207">
        <v>0.5347157481241458</v>
      </c>
      <c r="AN1207" s="8">
        <f>IF(L1207="Male", 1, 0)</f>
        <v>0</v>
      </c>
    </row>
    <row r="1208" spans="1:40" ht="15" x14ac:dyDescent="0.3">
      <c r="A1208">
        <v>1207</v>
      </c>
      <c r="B1208">
        <v>51</v>
      </c>
      <c r="C1208">
        <v>60877</v>
      </c>
      <c r="D1208">
        <v>629</v>
      </c>
      <c r="E1208">
        <v>154963</v>
      </c>
      <c r="F1208" t="s">
        <v>40</v>
      </c>
      <c r="G1208">
        <v>6208</v>
      </c>
      <c r="H1208">
        <v>0</v>
      </c>
      <c r="I1208">
        <v>0</v>
      </c>
      <c r="J1208" t="s">
        <v>20</v>
      </c>
      <c r="K1208" t="s">
        <v>33</v>
      </c>
      <c r="L1208" t="s">
        <v>22</v>
      </c>
      <c r="M1208" t="s">
        <v>37</v>
      </c>
      <c r="N1208">
        <v>1</v>
      </c>
      <c r="O1208">
        <v>1</v>
      </c>
      <c r="P1208">
        <v>89776</v>
      </c>
      <c r="Q1208" t="s">
        <v>32</v>
      </c>
      <c r="R1208">
        <v>3</v>
      </c>
      <c r="S1208" t="s">
        <v>25</v>
      </c>
      <c r="W1208" t="str">
        <f>IF(B1208&lt;30,"&lt;30",IF(B1208&lt;=40,"30-40",IF(B1208&lt;=50,"41-50",IF(B1208&lt;=60,"51-60","&gt;60"))))</f>
        <v>51-60</v>
      </c>
      <c r="X1208" t="str">
        <f t="shared" si="72"/>
        <v>46-60 (Older Adult)</v>
      </c>
      <c r="AA1208" t="str" cm="1">
        <f t="array" ref="AA1208">INDEX(F1208:F2707, MATCH(MAX(IF(H1208:H2707="0", COUNTIF(F1208:F2707, F1208:F2707), 0)), IF(H1208:H2707="0", COUNTIF(F1208:F2707, F1208:F2707), 0), 0))</f>
        <v>Car</v>
      </c>
      <c r="AB1208" t="str" cm="1">
        <f t="array" ref="AB1208">INDEX(Q1208:Q2206, MATCH(MAX(COUNTIFS(Q1208:Q2206, Q1208:Q2206, AC1208:AC2206, "High")), COUNTIFS(Q1208:Q2206, Q1208:Q2206, AC1208:AC2206, "High"), 0))</f>
        <v>South</v>
      </c>
      <c r="AC1208" t="str">
        <v>High Risk</v>
      </c>
      <c r="AH1208">
        <f t="shared" si="73"/>
        <v>652.44324324324327</v>
      </c>
      <c r="AJ1208">
        <f t="shared" si="74"/>
        <v>0.15436241610738255</v>
      </c>
      <c r="AK1208">
        <f t="shared" si="75"/>
        <v>-1.4775205990963599E-2</v>
      </c>
      <c r="AM1208">
        <v>0.65029008987808079</v>
      </c>
      <c r="AN1208" s="8">
        <f>IF(L1208="Male", 1, 0)</f>
        <v>0</v>
      </c>
    </row>
    <row r="1209" spans="1:40" ht="15" x14ac:dyDescent="0.3">
      <c r="A1209">
        <v>1208</v>
      </c>
      <c r="B1209">
        <v>40</v>
      </c>
      <c r="C1209">
        <v>22849</v>
      </c>
      <c r="D1209">
        <v>641</v>
      </c>
      <c r="E1209">
        <v>305208</v>
      </c>
      <c r="F1209" t="s">
        <v>44</v>
      </c>
      <c r="G1209">
        <v>5158</v>
      </c>
      <c r="H1209">
        <v>0</v>
      </c>
      <c r="I1209">
        <v>1</v>
      </c>
      <c r="J1209" t="s">
        <v>20</v>
      </c>
      <c r="K1209" t="s">
        <v>33</v>
      </c>
      <c r="L1209" t="s">
        <v>30</v>
      </c>
      <c r="M1209" t="s">
        <v>23</v>
      </c>
      <c r="N1209">
        <v>2</v>
      </c>
      <c r="O1209">
        <v>2</v>
      </c>
      <c r="P1209">
        <v>102261</v>
      </c>
      <c r="Q1209" t="s">
        <v>32</v>
      </c>
      <c r="R1209">
        <v>9</v>
      </c>
      <c r="S1209" t="s">
        <v>39</v>
      </c>
      <c r="W1209" t="str">
        <f>IF(B1209&lt;30,"&lt;30",IF(B1209&lt;=40,"30-40",IF(B1209&lt;=50,"41-50",IF(B1209&lt;=60,"51-60","&gt;60"))))</f>
        <v>30-40</v>
      </c>
      <c r="X1209" t="str">
        <f t="shared" si="72"/>
        <v>31-45 (Middle-Aged)</v>
      </c>
      <c r="AA1209" t="str" cm="1">
        <f t="array" ref="AA1209">INDEX(F1209:F2708, MATCH(MAX(IF(H1209:H2708="0", COUNTIF(F1209:F2708, F1209:F2708), 0)), IF(H1209:H2708="0", COUNTIF(F1209:F2708, F1209:F2708), 0), 0))</f>
        <v>Personal</v>
      </c>
      <c r="AB1209" t="str" cm="1">
        <f t="array" ref="AB1209">INDEX(Q1209:Q2207, MATCH(MAX(COUNTIFS(Q1209:Q2207, Q1209:Q2207, AC1209:AC2207, "High")), COUNTIFS(Q1209:Q2207, Q1209:Q2207, AC1209:AC2207, "High"), 0))</f>
        <v>South</v>
      </c>
      <c r="AC1209" t="str">
        <v>High Risk</v>
      </c>
      <c r="AH1209">
        <f t="shared" si="73"/>
        <v>647.51989389920425</v>
      </c>
      <c r="AJ1209">
        <f t="shared" si="74"/>
        <v>0.13100436681222707</v>
      </c>
      <c r="AK1209">
        <f t="shared" si="75"/>
        <v>-1.6627268845673806E-2</v>
      </c>
      <c r="AM1209">
        <v>0.30609233999800872</v>
      </c>
      <c r="AN1209" s="8">
        <f>IF(L1209="Male", 1, 0)</f>
        <v>1</v>
      </c>
    </row>
    <row r="1210" spans="1:40" ht="15" x14ac:dyDescent="0.3">
      <c r="A1210">
        <v>1209</v>
      </c>
      <c r="B1210">
        <v>31</v>
      </c>
      <c r="C1210">
        <v>55906</v>
      </c>
      <c r="D1210">
        <v>643</v>
      </c>
      <c r="E1210">
        <v>199096</v>
      </c>
      <c r="F1210" t="s">
        <v>19</v>
      </c>
      <c r="G1210">
        <v>5844</v>
      </c>
      <c r="H1210">
        <v>1</v>
      </c>
      <c r="I1210">
        <v>0</v>
      </c>
      <c r="J1210" t="s">
        <v>20</v>
      </c>
      <c r="K1210" t="s">
        <v>21</v>
      </c>
      <c r="L1210" t="s">
        <v>30</v>
      </c>
      <c r="M1210" t="s">
        <v>37</v>
      </c>
      <c r="N1210">
        <v>4</v>
      </c>
      <c r="O1210">
        <v>1</v>
      </c>
      <c r="P1210">
        <v>175129</v>
      </c>
      <c r="Q1210" t="s">
        <v>38</v>
      </c>
      <c r="R1210">
        <v>18</v>
      </c>
      <c r="S1210" t="s">
        <v>45</v>
      </c>
      <c r="W1210" t="str">
        <f>IF(B1210&lt;30,"&lt;30",IF(B1210&lt;=40,"30-40",IF(B1210&lt;=50,"41-50",IF(B1210&lt;=60,"51-60","&gt;60"))))</f>
        <v>30-40</v>
      </c>
      <c r="X1210" t="str">
        <f t="shared" si="72"/>
        <v>31-45 (Middle-Aged)</v>
      </c>
      <c r="AA1210" t="str" cm="1">
        <f t="array" ref="AA1210">INDEX(F1210:F2709, MATCH(MAX(IF(H1210:H2709="0", COUNTIF(F1210:F2709, F1210:F2709), 0)), IF(H1210:H2709="0", COUNTIF(F1210:F2709, F1210:F2709), 0), 0))</f>
        <v>Home</v>
      </c>
      <c r="AB1210" t="str" cm="1">
        <f t="array" ref="AB1210">INDEX(Q1210:Q2208, MATCH(MAX(COUNTIFS(Q1210:Q2208, Q1210:Q2208, AC1210:AC2208, "High")), COUNTIFS(Q1210:Q2208, Q1210:Q2208, AC1210:AC2208, "High"), 0))</f>
        <v>North</v>
      </c>
      <c r="AC1210" t="str">
        <v>High Risk</v>
      </c>
      <c r="AH1210">
        <f t="shared" si="73"/>
        <v>652.44324324324327</v>
      </c>
      <c r="AJ1210">
        <f t="shared" si="74"/>
        <v>0.17796610169491525</v>
      </c>
      <c r="AK1210">
        <f t="shared" si="75"/>
        <v>-1.7155915885516081E-2</v>
      </c>
      <c r="AM1210">
        <v>0.60529674248526921</v>
      </c>
      <c r="AN1210" s="8">
        <f>IF(L1210="Male", 1, 0)</f>
        <v>1</v>
      </c>
    </row>
    <row r="1211" spans="1:40" ht="15" x14ac:dyDescent="0.3">
      <c r="A1211">
        <v>1210</v>
      </c>
      <c r="B1211">
        <v>21</v>
      </c>
      <c r="C1211">
        <v>75987</v>
      </c>
      <c r="D1211">
        <v>639</v>
      </c>
      <c r="E1211">
        <v>244373</v>
      </c>
      <c r="F1211" t="s">
        <v>40</v>
      </c>
      <c r="G1211">
        <v>5942</v>
      </c>
      <c r="H1211">
        <v>0</v>
      </c>
      <c r="I1211">
        <v>1</v>
      </c>
      <c r="J1211" t="s">
        <v>20</v>
      </c>
      <c r="K1211" t="s">
        <v>21</v>
      </c>
      <c r="L1211" t="s">
        <v>30</v>
      </c>
      <c r="M1211" t="s">
        <v>41</v>
      </c>
      <c r="N1211">
        <v>1</v>
      </c>
      <c r="O1211">
        <v>4</v>
      </c>
      <c r="P1211">
        <v>100924</v>
      </c>
      <c r="Q1211" t="s">
        <v>38</v>
      </c>
      <c r="R1211">
        <v>12</v>
      </c>
      <c r="S1211" t="s">
        <v>43</v>
      </c>
      <c r="W1211" t="str">
        <f>IF(B1211&lt;30,"&lt;30",IF(B1211&lt;=40,"30-40",IF(B1211&lt;=50,"41-50",IF(B1211&lt;=60,"51-60","&gt;60"))))</f>
        <v>&lt;30</v>
      </c>
      <c r="X1211" t="str">
        <f t="shared" si="72"/>
        <v>18-30 (Young Adult)</v>
      </c>
      <c r="AA1211" t="str" cm="1">
        <f t="array" ref="AA1211">INDEX(F1211:F2710, MATCH(MAX(IF(H1211:H2710="0", COUNTIF(F1211:F2710, F1211:F2710), 0)), IF(H1211:H2710="0", COUNTIF(F1211:F2710, F1211:F2710), 0), 0))</f>
        <v>Car</v>
      </c>
      <c r="AB1211" t="str" cm="1">
        <f t="array" ref="AB1211">INDEX(Q1211:Q2209, MATCH(MAX(COUNTIFS(Q1211:Q2209, Q1211:Q2209, AC1211:AC2209, "High")), COUNTIFS(Q1211:Q2209, Q1211:Q2209, AC1211:AC2209, "High"), 0))</f>
        <v>North</v>
      </c>
      <c r="AC1211" t="str">
        <v>High Risk</v>
      </c>
      <c r="AH1211">
        <f t="shared" si="73"/>
        <v>648.68905472636811</v>
      </c>
      <c r="AJ1211">
        <f t="shared" si="74"/>
        <v>0.15436241610738255</v>
      </c>
      <c r="AK1211">
        <f t="shared" si="75"/>
        <v>-7.1997023543246804E-3</v>
      </c>
      <c r="AM1211">
        <v>0.78705321180634125</v>
      </c>
      <c r="AN1211" s="8">
        <f>IF(L1211="Male", 1, 0)</f>
        <v>1</v>
      </c>
    </row>
    <row r="1212" spans="1:40" ht="15" x14ac:dyDescent="0.3">
      <c r="A1212">
        <v>1211</v>
      </c>
      <c r="B1212">
        <v>64</v>
      </c>
      <c r="C1212">
        <v>39569</v>
      </c>
      <c r="D1212">
        <v>676</v>
      </c>
      <c r="E1212">
        <v>67808</v>
      </c>
      <c r="F1212" t="s">
        <v>40</v>
      </c>
      <c r="G1212">
        <v>4554</v>
      </c>
      <c r="H1212">
        <v>1</v>
      </c>
      <c r="I1212">
        <v>1</v>
      </c>
      <c r="J1212" t="s">
        <v>20</v>
      </c>
      <c r="K1212" t="s">
        <v>33</v>
      </c>
      <c r="L1212" t="s">
        <v>30</v>
      </c>
      <c r="M1212" t="s">
        <v>31</v>
      </c>
      <c r="N1212">
        <v>1</v>
      </c>
      <c r="O1212">
        <v>1</v>
      </c>
      <c r="P1212">
        <v>74358</v>
      </c>
      <c r="Q1212" t="s">
        <v>26</v>
      </c>
      <c r="R1212">
        <v>4</v>
      </c>
      <c r="S1212" t="s">
        <v>39</v>
      </c>
      <c r="W1212" t="str">
        <f>IF(B1212&lt;30,"&lt;30",IF(B1212&lt;=40,"30-40",IF(B1212&lt;=50,"41-50",IF(B1212&lt;=60,"51-60","&gt;60"))))</f>
        <v>&gt;60</v>
      </c>
      <c r="X1212" t="str">
        <f t="shared" si="72"/>
        <v>46-60 (Older Adult)</v>
      </c>
      <c r="AA1212" t="str" cm="1">
        <f t="array" ref="AA1212">INDEX(F1212:F2711, MATCH(MAX(IF(H1212:H2711="0", COUNTIF(F1212:F2711, F1212:F2711), 0)), IF(H1212:H2711="0", COUNTIF(F1212:F2711, F1212:F2711), 0), 0))</f>
        <v>Car</v>
      </c>
      <c r="AB1212" t="str" cm="1">
        <f t="array" ref="AB1212">INDEX(Q1212:Q2210, MATCH(MAX(COUNTIFS(Q1212:Q2210, Q1212:Q2210, AC1212:AC2210, "High")), COUNTIFS(Q1212:Q2210, Q1212:Q2210, AC1212:AC2210, "High"), 0))</f>
        <v>West</v>
      </c>
      <c r="AC1212" t="str">
        <v>High Risk</v>
      </c>
      <c r="AH1212">
        <f t="shared" si="73"/>
        <v>647.78062678062679</v>
      </c>
      <c r="AJ1212">
        <f t="shared" si="74"/>
        <v>0.15436241610738255</v>
      </c>
      <c r="AK1212">
        <f t="shared" si="75"/>
        <v>-5.150441044046372E-3</v>
      </c>
      <c r="AM1212">
        <v>0.45742783957712951</v>
      </c>
      <c r="AN1212" s="8">
        <f>IF(L1212="Male", 1, 0)</f>
        <v>1</v>
      </c>
    </row>
    <row r="1213" spans="1:40" ht="15" x14ac:dyDescent="0.3">
      <c r="A1213">
        <v>1212</v>
      </c>
      <c r="B1213">
        <v>38</v>
      </c>
      <c r="C1213">
        <v>63731</v>
      </c>
      <c r="D1213">
        <v>618</v>
      </c>
      <c r="E1213">
        <v>218722</v>
      </c>
      <c r="F1213" t="s">
        <v>28</v>
      </c>
      <c r="G1213">
        <v>3998</v>
      </c>
      <c r="H1213">
        <v>0</v>
      </c>
      <c r="I1213">
        <v>1</v>
      </c>
      <c r="J1213" t="s">
        <v>20</v>
      </c>
      <c r="K1213" t="s">
        <v>21</v>
      </c>
      <c r="L1213" t="s">
        <v>30</v>
      </c>
      <c r="M1213" t="s">
        <v>41</v>
      </c>
      <c r="N1213">
        <v>1</v>
      </c>
      <c r="O1213">
        <v>1</v>
      </c>
      <c r="P1213">
        <v>65365</v>
      </c>
      <c r="Q1213" t="s">
        <v>32</v>
      </c>
      <c r="R1213">
        <v>7</v>
      </c>
      <c r="S1213" t="s">
        <v>42</v>
      </c>
      <c r="W1213" t="str">
        <f>IF(B1213&lt;30,"&lt;30",IF(B1213&lt;=40,"30-40",IF(B1213&lt;=50,"41-50",IF(B1213&lt;=60,"51-60","&gt;60"))))</f>
        <v>30-40</v>
      </c>
      <c r="X1213" t="str">
        <f t="shared" si="72"/>
        <v>31-45 (Middle-Aged)</v>
      </c>
      <c r="AA1213" t="str" cm="1">
        <f t="array" ref="AA1213">INDEX(F1213:F2712, MATCH(MAX(IF(H1213:H2712="0", COUNTIF(F1213:F2712, F1213:F2712), 0)), IF(H1213:H2712="0", COUNTIF(F1213:F2712, F1213:F2712), 0), 0))</f>
        <v>Education</v>
      </c>
      <c r="AB1213" t="str" cm="1">
        <f t="array" ref="AB1213">INDEX(Q1213:Q2211, MATCH(MAX(COUNTIFS(Q1213:Q2211, Q1213:Q2211, AC1213:AC2211, "High")), COUNTIFS(Q1213:Q2211, Q1213:Q2211, AC1213:AC2211, "High"), 0))</f>
        <v>South</v>
      </c>
      <c r="AC1213" t="str">
        <v>High Risk</v>
      </c>
      <c r="AH1213">
        <f t="shared" si="73"/>
        <v>648.68905472636811</v>
      </c>
      <c r="AJ1213">
        <f t="shared" si="74"/>
        <v>0.15436241610738255</v>
      </c>
      <c r="AK1213">
        <f t="shared" si="75"/>
        <v>5.1429375371733798E-3</v>
      </c>
      <c r="AM1213">
        <v>0.67612211833494751</v>
      </c>
      <c r="AN1213" s="8">
        <f>IF(L1213="Male", 1, 0)</f>
        <v>1</v>
      </c>
    </row>
    <row r="1214" spans="1:40" ht="15" x14ac:dyDescent="0.3">
      <c r="A1214">
        <v>1213</v>
      </c>
      <c r="B1214">
        <v>59</v>
      </c>
      <c r="C1214">
        <v>76594</v>
      </c>
      <c r="D1214">
        <v>700</v>
      </c>
      <c r="E1214">
        <v>181959</v>
      </c>
      <c r="F1214" t="s">
        <v>28</v>
      </c>
      <c r="G1214">
        <v>5646</v>
      </c>
      <c r="H1214">
        <v>0</v>
      </c>
      <c r="I1214">
        <v>0</v>
      </c>
      <c r="J1214" t="s">
        <v>20</v>
      </c>
      <c r="K1214" t="s">
        <v>21</v>
      </c>
      <c r="L1214" t="s">
        <v>22</v>
      </c>
      <c r="M1214" t="s">
        <v>23</v>
      </c>
      <c r="N1214">
        <v>3</v>
      </c>
      <c r="O1214">
        <v>3</v>
      </c>
      <c r="P1214">
        <v>137579</v>
      </c>
      <c r="Q1214" t="s">
        <v>26</v>
      </c>
      <c r="R1214">
        <v>11</v>
      </c>
      <c r="S1214" t="s">
        <v>25</v>
      </c>
      <c r="W1214" t="str">
        <f>IF(B1214&lt;30,"&lt;30",IF(B1214&lt;=40,"30-40",IF(B1214&lt;=50,"41-50",IF(B1214&lt;=60,"51-60","&gt;60"))))</f>
        <v>51-60</v>
      </c>
      <c r="X1214" t="str">
        <f t="shared" si="72"/>
        <v>46-60 (Older Adult)</v>
      </c>
      <c r="AA1214" t="str" cm="1">
        <f t="array" ref="AA1214">INDEX(F1214:F2713, MATCH(MAX(IF(H1214:H2713="0", COUNTIF(F1214:F2713, F1214:F2713), 0)), IF(H1214:H2713="0", COUNTIF(F1214:F2713, F1214:F2713), 0), 0))</f>
        <v>Education</v>
      </c>
      <c r="AB1214" t="str" cm="1">
        <f t="array" ref="AB1214">INDEX(Q1214:Q2212, MATCH(MAX(COUNTIFS(Q1214:Q2212, Q1214:Q2212, AC1214:AC2212, "High")), COUNTIFS(Q1214:Q2212, Q1214:Q2212, AC1214:AC2212, "High"), 0))</f>
        <v>West</v>
      </c>
      <c r="AC1214" t="str">
        <v>High Risk</v>
      </c>
      <c r="AH1214">
        <f t="shared" si="73"/>
        <v>647.51989389920425</v>
      </c>
      <c r="AJ1214">
        <f t="shared" si="74"/>
        <v>0.13414634146341464</v>
      </c>
      <c r="AK1214">
        <f t="shared" si="75"/>
        <v>3.329948077959638E-3</v>
      </c>
      <c r="AM1214">
        <v>0.79254726971570288</v>
      </c>
      <c r="AN1214" s="8">
        <f>IF(L1214="Male", 1, 0)</f>
        <v>0</v>
      </c>
    </row>
    <row r="1215" spans="1:40" ht="15" x14ac:dyDescent="0.3">
      <c r="A1215">
        <v>1214</v>
      </c>
      <c r="B1215">
        <v>64</v>
      </c>
      <c r="C1215">
        <v>60338</v>
      </c>
      <c r="D1215">
        <v>620</v>
      </c>
      <c r="E1215">
        <v>269430</v>
      </c>
      <c r="F1215" t="s">
        <v>28</v>
      </c>
      <c r="G1215">
        <v>4142</v>
      </c>
      <c r="H1215">
        <v>0</v>
      </c>
      <c r="I1215">
        <v>1</v>
      </c>
      <c r="J1215" t="s">
        <v>20</v>
      </c>
      <c r="K1215" t="s">
        <v>21</v>
      </c>
      <c r="L1215" t="s">
        <v>30</v>
      </c>
      <c r="M1215" t="s">
        <v>23</v>
      </c>
      <c r="N1215">
        <v>2</v>
      </c>
      <c r="O1215">
        <v>3</v>
      </c>
      <c r="P1215">
        <v>74222</v>
      </c>
      <c r="Q1215" t="s">
        <v>26</v>
      </c>
      <c r="R1215">
        <v>2</v>
      </c>
      <c r="S1215" t="s">
        <v>43</v>
      </c>
      <c r="W1215" t="str">
        <f>IF(B1215&lt;30,"&lt;30",IF(B1215&lt;=40,"30-40",IF(B1215&lt;=50,"41-50",IF(B1215&lt;=60,"51-60","&gt;60"))))</f>
        <v>&gt;60</v>
      </c>
      <c r="X1215" t="str">
        <f t="shared" si="72"/>
        <v>46-60 (Older Adult)</v>
      </c>
      <c r="AA1215" t="str" cm="1">
        <f t="array" ref="AA1215">INDEX(F1215:F2714, MATCH(MAX(IF(H1215:H2714="0", COUNTIF(F1215:F2714, F1215:F2714), 0)), IF(H1215:H2714="0", COUNTIF(F1215:F2714, F1215:F2714), 0), 0))</f>
        <v>Education</v>
      </c>
      <c r="AB1215" t="str" cm="1">
        <f t="array" ref="AB1215">INDEX(Q1215:Q2213, MATCH(MAX(COUNTIFS(Q1215:Q2213, Q1215:Q2213, AC1215:AC2213, "High")), COUNTIFS(Q1215:Q2213, Q1215:Q2213, AC1215:AC2213, "High"), 0))</f>
        <v>West</v>
      </c>
      <c r="AC1215" t="str">
        <v>High Risk</v>
      </c>
      <c r="AH1215">
        <f t="shared" si="73"/>
        <v>647.51989389920425</v>
      </c>
      <c r="AJ1215">
        <f t="shared" si="74"/>
        <v>0.13100436681222707</v>
      </c>
      <c r="AK1215">
        <f t="shared" si="75"/>
        <v>4.1042440321301041E-3</v>
      </c>
      <c r="AM1215">
        <v>0.6454115112732276</v>
      </c>
      <c r="AN1215" s="8">
        <f>IF(L1215="Male", 1, 0)</f>
        <v>1</v>
      </c>
    </row>
    <row r="1216" spans="1:40" ht="15" x14ac:dyDescent="0.3">
      <c r="A1216">
        <v>1215</v>
      </c>
      <c r="B1216">
        <v>53</v>
      </c>
      <c r="C1216">
        <v>65381</v>
      </c>
      <c r="D1216">
        <v>648</v>
      </c>
      <c r="E1216">
        <v>232938</v>
      </c>
      <c r="F1216" t="s">
        <v>35</v>
      </c>
      <c r="G1216">
        <v>4409</v>
      </c>
      <c r="H1216">
        <v>0</v>
      </c>
      <c r="I1216">
        <v>1</v>
      </c>
      <c r="J1216" t="s">
        <v>20</v>
      </c>
      <c r="K1216" t="s">
        <v>21</v>
      </c>
      <c r="L1216" t="s">
        <v>22</v>
      </c>
      <c r="M1216" t="s">
        <v>41</v>
      </c>
      <c r="N1216">
        <v>1</v>
      </c>
      <c r="O1216">
        <v>3</v>
      </c>
      <c r="P1216">
        <v>119907</v>
      </c>
      <c r="Q1216" t="s">
        <v>38</v>
      </c>
      <c r="R1216">
        <v>12</v>
      </c>
      <c r="S1216" t="s">
        <v>43</v>
      </c>
      <c r="W1216" t="str">
        <f>IF(B1216&lt;30,"&lt;30",IF(B1216&lt;=40,"30-40",IF(B1216&lt;=50,"41-50",IF(B1216&lt;=60,"51-60","&gt;60"))))</f>
        <v>51-60</v>
      </c>
      <c r="X1216" t="str">
        <f t="shared" si="72"/>
        <v>46-60 (Older Adult)</v>
      </c>
      <c r="AA1216" t="str" cm="1">
        <f t="array" ref="AA1216">INDEX(F1216:F2715, MATCH(MAX(IF(H1216:H2715="0", COUNTIF(F1216:F2715, F1216:F2715), 0)), IF(H1216:H2715="0", COUNTIF(F1216:F2715, F1216:F2715), 0), 0))</f>
        <v>Medical</v>
      </c>
      <c r="AB1216" t="str" cm="1">
        <f t="array" ref="AB1216">INDEX(Q1216:Q2214, MATCH(MAX(COUNTIFS(Q1216:Q2214, Q1216:Q2214, AC1216:AC2214, "High")), COUNTIFS(Q1216:Q2214, Q1216:Q2214, AC1216:AC2214, "High"), 0))</f>
        <v>North</v>
      </c>
      <c r="AC1216" t="str">
        <v>High Risk</v>
      </c>
      <c r="AH1216">
        <f t="shared" si="73"/>
        <v>648.68905472636811</v>
      </c>
      <c r="AJ1216">
        <f t="shared" si="74"/>
        <v>0.15436241610738255</v>
      </c>
      <c r="AK1216">
        <f t="shared" si="75"/>
        <v>4.885195946882968E-3</v>
      </c>
      <c r="AM1216">
        <v>0.69105654263551863</v>
      </c>
      <c r="AN1216" s="8">
        <f>IF(L1216="Male", 1, 0)</f>
        <v>0</v>
      </c>
    </row>
    <row r="1217" spans="1:40" ht="15" x14ac:dyDescent="0.3">
      <c r="A1217">
        <v>1216</v>
      </c>
      <c r="B1217">
        <v>56</v>
      </c>
      <c r="C1217">
        <v>26457</v>
      </c>
      <c r="D1217">
        <v>584</v>
      </c>
      <c r="E1217">
        <v>179014</v>
      </c>
      <c r="F1217" t="s">
        <v>44</v>
      </c>
      <c r="G1217">
        <v>5103</v>
      </c>
      <c r="H1217">
        <v>0</v>
      </c>
      <c r="I1217">
        <v>0</v>
      </c>
      <c r="J1217" t="s">
        <v>20</v>
      </c>
      <c r="K1217" t="s">
        <v>29</v>
      </c>
      <c r="L1217" t="s">
        <v>22</v>
      </c>
      <c r="M1217" t="s">
        <v>37</v>
      </c>
      <c r="N1217">
        <v>4</v>
      </c>
      <c r="O1217">
        <v>3</v>
      </c>
      <c r="P1217">
        <v>79609</v>
      </c>
      <c r="Q1217" t="s">
        <v>26</v>
      </c>
      <c r="R1217">
        <v>9</v>
      </c>
      <c r="S1217" t="s">
        <v>39</v>
      </c>
      <c r="W1217" t="str">
        <f>IF(B1217&lt;30,"&lt;30",IF(B1217&lt;=40,"30-40",IF(B1217&lt;=50,"41-50",IF(B1217&lt;=60,"51-60","&gt;60"))))</f>
        <v>51-60</v>
      </c>
      <c r="X1217" t="str">
        <f t="shared" si="72"/>
        <v>46-60 (Older Adult)</v>
      </c>
      <c r="AA1217" t="str" cm="1">
        <f t="array" ref="AA1217">INDEX(F1217:F2716, MATCH(MAX(IF(H1217:H2716="0", COUNTIF(F1217:F2716, F1217:F2716), 0)), IF(H1217:H2716="0", COUNTIF(F1217:F2716, F1217:F2716), 0), 0))</f>
        <v>Personal</v>
      </c>
      <c r="AB1217" t="str" cm="1">
        <f t="array" ref="AB1217">INDEX(Q1217:Q2215, MATCH(MAX(COUNTIFS(Q1217:Q2215, Q1217:Q2215, AC1217:AC2215, "High")), COUNTIFS(Q1217:Q2215, Q1217:Q2215, AC1217:AC2215, "High"), 0))</f>
        <v>West</v>
      </c>
      <c r="AC1217" t="str">
        <v>Low Risk</v>
      </c>
      <c r="AH1217">
        <f t="shared" si="73"/>
        <v>652.44324324324327</v>
      </c>
      <c r="AJ1217">
        <f t="shared" si="74"/>
        <v>0.17796610169491525</v>
      </c>
      <c r="AK1217">
        <f t="shared" si="75"/>
        <v>5.6728900947169364E-3</v>
      </c>
      <c r="AM1217">
        <v>0.33874894780192427</v>
      </c>
      <c r="AN1217" s="8">
        <f>IF(L1217="Male", 1, 0)</f>
        <v>0</v>
      </c>
    </row>
    <row r="1218" spans="1:40" ht="15" x14ac:dyDescent="0.3">
      <c r="A1218">
        <v>1217</v>
      </c>
      <c r="B1218">
        <v>38</v>
      </c>
      <c r="C1218">
        <v>35976</v>
      </c>
      <c r="D1218">
        <v>703</v>
      </c>
      <c r="E1218">
        <v>278990</v>
      </c>
      <c r="F1218" t="s">
        <v>19</v>
      </c>
      <c r="G1218">
        <v>4748</v>
      </c>
      <c r="H1218">
        <v>0</v>
      </c>
      <c r="I1218">
        <v>1</v>
      </c>
      <c r="J1218" t="s">
        <v>20</v>
      </c>
      <c r="K1218" t="s">
        <v>29</v>
      </c>
      <c r="L1218" t="s">
        <v>22</v>
      </c>
      <c r="M1218" t="s">
        <v>37</v>
      </c>
      <c r="N1218">
        <v>1</v>
      </c>
      <c r="O1218">
        <v>4</v>
      </c>
      <c r="P1218">
        <v>61999</v>
      </c>
      <c r="Q1218" t="s">
        <v>38</v>
      </c>
      <c r="R1218">
        <v>6</v>
      </c>
      <c r="S1218" t="s">
        <v>25</v>
      </c>
      <c r="W1218" t="str">
        <f>IF(B1218&lt;30,"&lt;30",IF(B1218&lt;=40,"30-40",IF(B1218&lt;=50,"41-50",IF(B1218&lt;=60,"51-60","&gt;60"))))</f>
        <v>30-40</v>
      </c>
      <c r="X1218" t="str">
        <f t="shared" si="72"/>
        <v>31-45 (Middle-Aged)</v>
      </c>
      <c r="AA1218" t="str" cm="1">
        <f t="array" ref="AA1218">INDEX(F1218:F2717, MATCH(MAX(IF(H1218:H2717="0", COUNTIF(F1218:F2717, F1218:F2717), 0)), IF(H1218:H2717="0", COUNTIF(F1218:F2717, F1218:F2717), 0), 0))</f>
        <v>Home</v>
      </c>
      <c r="AB1218" t="str" cm="1">
        <f t="array" ref="AB1218">INDEX(Q1218:Q2216, MATCH(MAX(COUNTIFS(Q1218:Q2216, Q1218:Q2216, AC1218:AC2216, "High")), COUNTIFS(Q1218:Q2216, Q1218:Q2216, AC1218:AC2216, "High"), 0))</f>
        <v>North</v>
      </c>
      <c r="AC1218" t="str">
        <v>High Risk</v>
      </c>
      <c r="AH1218">
        <f t="shared" si="73"/>
        <v>652.44324324324327</v>
      </c>
      <c r="AJ1218">
        <f t="shared" si="74"/>
        <v>0.15436241610738255</v>
      </c>
      <c r="AK1218">
        <f t="shared" si="75"/>
        <v>6.4674142469580542E-3</v>
      </c>
      <c r="AM1218">
        <v>0.42490699926685555</v>
      </c>
      <c r="AN1218" s="8">
        <f>IF(L1218="Male", 1, 0)</f>
        <v>0</v>
      </c>
    </row>
    <row r="1219" spans="1:40" ht="15" x14ac:dyDescent="0.3">
      <c r="A1219">
        <v>1218</v>
      </c>
      <c r="B1219">
        <v>51</v>
      </c>
      <c r="C1219">
        <v>71446</v>
      </c>
      <c r="D1219">
        <v>716</v>
      </c>
      <c r="E1219">
        <v>283581</v>
      </c>
      <c r="F1219" t="s">
        <v>28</v>
      </c>
      <c r="G1219">
        <v>2685</v>
      </c>
      <c r="H1219">
        <v>0</v>
      </c>
      <c r="I1219">
        <v>0</v>
      </c>
      <c r="J1219" t="s">
        <v>20</v>
      </c>
      <c r="K1219" t="s">
        <v>21</v>
      </c>
      <c r="L1219" t="s">
        <v>30</v>
      </c>
      <c r="M1219" t="s">
        <v>31</v>
      </c>
      <c r="N1219">
        <v>2</v>
      </c>
      <c r="O1219">
        <v>1</v>
      </c>
      <c r="P1219">
        <v>118155</v>
      </c>
      <c r="Q1219" t="s">
        <v>24</v>
      </c>
      <c r="R1219">
        <v>7</v>
      </c>
      <c r="S1219" t="s">
        <v>27</v>
      </c>
      <c r="W1219" t="str">
        <f>IF(B1219&lt;30,"&lt;30",IF(B1219&lt;=40,"30-40",IF(B1219&lt;=50,"41-50",IF(B1219&lt;=60,"51-60","&gt;60"))))</f>
        <v>51-60</v>
      </c>
      <c r="X1219" t="str">
        <f t="shared" ref="X1219:X1282" si="76">IF(B1219&lt;=30, "18-30 (Young Adult)", IF(B1219&lt;=45, "31-45 (Middle-Aged)", "46-60 (Older Adult)"))</f>
        <v>46-60 (Older Adult)</v>
      </c>
      <c r="AA1219" t="str" cm="1">
        <f t="array" ref="AA1219">INDEX(F1219:F2718, MATCH(MAX(IF(H1219:H2718="0", COUNTIF(F1219:F2718, F1219:F2718), 0)), IF(H1219:H2718="0", COUNTIF(F1219:F2718, F1219:F2718), 0), 0))</f>
        <v>Education</v>
      </c>
      <c r="AB1219" t="str" cm="1">
        <f t="array" ref="AB1219">INDEX(Q1219:Q2217, MATCH(MAX(COUNTIFS(Q1219:Q2217, Q1219:Q2217, AC1219:AC2217, "High")), COUNTIFS(Q1219:Q2217, Q1219:Q2217, AC1219:AC2217, "High"), 0))</f>
        <v>East</v>
      </c>
      <c r="AC1219" t="str">
        <v>High Risk</v>
      </c>
      <c r="AH1219">
        <f t="shared" ref="AH1219:AH1282" si="77">AVERAGEIF(M:M,M1219,D:D)</f>
        <v>647.78062678062679</v>
      </c>
      <c r="AJ1219">
        <f t="shared" ref="AJ1219:AJ1282" si="78">AVERAGEIFS(H:H,N:N,N1219)</f>
        <v>0.13100436681222707</v>
      </c>
      <c r="AK1219">
        <f t="shared" ref="AK1219:AK1282" si="79">CORREL(O1219:O2718, H1219:H2718)</f>
        <v>8.6255165609623666E-3</v>
      </c>
      <c r="AM1219">
        <v>0.74595186589792095</v>
      </c>
      <c r="AN1219" s="8">
        <f>IF(L1219="Male", 1, 0)</f>
        <v>1</v>
      </c>
    </row>
    <row r="1220" spans="1:40" ht="15" x14ac:dyDescent="0.3">
      <c r="A1220">
        <v>1219</v>
      </c>
      <c r="B1220">
        <v>55</v>
      </c>
      <c r="C1220">
        <v>64405</v>
      </c>
      <c r="D1220">
        <v>685</v>
      </c>
      <c r="E1220">
        <v>275284</v>
      </c>
      <c r="F1220" t="s">
        <v>19</v>
      </c>
      <c r="G1220">
        <v>3765</v>
      </c>
      <c r="H1220">
        <v>0</v>
      </c>
      <c r="I1220">
        <v>0</v>
      </c>
      <c r="J1220" t="s">
        <v>20</v>
      </c>
      <c r="K1220" t="s">
        <v>29</v>
      </c>
      <c r="L1220" t="s">
        <v>30</v>
      </c>
      <c r="M1220" t="s">
        <v>37</v>
      </c>
      <c r="N1220">
        <v>5</v>
      </c>
      <c r="O1220">
        <v>4</v>
      </c>
      <c r="P1220">
        <v>81077</v>
      </c>
      <c r="Q1220" t="s">
        <v>26</v>
      </c>
      <c r="R1220">
        <v>6</v>
      </c>
      <c r="S1220" t="s">
        <v>43</v>
      </c>
      <c r="W1220" t="str">
        <f>IF(B1220&lt;30,"&lt;30",IF(B1220&lt;=40,"30-40",IF(B1220&lt;=50,"41-50",IF(B1220&lt;=60,"51-60","&gt;60"))))</f>
        <v>51-60</v>
      </c>
      <c r="X1220" t="str">
        <f t="shared" si="76"/>
        <v>46-60 (Older Adult)</v>
      </c>
      <c r="AA1220" t="str" cm="1">
        <f t="array" ref="AA1220">INDEX(F1220:F2719, MATCH(MAX(IF(H1220:H2719="0", COUNTIF(F1220:F2719, F1220:F2719), 0)), IF(H1220:H2719="0", COUNTIF(F1220:F2719, F1220:F2719), 0), 0))</f>
        <v>Home</v>
      </c>
      <c r="AB1220" t="str" cm="1">
        <f t="array" ref="AB1220">INDEX(Q1220:Q2218, MATCH(MAX(COUNTIFS(Q1220:Q2218, Q1220:Q2218, AC1220:AC2218, "High")), COUNTIFS(Q1220:Q2218, Q1220:Q2218, AC1220:AC2218, "High"), 0))</f>
        <v>West</v>
      </c>
      <c r="AC1220" t="str">
        <v>High Risk</v>
      </c>
      <c r="AH1220">
        <f t="shared" si="77"/>
        <v>652.44324324324327</v>
      </c>
      <c r="AJ1220">
        <f t="shared" si="78"/>
        <v>0.11715481171548117</v>
      </c>
      <c r="AK1220">
        <f t="shared" si="79"/>
        <v>6.7775429796509629E-3</v>
      </c>
      <c r="AM1220">
        <v>0.68222260438257465</v>
      </c>
      <c r="AN1220" s="8">
        <f>IF(L1220="Male", 1, 0)</f>
        <v>1</v>
      </c>
    </row>
    <row r="1221" spans="1:40" ht="15" x14ac:dyDescent="0.3">
      <c r="A1221">
        <v>1220</v>
      </c>
      <c r="B1221">
        <v>59</v>
      </c>
      <c r="C1221">
        <v>57440</v>
      </c>
      <c r="D1221">
        <v>658</v>
      </c>
      <c r="E1221">
        <v>238124</v>
      </c>
      <c r="F1221" t="s">
        <v>28</v>
      </c>
      <c r="G1221">
        <v>6008</v>
      </c>
      <c r="H1221">
        <v>0</v>
      </c>
      <c r="I1221">
        <v>0</v>
      </c>
      <c r="J1221" t="s">
        <v>20</v>
      </c>
      <c r="K1221" t="s">
        <v>33</v>
      </c>
      <c r="L1221" t="s">
        <v>30</v>
      </c>
      <c r="M1221" t="s">
        <v>23</v>
      </c>
      <c r="N1221">
        <v>5</v>
      </c>
      <c r="O1221">
        <v>4</v>
      </c>
      <c r="P1221">
        <v>112762</v>
      </c>
      <c r="Q1221" t="s">
        <v>32</v>
      </c>
      <c r="R1221">
        <v>18</v>
      </c>
      <c r="S1221" t="s">
        <v>43</v>
      </c>
      <c r="W1221" t="str">
        <f>IF(B1221&lt;30,"&lt;30",IF(B1221&lt;=40,"30-40",IF(B1221&lt;=50,"41-50",IF(B1221&lt;=60,"51-60","&gt;60"))))</f>
        <v>51-60</v>
      </c>
      <c r="X1221" t="str">
        <f t="shared" si="76"/>
        <v>46-60 (Older Adult)</v>
      </c>
      <c r="AA1221" t="str" cm="1">
        <f t="array" ref="AA1221">INDEX(F1221:F2720, MATCH(MAX(IF(H1221:H2720="0", COUNTIF(F1221:F2720, F1221:F2720), 0)), IF(H1221:H2720="0", COUNTIF(F1221:F2720, F1221:F2720), 0), 0))</f>
        <v>Education</v>
      </c>
      <c r="AB1221" t="str" cm="1">
        <f t="array" ref="AB1221">INDEX(Q1221:Q2219, MATCH(MAX(COUNTIFS(Q1221:Q2219, Q1221:Q2219, AC1221:AC2219, "High")), COUNTIFS(Q1221:Q2219, Q1221:Q2219, AC1221:AC2219, "High"), 0))</f>
        <v>South</v>
      </c>
      <c r="AC1221" t="str">
        <v>High Risk</v>
      </c>
      <c r="AH1221">
        <f t="shared" si="77"/>
        <v>647.51989389920425</v>
      </c>
      <c r="AJ1221">
        <f t="shared" si="78"/>
        <v>0.11715481171548117</v>
      </c>
      <c r="AK1221">
        <f t="shared" si="79"/>
        <v>8.9685201205034464E-3</v>
      </c>
      <c r="AM1221">
        <v>0.61918123150167903</v>
      </c>
      <c r="AN1221" s="8">
        <f>IF(L1221="Male", 1, 0)</f>
        <v>1</v>
      </c>
    </row>
    <row r="1222" spans="1:40" ht="15" x14ac:dyDescent="0.3">
      <c r="A1222">
        <v>1221</v>
      </c>
      <c r="B1222">
        <v>58</v>
      </c>
      <c r="C1222">
        <v>46030</v>
      </c>
      <c r="D1222">
        <v>648</v>
      </c>
      <c r="E1222">
        <v>186135</v>
      </c>
      <c r="F1222" t="s">
        <v>40</v>
      </c>
      <c r="G1222">
        <v>4918</v>
      </c>
      <c r="H1222">
        <v>0</v>
      </c>
      <c r="I1222">
        <v>0</v>
      </c>
      <c r="J1222" t="s">
        <v>20</v>
      </c>
      <c r="K1222" t="s">
        <v>29</v>
      </c>
      <c r="L1222" t="s">
        <v>22</v>
      </c>
      <c r="M1222" t="s">
        <v>37</v>
      </c>
      <c r="N1222">
        <v>3</v>
      </c>
      <c r="O1222">
        <v>3</v>
      </c>
      <c r="P1222">
        <v>114978</v>
      </c>
      <c r="Q1222" t="s">
        <v>32</v>
      </c>
      <c r="R1222">
        <v>13</v>
      </c>
      <c r="S1222" t="s">
        <v>34</v>
      </c>
      <c r="W1222" t="str">
        <f>IF(B1222&lt;30,"&lt;30",IF(B1222&lt;=40,"30-40",IF(B1222&lt;=50,"41-50",IF(B1222&lt;=60,"51-60","&gt;60"))))</f>
        <v>51-60</v>
      </c>
      <c r="X1222" t="str">
        <f t="shared" si="76"/>
        <v>46-60 (Older Adult)</v>
      </c>
      <c r="AA1222" t="str" cm="1">
        <f t="array" ref="AA1222">INDEX(F1222:F2721, MATCH(MAX(IF(H1222:H2721="0", COUNTIF(F1222:F2721, F1222:F2721), 0)), IF(H1222:H2721="0", COUNTIF(F1222:F2721, F1222:F2721), 0), 0))</f>
        <v>Car</v>
      </c>
      <c r="AB1222" t="str" cm="1">
        <f t="array" ref="AB1222">INDEX(Q1222:Q2220, MATCH(MAX(COUNTIFS(Q1222:Q2220, Q1222:Q2220, AC1222:AC2220, "High")), COUNTIFS(Q1222:Q2220, Q1222:Q2220, AC1222:AC2220, "High"), 0))</f>
        <v>South</v>
      </c>
      <c r="AC1222" t="str">
        <v>High Risk</v>
      </c>
      <c r="AH1222">
        <f t="shared" si="77"/>
        <v>652.44324324324327</v>
      </c>
      <c r="AJ1222">
        <f t="shared" si="78"/>
        <v>0.13414634146341464</v>
      </c>
      <c r="AK1222">
        <f t="shared" si="79"/>
        <v>1.1192925694065837E-2</v>
      </c>
      <c r="AM1222">
        <v>0.51590742467166895</v>
      </c>
      <c r="AN1222" s="8">
        <f>IF(L1222="Male", 1, 0)</f>
        <v>0</v>
      </c>
    </row>
    <row r="1223" spans="1:40" ht="15" x14ac:dyDescent="0.3">
      <c r="A1223">
        <v>1222</v>
      </c>
      <c r="B1223">
        <v>35</v>
      </c>
      <c r="C1223">
        <v>54269</v>
      </c>
      <c r="D1223">
        <v>571</v>
      </c>
      <c r="E1223">
        <v>211603</v>
      </c>
      <c r="F1223" t="s">
        <v>19</v>
      </c>
      <c r="G1223">
        <v>5732</v>
      </c>
      <c r="H1223">
        <v>0</v>
      </c>
      <c r="I1223">
        <v>1</v>
      </c>
      <c r="J1223" t="s">
        <v>20</v>
      </c>
      <c r="K1223" t="s">
        <v>33</v>
      </c>
      <c r="L1223" t="s">
        <v>22</v>
      </c>
      <c r="M1223" t="s">
        <v>41</v>
      </c>
      <c r="N1223">
        <v>1</v>
      </c>
      <c r="O1223">
        <v>1</v>
      </c>
      <c r="P1223">
        <v>116387</v>
      </c>
      <c r="Q1223" t="s">
        <v>24</v>
      </c>
      <c r="R1223">
        <v>9</v>
      </c>
      <c r="S1223" t="s">
        <v>25</v>
      </c>
      <c r="W1223" t="str">
        <f>IF(B1223&lt;30,"&lt;30",IF(B1223&lt;=40,"30-40",IF(B1223&lt;=50,"41-50",IF(B1223&lt;=60,"51-60","&gt;60"))))</f>
        <v>30-40</v>
      </c>
      <c r="X1223" t="str">
        <f t="shared" si="76"/>
        <v>31-45 (Middle-Aged)</v>
      </c>
      <c r="AA1223" t="str" cm="1">
        <f t="array" ref="AA1223">INDEX(F1223:F2722, MATCH(MAX(IF(H1223:H2722="0", COUNTIF(F1223:F2722, F1223:F2722), 0)), IF(H1223:H2722="0", COUNTIF(F1223:F2722, F1223:F2722), 0), 0))</f>
        <v>Home</v>
      </c>
      <c r="AB1223" t="str" cm="1">
        <f t="array" ref="AB1223">INDEX(Q1223:Q2221, MATCH(MAX(COUNTIFS(Q1223:Q2221, Q1223:Q2221, AC1223:AC2221, "High")), COUNTIFS(Q1223:Q2221, Q1223:Q2221, AC1223:AC2221, "High"), 0))</f>
        <v>East</v>
      </c>
      <c r="AC1223" t="str">
        <v>Low Risk</v>
      </c>
      <c r="AH1223">
        <f t="shared" si="77"/>
        <v>648.68905472636811</v>
      </c>
      <c r="AJ1223">
        <f t="shared" si="78"/>
        <v>0.15436241610738255</v>
      </c>
      <c r="AK1223">
        <f t="shared" si="79"/>
        <v>1.2038963811203871E-2</v>
      </c>
      <c r="AM1223">
        <v>0.59047998334585416</v>
      </c>
      <c r="AN1223" s="8">
        <f>IF(L1223="Male", 1, 0)</f>
        <v>0</v>
      </c>
    </row>
    <row r="1224" spans="1:40" ht="15" x14ac:dyDescent="0.3">
      <c r="A1224">
        <v>1223</v>
      </c>
      <c r="B1224">
        <v>26</v>
      </c>
      <c r="C1224">
        <v>76072</v>
      </c>
      <c r="D1224">
        <v>582</v>
      </c>
      <c r="E1224">
        <v>179164</v>
      </c>
      <c r="F1224" t="s">
        <v>35</v>
      </c>
      <c r="G1224">
        <v>4188</v>
      </c>
      <c r="H1224">
        <v>0</v>
      </c>
      <c r="I1224">
        <v>1</v>
      </c>
      <c r="J1224" t="s">
        <v>20</v>
      </c>
      <c r="K1224" t="s">
        <v>29</v>
      </c>
      <c r="L1224" t="s">
        <v>30</v>
      </c>
      <c r="M1224" t="s">
        <v>41</v>
      </c>
      <c r="N1224">
        <v>4</v>
      </c>
      <c r="O1224">
        <v>1</v>
      </c>
      <c r="P1224">
        <v>91955</v>
      </c>
      <c r="Q1224" t="s">
        <v>24</v>
      </c>
      <c r="R1224">
        <v>19</v>
      </c>
      <c r="S1224" t="s">
        <v>42</v>
      </c>
      <c r="W1224" t="str">
        <f>IF(B1224&lt;30,"&lt;30",IF(B1224&lt;=40,"30-40",IF(B1224&lt;=50,"41-50",IF(B1224&lt;=60,"51-60","&gt;60"))))</f>
        <v>&lt;30</v>
      </c>
      <c r="X1224" t="str">
        <f t="shared" si="76"/>
        <v>18-30 (Young Adult)</v>
      </c>
      <c r="AA1224" t="str" cm="1">
        <f t="array" ref="AA1224">INDEX(F1224:F2723, MATCH(MAX(IF(H1224:H2723="0", COUNTIF(F1224:F2723, F1224:F2723), 0)), IF(H1224:H2723="0", COUNTIF(F1224:F2723, F1224:F2723), 0), 0))</f>
        <v>Medical</v>
      </c>
      <c r="AB1224" t="str" cm="1">
        <f t="array" ref="AB1224">INDEX(Q1224:Q2222, MATCH(MAX(COUNTIFS(Q1224:Q2222, Q1224:Q2222, AC1224:AC2222, "High")), COUNTIFS(Q1224:Q2222, Q1224:Q2222, AC1224:AC2222, "High"), 0))</f>
        <v>East</v>
      </c>
      <c r="AC1224" t="str">
        <v>Low Risk</v>
      </c>
      <c r="AH1224">
        <f t="shared" si="77"/>
        <v>648.68905472636811</v>
      </c>
      <c r="AJ1224">
        <f t="shared" si="78"/>
        <v>0.17796610169491525</v>
      </c>
      <c r="AK1224">
        <f t="shared" si="79"/>
        <v>1.0164029544916096E-2</v>
      </c>
      <c r="AM1224">
        <v>0.78782256093697678</v>
      </c>
      <c r="AN1224" s="8">
        <f>IF(L1224="Male", 1, 0)</f>
        <v>1</v>
      </c>
    </row>
    <row r="1225" spans="1:40" ht="15" x14ac:dyDescent="0.3">
      <c r="A1225">
        <v>1224</v>
      </c>
      <c r="B1225">
        <v>28</v>
      </c>
      <c r="C1225">
        <v>48471</v>
      </c>
      <c r="D1225">
        <v>687</v>
      </c>
      <c r="E1225">
        <v>211065</v>
      </c>
      <c r="F1225" t="s">
        <v>28</v>
      </c>
      <c r="G1225">
        <v>3888</v>
      </c>
      <c r="H1225">
        <v>0</v>
      </c>
      <c r="I1225">
        <v>1</v>
      </c>
      <c r="J1225" t="s">
        <v>20</v>
      </c>
      <c r="K1225" t="s">
        <v>29</v>
      </c>
      <c r="L1225" t="s">
        <v>30</v>
      </c>
      <c r="M1225" t="s">
        <v>31</v>
      </c>
      <c r="N1225">
        <v>2</v>
      </c>
      <c r="O1225">
        <v>4</v>
      </c>
      <c r="P1225">
        <v>120585</v>
      </c>
      <c r="Q1225" t="s">
        <v>26</v>
      </c>
      <c r="R1225">
        <v>4</v>
      </c>
      <c r="S1225" t="s">
        <v>34</v>
      </c>
      <c r="W1225" t="str">
        <f>IF(B1225&lt;30,"&lt;30",IF(B1225&lt;=40,"30-40",IF(B1225&lt;=50,"41-50",IF(B1225&lt;=60,"51-60","&gt;60"))))</f>
        <v>&lt;30</v>
      </c>
      <c r="X1225" t="str">
        <f t="shared" si="76"/>
        <v>18-30 (Young Adult)</v>
      </c>
      <c r="AA1225" t="str" cm="1">
        <f t="array" ref="AA1225">INDEX(F1225:F2724, MATCH(MAX(IF(H1225:H2724="0", COUNTIF(F1225:F2724, F1225:F2724), 0)), IF(H1225:H2724="0", COUNTIF(F1225:F2724, F1225:F2724), 0), 0))</f>
        <v>Education</v>
      </c>
      <c r="AB1225" t="str" cm="1">
        <f t="array" ref="AB1225">INDEX(Q1225:Q2223, MATCH(MAX(COUNTIFS(Q1225:Q2223, Q1225:Q2223, AC1225:AC2223, "High")), COUNTIFS(Q1225:Q2223, Q1225:Q2223, AC1225:AC2223, "High"), 0))</f>
        <v>West</v>
      </c>
      <c r="AC1225" t="str">
        <v>High Risk</v>
      </c>
      <c r="AH1225">
        <f t="shared" si="77"/>
        <v>647.78062678062679</v>
      </c>
      <c r="AJ1225">
        <f t="shared" si="78"/>
        <v>0.13100436681222707</v>
      </c>
      <c r="AK1225">
        <f t="shared" si="79"/>
        <v>8.2637706721316595E-3</v>
      </c>
      <c r="AM1225">
        <v>0.53800132147027147</v>
      </c>
      <c r="AN1225" s="8">
        <f>IF(L1225="Male", 1, 0)</f>
        <v>1</v>
      </c>
    </row>
    <row r="1226" spans="1:40" ht="15" x14ac:dyDescent="0.3">
      <c r="A1226">
        <v>1225</v>
      </c>
      <c r="B1226">
        <v>60</v>
      </c>
      <c r="C1226">
        <v>60488</v>
      </c>
      <c r="D1226">
        <v>640</v>
      </c>
      <c r="E1226">
        <v>170268</v>
      </c>
      <c r="F1226" t="s">
        <v>44</v>
      </c>
      <c r="G1226">
        <v>5722</v>
      </c>
      <c r="H1226">
        <v>0</v>
      </c>
      <c r="I1226">
        <v>0</v>
      </c>
      <c r="J1226" t="s">
        <v>20</v>
      </c>
      <c r="K1226" t="s">
        <v>33</v>
      </c>
      <c r="L1226" t="s">
        <v>30</v>
      </c>
      <c r="M1226" t="s">
        <v>23</v>
      </c>
      <c r="N1226">
        <v>1</v>
      </c>
      <c r="O1226">
        <v>3</v>
      </c>
      <c r="P1226">
        <v>72323</v>
      </c>
      <c r="Q1226" t="s">
        <v>32</v>
      </c>
      <c r="R1226">
        <v>4</v>
      </c>
      <c r="S1226" t="s">
        <v>39</v>
      </c>
      <c r="W1226" t="str">
        <f>IF(B1226&lt;30,"&lt;30",IF(B1226&lt;=40,"30-40",IF(B1226&lt;=50,"41-50",IF(B1226&lt;=60,"51-60","&gt;60"))))</f>
        <v>51-60</v>
      </c>
      <c r="X1226" t="str">
        <f t="shared" si="76"/>
        <v>46-60 (Older Adult)</v>
      </c>
      <c r="AA1226" t="str" cm="1">
        <f t="array" ref="AA1226">INDEX(F1226:F2725, MATCH(MAX(IF(H1226:H2725="0", COUNTIF(F1226:F2725, F1226:F2725), 0)), IF(H1226:H2725="0", COUNTIF(F1226:F2725, F1226:F2725), 0), 0))</f>
        <v>Personal</v>
      </c>
      <c r="AB1226" t="str" cm="1">
        <f t="array" ref="AB1226">INDEX(Q1226:Q2224, MATCH(MAX(COUNTIFS(Q1226:Q2224, Q1226:Q2224, AC1226:AC2224, "High")), COUNTIFS(Q1226:Q2224, Q1226:Q2224, AC1226:AC2224, "High"), 0))</f>
        <v>South</v>
      </c>
      <c r="AC1226" t="str">
        <v>High Risk</v>
      </c>
      <c r="AH1226">
        <f t="shared" si="77"/>
        <v>647.51989389920425</v>
      </c>
      <c r="AJ1226">
        <f t="shared" si="78"/>
        <v>0.15436241610738255</v>
      </c>
      <c r="AK1226">
        <f t="shared" si="79"/>
        <v>1.0539764954570745E-2</v>
      </c>
      <c r="AM1226">
        <v>0.64676918620964308</v>
      </c>
      <c r="AN1226" s="8">
        <f>IF(L1226="Male", 1, 0)</f>
        <v>1</v>
      </c>
    </row>
    <row r="1227" spans="1:40" ht="15" x14ac:dyDescent="0.3">
      <c r="A1227">
        <v>1226</v>
      </c>
      <c r="B1227">
        <v>42</v>
      </c>
      <c r="C1227">
        <v>60094</v>
      </c>
      <c r="D1227">
        <v>582</v>
      </c>
      <c r="E1227">
        <v>191516</v>
      </c>
      <c r="F1227" t="s">
        <v>40</v>
      </c>
      <c r="G1227">
        <v>6296</v>
      </c>
      <c r="H1227">
        <v>0</v>
      </c>
      <c r="I1227">
        <v>0</v>
      </c>
      <c r="J1227" t="s">
        <v>20</v>
      </c>
      <c r="K1227" t="s">
        <v>33</v>
      </c>
      <c r="L1227" t="s">
        <v>22</v>
      </c>
      <c r="M1227" t="s">
        <v>41</v>
      </c>
      <c r="N1227">
        <v>3</v>
      </c>
      <c r="O1227">
        <v>4</v>
      </c>
      <c r="P1227">
        <v>26377</v>
      </c>
      <c r="Q1227" t="s">
        <v>32</v>
      </c>
      <c r="R1227">
        <v>13</v>
      </c>
      <c r="S1227" t="s">
        <v>27</v>
      </c>
      <c r="W1227" t="str">
        <f>IF(B1227&lt;30,"&lt;30",IF(B1227&lt;=40,"30-40",IF(B1227&lt;=50,"41-50",IF(B1227&lt;=60,"51-60","&gt;60"))))</f>
        <v>41-50</v>
      </c>
      <c r="X1227" t="str">
        <f t="shared" si="76"/>
        <v>31-45 (Middle-Aged)</v>
      </c>
      <c r="AA1227" t="str" cm="1">
        <f t="array" ref="AA1227">INDEX(F1227:F2726, MATCH(MAX(IF(H1227:H2726="0", COUNTIF(F1227:F2726, F1227:F2726), 0)), IF(H1227:H2726="0", COUNTIF(F1227:F2726, F1227:F2726), 0), 0))</f>
        <v>Car</v>
      </c>
      <c r="AB1227" t="str" cm="1">
        <f t="array" ref="AB1227">INDEX(Q1227:Q2225, MATCH(MAX(COUNTIFS(Q1227:Q2225, Q1227:Q2225, AC1227:AC2225, "High")), COUNTIFS(Q1227:Q2225, Q1227:Q2225, AC1227:AC2225, "High"), 0))</f>
        <v>South</v>
      </c>
      <c r="AC1227" t="str">
        <v>Low Risk</v>
      </c>
      <c r="AH1227">
        <f t="shared" si="77"/>
        <v>648.68905472636811</v>
      </c>
      <c r="AJ1227">
        <f t="shared" si="78"/>
        <v>0.13414634146341464</v>
      </c>
      <c r="AK1227">
        <f t="shared" si="79"/>
        <v>1.1404333751127944E-2</v>
      </c>
      <c r="AM1227">
        <v>0.64320302670999163</v>
      </c>
      <c r="AN1227" s="8">
        <f>IF(L1227="Male", 1, 0)</f>
        <v>0</v>
      </c>
    </row>
    <row r="1228" spans="1:40" ht="15" x14ac:dyDescent="0.3">
      <c r="A1228">
        <v>1227</v>
      </c>
      <c r="B1228">
        <v>21</v>
      </c>
      <c r="C1228">
        <v>40012</v>
      </c>
      <c r="D1228">
        <v>579</v>
      </c>
      <c r="E1228">
        <v>307177</v>
      </c>
      <c r="F1228" t="s">
        <v>28</v>
      </c>
      <c r="G1228">
        <v>4127</v>
      </c>
      <c r="H1228">
        <v>0</v>
      </c>
      <c r="I1228">
        <v>1</v>
      </c>
      <c r="J1228" t="s">
        <v>20</v>
      </c>
      <c r="K1228" t="s">
        <v>21</v>
      </c>
      <c r="L1228" t="s">
        <v>22</v>
      </c>
      <c r="M1228" t="s">
        <v>23</v>
      </c>
      <c r="N1228">
        <v>0</v>
      </c>
      <c r="O1228">
        <v>1</v>
      </c>
      <c r="P1228">
        <v>121206</v>
      </c>
      <c r="Q1228" t="s">
        <v>38</v>
      </c>
      <c r="R1228">
        <v>11</v>
      </c>
      <c r="S1228" t="s">
        <v>43</v>
      </c>
      <c r="W1228" t="str">
        <f>IF(B1228&lt;30,"&lt;30",IF(B1228&lt;=40,"30-40",IF(B1228&lt;=50,"41-50",IF(B1228&lt;=60,"51-60","&gt;60"))))</f>
        <v>&lt;30</v>
      </c>
      <c r="X1228" t="str">
        <f t="shared" si="76"/>
        <v>18-30 (Young Adult)</v>
      </c>
      <c r="AA1228" t="str" cm="1">
        <f t="array" ref="AA1228">INDEX(F1228:F2727, MATCH(MAX(IF(H1228:H2727="0", COUNTIF(F1228:F2727, F1228:F2727), 0)), IF(H1228:H2727="0", COUNTIF(F1228:F2727, F1228:F2727), 0), 0))</f>
        <v>Education</v>
      </c>
      <c r="AB1228" t="str" cm="1">
        <f t="array" ref="AB1228">INDEX(Q1228:Q2226, MATCH(MAX(COUNTIFS(Q1228:Q2226, Q1228:Q2226, AC1228:AC2226, "High")), COUNTIFS(Q1228:Q2226, Q1228:Q2226, AC1228:AC2226, "High"), 0))</f>
        <v>North</v>
      </c>
      <c r="AC1228" t="str">
        <v>Low Risk</v>
      </c>
      <c r="AH1228">
        <f t="shared" si="77"/>
        <v>647.51989389920425</v>
      </c>
      <c r="AJ1228">
        <f t="shared" si="78"/>
        <v>0.15873015873015872</v>
      </c>
      <c r="AK1228">
        <f t="shared" si="79"/>
        <v>1.37332307024187E-2</v>
      </c>
      <c r="AM1228">
        <v>0.46143750622267682</v>
      </c>
      <c r="AN1228" s="8">
        <f>IF(L1228="Male", 1, 0)</f>
        <v>0</v>
      </c>
    </row>
    <row r="1229" spans="1:40" ht="15" x14ac:dyDescent="0.3">
      <c r="A1229">
        <v>1228</v>
      </c>
      <c r="B1229">
        <v>33</v>
      </c>
      <c r="C1229">
        <v>41169</v>
      </c>
      <c r="D1229">
        <v>681</v>
      </c>
      <c r="E1229">
        <v>215547</v>
      </c>
      <c r="F1229" t="s">
        <v>19</v>
      </c>
      <c r="G1229">
        <v>6017</v>
      </c>
      <c r="H1229">
        <v>0</v>
      </c>
      <c r="I1229">
        <v>0</v>
      </c>
      <c r="J1229" t="s">
        <v>20</v>
      </c>
      <c r="K1229" t="s">
        <v>29</v>
      </c>
      <c r="L1229" t="s">
        <v>30</v>
      </c>
      <c r="M1229" t="s">
        <v>37</v>
      </c>
      <c r="N1229">
        <v>5</v>
      </c>
      <c r="O1229">
        <v>3</v>
      </c>
      <c r="P1229">
        <v>104967</v>
      </c>
      <c r="Q1229" t="s">
        <v>38</v>
      </c>
      <c r="R1229">
        <v>2</v>
      </c>
      <c r="S1229" t="s">
        <v>27</v>
      </c>
      <c r="W1229" t="str">
        <f>IF(B1229&lt;30,"&lt;30",IF(B1229&lt;=40,"30-40",IF(B1229&lt;=50,"41-50",IF(B1229&lt;=60,"51-60","&gt;60"))))</f>
        <v>30-40</v>
      </c>
      <c r="X1229" t="str">
        <f t="shared" si="76"/>
        <v>31-45 (Middle-Aged)</v>
      </c>
      <c r="AA1229" t="str" cm="1">
        <f t="array" ref="AA1229">INDEX(F1229:F2728, MATCH(MAX(IF(H1229:H2728="0", COUNTIF(F1229:F2728, F1229:F2728), 0)), IF(H1229:H2728="0", COUNTIF(F1229:F2728, F1229:F2728), 0), 0))</f>
        <v>Home</v>
      </c>
      <c r="AB1229" t="str" cm="1">
        <f t="array" ref="AB1229">INDEX(Q1229:Q2227, MATCH(MAX(COUNTIFS(Q1229:Q2227, Q1229:Q2227, AC1229:AC2227, "High")), COUNTIFS(Q1229:Q2227, Q1229:Q2227, AC1229:AC2227, "High"), 0))</f>
        <v>North</v>
      </c>
      <c r="AC1229" t="str">
        <v>High Risk</v>
      </c>
      <c r="AH1229">
        <f t="shared" si="77"/>
        <v>652.44324324324327</v>
      </c>
      <c r="AJ1229">
        <f t="shared" si="78"/>
        <v>0.11715481171548117</v>
      </c>
      <c r="AK1229">
        <f t="shared" si="79"/>
        <v>1.1804758141179362E-2</v>
      </c>
      <c r="AM1229">
        <v>0.47190970556556211</v>
      </c>
      <c r="AN1229" s="8">
        <f>IF(L1229="Male", 1, 0)</f>
        <v>1</v>
      </c>
    </row>
    <row r="1230" spans="1:40" ht="15" x14ac:dyDescent="0.3">
      <c r="A1230">
        <v>1229</v>
      </c>
      <c r="B1230">
        <v>44</v>
      </c>
      <c r="C1230">
        <v>72905</v>
      </c>
      <c r="D1230">
        <v>693</v>
      </c>
      <c r="E1230">
        <v>178506</v>
      </c>
      <c r="F1230" t="s">
        <v>28</v>
      </c>
      <c r="G1230">
        <v>4023</v>
      </c>
      <c r="H1230">
        <v>0</v>
      </c>
      <c r="I1230">
        <v>1</v>
      </c>
      <c r="J1230" t="s">
        <v>20</v>
      </c>
      <c r="K1230" t="s">
        <v>33</v>
      </c>
      <c r="L1230" t="s">
        <v>22</v>
      </c>
      <c r="M1230" t="s">
        <v>31</v>
      </c>
      <c r="N1230">
        <v>4</v>
      </c>
      <c r="O1230">
        <v>4</v>
      </c>
      <c r="P1230">
        <v>81697</v>
      </c>
      <c r="Q1230" t="s">
        <v>32</v>
      </c>
      <c r="R1230">
        <v>6</v>
      </c>
      <c r="S1230" t="s">
        <v>43</v>
      </c>
      <c r="W1230" t="str">
        <f>IF(B1230&lt;30,"&lt;30",IF(B1230&lt;=40,"30-40",IF(B1230&lt;=50,"41-50",IF(B1230&lt;=60,"51-60","&gt;60"))))</f>
        <v>41-50</v>
      </c>
      <c r="X1230" t="str">
        <f t="shared" si="76"/>
        <v>31-45 (Middle-Aged)</v>
      </c>
      <c r="AA1230" t="str" cm="1">
        <f t="array" ref="AA1230">INDEX(F1230:F2729, MATCH(MAX(IF(H1230:H2729="0", COUNTIF(F1230:F2729, F1230:F2729), 0)), IF(H1230:H2729="0", COUNTIF(F1230:F2729, F1230:F2729), 0), 0))</f>
        <v>Education</v>
      </c>
      <c r="AB1230" t="str" cm="1">
        <f t="array" ref="AB1230">INDEX(Q1230:Q2228, MATCH(MAX(COUNTIFS(Q1230:Q2228, Q1230:Q2228, AC1230:AC2228, "High")), COUNTIFS(Q1230:Q2228, Q1230:Q2228, AC1230:AC2228, "High"), 0))</f>
        <v>South</v>
      </c>
      <c r="AC1230" t="str">
        <v>High Risk</v>
      </c>
      <c r="AH1230">
        <f t="shared" si="77"/>
        <v>647.78062678062679</v>
      </c>
      <c r="AJ1230">
        <f t="shared" si="78"/>
        <v>0.17796610169491525</v>
      </c>
      <c r="AK1230">
        <f t="shared" si="79"/>
        <v>1.2691629154998118E-2</v>
      </c>
      <c r="AM1230">
        <v>0.75915751744612292</v>
      </c>
      <c r="AN1230" s="8">
        <f>IF(L1230="Male", 1, 0)</f>
        <v>0</v>
      </c>
    </row>
    <row r="1231" spans="1:40" ht="15" x14ac:dyDescent="0.3">
      <c r="A1231">
        <v>1230</v>
      </c>
      <c r="B1231">
        <v>41</v>
      </c>
      <c r="C1231">
        <v>58551</v>
      </c>
      <c r="D1231">
        <v>573</v>
      </c>
      <c r="E1231">
        <v>144987</v>
      </c>
      <c r="F1231" t="s">
        <v>40</v>
      </c>
      <c r="G1231">
        <v>3363</v>
      </c>
      <c r="H1231">
        <v>0</v>
      </c>
      <c r="I1231">
        <v>1</v>
      </c>
      <c r="J1231" t="s">
        <v>20</v>
      </c>
      <c r="K1231" t="s">
        <v>21</v>
      </c>
      <c r="L1231" t="s">
        <v>22</v>
      </c>
      <c r="M1231" t="s">
        <v>31</v>
      </c>
      <c r="N1231">
        <v>5</v>
      </c>
      <c r="O1231">
        <v>1</v>
      </c>
      <c r="P1231">
        <v>55865</v>
      </c>
      <c r="Q1231" t="s">
        <v>38</v>
      </c>
      <c r="R1231">
        <v>12</v>
      </c>
      <c r="S1231" t="s">
        <v>27</v>
      </c>
      <c r="W1231" t="str">
        <f>IF(B1231&lt;30,"&lt;30",IF(B1231&lt;=40,"30-40",IF(B1231&lt;=50,"41-50",IF(B1231&lt;=60,"51-60","&gt;60"))))</f>
        <v>41-50</v>
      </c>
      <c r="X1231" t="str">
        <f t="shared" si="76"/>
        <v>31-45 (Middle-Aged)</v>
      </c>
      <c r="AA1231" t="str" cm="1">
        <f t="array" ref="AA1231">INDEX(F1231:F2730, MATCH(MAX(IF(H1231:H2730="0", COUNTIF(F1231:F2730, F1231:F2730), 0)), IF(H1231:H2730="0", COUNTIF(F1231:F2730, F1231:F2730), 0), 0))</f>
        <v>Car</v>
      </c>
      <c r="AB1231" t="str" cm="1">
        <f t="array" ref="AB1231">INDEX(Q1231:Q2229, MATCH(MAX(COUNTIFS(Q1231:Q2229, Q1231:Q2229, AC1231:AC2229, "High")), COUNTIFS(Q1231:Q2229, Q1231:Q2229, AC1231:AC2229, "High"), 0))</f>
        <v>North</v>
      </c>
      <c r="AC1231" t="str">
        <v>Low Risk</v>
      </c>
      <c r="AH1231">
        <f t="shared" si="77"/>
        <v>647.78062678062679</v>
      </c>
      <c r="AJ1231">
        <f t="shared" si="78"/>
        <v>0.11715481171548117</v>
      </c>
      <c r="AK1231">
        <f t="shared" si="79"/>
        <v>1.5075884234834271E-2</v>
      </c>
      <c r="AM1231">
        <v>0.62923707719739685</v>
      </c>
      <c r="AN1231" s="8">
        <f>IF(L1231="Male", 1, 0)</f>
        <v>0</v>
      </c>
    </row>
    <row r="1232" spans="1:40" ht="15" x14ac:dyDescent="0.3">
      <c r="A1232">
        <v>1231</v>
      </c>
      <c r="B1232">
        <v>63</v>
      </c>
      <c r="C1232">
        <v>39794</v>
      </c>
      <c r="D1232">
        <v>657</v>
      </c>
      <c r="E1232">
        <v>195009</v>
      </c>
      <c r="F1232" t="s">
        <v>44</v>
      </c>
      <c r="G1232">
        <v>5585</v>
      </c>
      <c r="H1232">
        <v>1</v>
      </c>
      <c r="I1232">
        <v>1</v>
      </c>
      <c r="J1232" t="s">
        <v>20</v>
      </c>
      <c r="K1232" t="s">
        <v>33</v>
      </c>
      <c r="L1232" t="s">
        <v>30</v>
      </c>
      <c r="M1232" t="s">
        <v>37</v>
      </c>
      <c r="N1232">
        <v>1</v>
      </c>
      <c r="O1232">
        <v>2</v>
      </c>
      <c r="P1232">
        <v>38902</v>
      </c>
      <c r="Q1232" t="s">
        <v>38</v>
      </c>
      <c r="R1232">
        <v>8</v>
      </c>
      <c r="S1232" t="s">
        <v>25</v>
      </c>
      <c r="W1232" t="str">
        <f>IF(B1232&lt;30,"&lt;30",IF(B1232&lt;=40,"30-40",IF(B1232&lt;=50,"41-50",IF(B1232&lt;=60,"51-60","&gt;60"))))</f>
        <v>&gt;60</v>
      </c>
      <c r="X1232" t="str">
        <f t="shared" si="76"/>
        <v>46-60 (Older Adult)</v>
      </c>
      <c r="AA1232" t="str" cm="1">
        <f t="array" ref="AA1232">INDEX(F1232:F2731, MATCH(MAX(IF(H1232:H2731="0", COUNTIF(F1232:F2731, F1232:F2731), 0)), IF(H1232:H2731="0", COUNTIF(F1232:F2731, F1232:F2731), 0), 0))</f>
        <v>Personal</v>
      </c>
      <c r="AB1232" t="str" cm="1">
        <f t="array" ref="AB1232">INDEX(Q1232:Q2230, MATCH(MAX(COUNTIFS(Q1232:Q2230, Q1232:Q2230, AC1232:AC2230, "High")), COUNTIFS(Q1232:Q2230, Q1232:Q2230, AC1232:AC2230, "High"), 0))</f>
        <v>North</v>
      </c>
      <c r="AC1232" t="str">
        <v>High Risk</v>
      </c>
      <c r="AH1232">
        <f t="shared" si="77"/>
        <v>652.44324324324327</v>
      </c>
      <c r="AJ1232">
        <f t="shared" si="78"/>
        <v>0.15436241610738255</v>
      </c>
      <c r="AK1232">
        <f t="shared" si="79"/>
        <v>1.311814441721249E-2</v>
      </c>
      <c r="AM1232">
        <v>0.45946435198175284</v>
      </c>
      <c r="AN1232" s="8">
        <f>IF(L1232="Male", 1, 0)</f>
        <v>1</v>
      </c>
    </row>
    <row r="1233" spans="1:40" ht="15" x14ac:dyDescent="0.3">
      <c r="A1233">
        <v>1232</v>
      </c>
      <c r="B1233">
        <v>24</v>
      </c>
      <c r="C1233">
        <v>45330</v>
      </c>
      <c r="D1233">
        <v>669</v>
      </c>
      <c r="E1233">
        <v>237267</v>
      </c>
      <c r="F1233" t="s">
        <v>44</v>
      </c>
      <c r="G1233">
        <v>4045</v>
      </c>
      <c r="H1233">
        <v>0</v>
      </c>
      <c r="I1233">
        <v>1</v>
      </c>
      <c r="J1233" t="s">
        <v>20</v>
      </c>
      <c r="K1233" t="s">
        <v>21</v>
      </c>
      <c r="L1233" t="s">
        <v>22</v>
      </c>
      <c r="M1233" t="s">
        <v>41</v>
      </c>
      <c r="N1233">
        <v>1</v>
      </c>
      <c r="O1233">
        <v>3</v>
      </c>
      <c r="P1233">
        <v>101552</v>
      </c>
      <c r="Q1233" t="s">
        <v>38</v>
      </c>
      <c r="R1233">
        <v>5</v>
      </c>
      <c r="S1233" t="s">
        <v>34</v>
      </c>
      <c r="W1233" t="str">
        <f>IF(B1233&lt;30,"&lt;30",IF(B1233&lt;=40,"30-40",IF(B1233&lt;=50,"41-50",IF(B1233&lt;=60,"51-60","&gt;60"))))</f>
        <v>&lt;30</v>
      </c>
      <c r="X1233" t="str">
        <f t="shared" si="76"/>
        <v>18-30 (Young Adult)</v>
      </c>
      <c r="AA1233" t="str" cm="1">
        <f t="array" ref="AA1233">INDEX(F1233:F2732, MATCH(MAX(IF(H1233:H2732="0", COUNTIF(F1233:F2732, F1233:F2732), 0)), IF(H1233:H2732="0", COUNTIF(F1233:F2732, F1233:F2732), 0), 0))</f>
        <v>Personal</v>
      </c>
      <c r="AB1233" t="str" cm="1">
        <f t="array" ref="AB1233">INDEX(Q1233:Q2231, MATCH(MAX(COUNTIFS(Q1233:Q2231, Q1233:Q2231, AC1233:AC2231, "High")), COUNTIFS(Q1233:Q2231, Q1233:Q2231, AC1233:AC2231, "High"), 0))</f>
        <v>North</v>
      </c>
      <c r="AC1233" t="str">
        <v>High Risk</v>
      </c>
      <c r="AH1233">
        <f t="shared" si="77"/>
        <v>648.68905472636811</v>
      </c>
      <c r="AJ1233">
        <f t="shared" si="78"/>
        <v>0.15436241610738255</v>
      </c>
      <c r="AK1233">
        <f t="shared" si="79"/>
        <v>1.6249192717483762E-2</v>
      </c>
      <c r="AM1233">
        <v>0.50957160830172965</v>
      </c>
      <c r="AN1233" s="8">
        <f>IF(L1233="Male", 1, 0)</f>
        <v>0</v>
      </c>
    </row>
    <row r="1234" spans="1:40" ht="15" x14ac:dyDescent="0.3">
      <c r="A1234">
        <v>1233</v>
      </c>
      <c r="B1234">
        <v>27</v>
      </c>
      <c r="C1234">
        <v>35216</v>
      </c>
      <c r="D1234">
        <v>620</v>
      </c>
      <c r="E1234">
        <v>206835</v>
      </c>
      <c r="F1234" t="s">
        <v>44</v>
      </c>
      <c r="G1234">
        <v>3789</v>
      </c>
      <c r="H1234">
        <v>0</v>
      </c>
      <c r="I1234">
        <v>1</v>
      </c>
      <c r="J1234" t="s">
        <v>20</v>
      </c>
      <c r="K1234" t="s">
        <v>21</v>
      </c>
      <c r="L1234" t="s">
        <v>22</v>
      </c>
      <c r="M1234" t="s">
        <v>23</v>
      </c>
      <c r="N1234">
        <v>0</v>
      </c>
      <c r="O1234">
        <v>1</v>
      </c>
      <c r="P1234">
        <v>149463</v>
      </c>
      <c r="Q1234" t="s">
        <v>24</v>
      </c>
      <c r="R1234">
        <v>9</v>
      </c>
      <c r="S1234" t="s">
        <v>39</v>
      </c>
      <c r="W1234" t="str">
        <f>IF(B1234&lt;30,"&lt;30",IF(B1234&lt;=40,"30-40",IF(B1234&lt;=50,"41-50",IF(B1234&lt;=60,"51-60","&gt;60"))))</f>
        <v>&lt;30</v>
      </c>
      <c r="X1234" t="str">
        <f t="shared" si="76"/>
        <v>18-30 (Young Adult)</v>
      </c>
      <c r="AA1234" t="str" cm="1">
        <f t="array" ref="AA1234">INDEX(F1234:F2733, MATCH(MAX(IF(H1234:H2733="0", COUNTIF(F1234:F2733, F1234:F2733), 0)), IF(H1234:H2733="0", COUNTIF(F1234:F2733, F1234:F2733), 0), 0))</f>
        <v>Personal</v>
      </c>
      <c r="AB1234" t="str" cm="1">
        <f t="array" ref="AB1234">INDEX(Q1234:Q2232, MATCH(MAX(COUNTIFS(Q1234:Q2232, Q1234:Q2232, AC1234:AC2232, "High")), COUNTIFS(Q1234:Q2232, Q1234:Q2232, AC1234:AC2232, "High"), 0))</f>
        <v>East</v>
      </c>
      <c r="AC1234" t="str">
        <v>High Risk</v>
      </c>
      <c r="AH1234">
        <f t="shared" si="77"/>
        <v>647.51989389920425</v>
      </c>
      <c r="AJ1234">
        <f t="shared" si="78"/>
        <v>0.15873015873015872</v>
      </c>
      <c r="AK1234">
        <f t="shared" si="79"/>
        <v>1.7151319547552689E-2</v>
      </c>
      <c r="AM1234">
        <v>0.41802811292235004</v>
      </c>
      <c r="AN1234" s="8">
        <f>IF(L1234="Male", 1, 0)</f>
        <v>0</v>
      </c>
    </row>
    <row r="1235" spans="1:40" ht="15" x14ac:dyDescent="0.3">
      <c r="A1235">
        <v>1234</v>
      </c>
      <c r="B1235">
        <v>32</v>
      </c>
      <c r="C1235">
        <v>65997</v>
      </c>
      <c r="D1235">
        <v>711</v>
      </c>
      <c r="E1235">
        <v>197301</v>
      </c>
      <c r="F1235" t="s">
        <v>40</v>
      </c>
      <c r="G1235">
        <v>3811</v>
      </c>
      <c r="H1235">
        <v>0</v>
      </c>
      <c r="I1235">
        <v>1</v>
      </c>
      <c r="J1235" t="s">
        <v>36</v>
      </c>
      <c r="K1235" t="s">
        <v>33</v>
      </c>
      <c r="L1235" t="s">
        <v>22</v>
      </c>
      <c r="M1235" t="s">
        <v>23</v>
      </c>
      <c r="N1235">
        <v>2</v>
      </c>
      <c r="O1235">
        <v>3</v>
      </c>
      <c r="P1235">
        <v>95843</v>
      </c>
      <c r="Q1235" t="s">
        <v>32</v>
      </c>
      <c r="R1235">
        <v>4</v>
      </c>
      <c r="S1235" t="s">
        <v>27</v>
      </c>
      <c r="W1235" t="str">
        <f>IF(B1235&lt;30,"&lt;30",IF(B1235&lt;=40,"30-40",IF(B1235&lt;=50,"41-50",IF(B1235&lt;=60,"51-60","&gt;60"))))</f>
        <v>30-40</v>
      </c>
      <c r="X1235" t="str">
        <f t="shared" si="76"/>
        <v>31-45 (Middle-Aged)</v>
      </c>
      <c r="AA1235" t="str" cm="1">
        <f t="array" ref="AA1235">INDEX(F1235:F2734, MATCH(MAX(IF(H1235:H2734="0", COUNTIF(F1235:F2734, F1235:F2734), 0)), IF(H1235:H2734="0", COUNTIF(F1235:F2734, F1235:F2734), 0), 0))</f>
        <v>Car</v>
      </c>
      <c r="AB1235" t="str" cm="1">
        <f t="array" ref="AB1235">INDEX(Q1235:Q2233, MATCH(MAX(COUNTIFS(Q1235:Q2233, Q1235:Q2233, AC1235:AC2233, "High")), COUNTIFS(Q1235:Q2233, Q1235:Q2233, AC1235:AC2233, "High"), 0))</f>
        <v>South</v>
      </c>
      <c r="AC1235" t="str">
        <v>High Risk</v>
      </c>
      <c r="AH1235">
        <f t="shared" si="77"/>
        <v>647.51989389920425</v>
      </c>
      <c r="AJ1235">
        <f t="shared" si="78"/>
        <v>0.13100436681222707</v>
      </c>
      <c r="AK1235">
        <f t="shared" si="79"/>
        <v>1.519081367227685E-2</v>
      </c>
      <c r="AM1235">
        <v>0.69663206104106512</v>
      </c>
      <c r="AN1235" s="8">
        <f>IF(L1235="Male", 1, 0)</f>
        <v>0</v>
      </c>
    </row>
    <row r="1236" spans="1:40" ht="15" x14ac:dyDescent="0.3">
      <c r="A1236">
        <v>1235</v>
      </c>
      <c r="B1236">
        <v>33</v>
      </c>
      <c r="C1236">
        <v>46223</v>
      </c>
      <c r="D1236">
        <v>632</v>
      </c>
      <c r="E1236">
        <v>221278</v>
      </c>
      <c r="F1236" t="s">
        <v>28</v>
      </c>
      <c r="G1236">
        <v>4652</v>
      </c>
      <c r="H1236">
        <v>0</v>
      </c>
      <c r="I1236">
        <v>1</v>
      </c>
      <c r="J1236" t="s">
        <v>20</v>
      </c>
      <c r="K1236" t="s">
        <v>33</v>
      </c>
      <c r="L1236" t="s">
        <v>30</v>
      </c>
      <c r="M1236" t="s">
        <v>23</v>
      </c>
      <c r="N1236">
        <v>0</v>
      </c>
      <c r="O1236">
        <v>1</v>
      </c>
      <c r="P1236">
        <v>89159</v>
      </c>
      <c r="Q1236" t="s">
        <v>32</v>
      </c>
      <c r="R1236">
        <v>9</v>
      </c>
      <c r="S1236" t="s">
        <v>27</v>
      </c>
      <c r="W1236" t="str">
        <f>IF(B1236&lt;30,"&lt;30",IF(B1236&lt;=40,"30-40",IF(B1236&lt;=50,"41-50",IF(B1236&lt;=60,"51-60","&gt;60"))))</f>
        <v>30-40</v>
      </c>
      <c r="X1236" t="str">
        <f t="shared" si="76"/>
        <v>31-45 (Middle-Aged)</v>
      </c>
      <c r="AA1236" t="str" cm="1">
        <f t="array" ref="AA1236">INDEX(F1236:F2735, MATCH(MAX(IF(H1236:H2735="0", COUNTIF(F1236:F2735, F1236:F2735), 0)), IF(H1236:H2735="0", COUNTIF(F1236:F2735, F1236:F2735), 0), 0))</f>
        <v>Education</v>
      </c>
      <c r="AB1236" t="str" cm="1">
        <f t="array" ref="AB1236">INDEX(Q1236:Q2234, MATCH(MAX(COUNTIFS(Q1236:Q2234, Q1236:Q2234, AC1236:AC2234, "High")), COUNTIFS(Q1236:Q2234, Q1236:Q2234, AC1236:AC2234, "High"), 0))</f>
        <v>South</v>
      </c>
      <c r="AC1236" t="str">
        <v>High Risk</v>
      </c>
      <c r="AH1236">
        <f t="shared" si="77"/>
        <v>647.51989389920425</v>
      </c>
      <c r="AJ1236">
        <f t="shared" si="78"/>
        <v>0.15873015873015872</v>
      </c>
      <c r="AK1236">
        <f t="shared" si="79"/>
        <v>1.6098212195461883E-2</v>
      </c>
      <c r="AM1236">
        <v>0.51765429975652366</v>
      </c>
      <c r="AN1236" s="8">
        <f>IF(L1236="Male", 1, 0)</f>
        <v>1</v>
      </c>
    </row>
    <row r="1237" spans="1:40" ht="15" x14ac:dyDescent="0.3">
      <c r="A1237">
        <v>1236</v>
      </c>
      <c r="B1237">
        <v>64</v>
      </c>
      <c r="C1237">
        <v>46423</v>
      </c>
      <c r="D1237">
        <v>564</v>
      </c>
      <c r="E1237">
        <v>219714</v>
      </c>
      <c r="F1237" t="s">
        <v>40</v>
      </c>
      <c r="G1237">
        <v>3299</v>
      </c>
      <c r="H1237">
        <v>0</v>
      </c>
      <c r="I1237">
        <v>1</v>
      </c>
      <c r="J1237" t="s">
        <v>20</v>
      </c>
      <c r="K1237" t="s">
        <v>29</v>
      </c>
      <c r="L1237" t="s">
        <v>22</v>
      </c>
      <c r="M1237" t="s">
        <v>41</v>
      </c>
      <c r="N1237">
        <v>2</v>
      </c>
      <c r="O1237">
        <v>3</v>
      </c>
      <c r="P1237">
        <v>99268</v>
      </c>
      <c r="Q1237" t="s">
        <v>32</v>
      </c>
      <c r="R1237">
        <v>12</v>
      </c>
      <c r="S1237" t="s">
        <v>27</v>
      </c>
      <c r="W1237" t="str">
        <f>IF(B1237&lt;30,"&lt;30",IF(B1237&lt;=40,"30-40",IF(B1237&lt;=50,"41-50",IF(B1237&lt;=60,"51-60","&gt;60"))))</f>
        <v>&gt;60</v>
      </c>
      <c r="X1237" t="str">
        <f t="shared" si="76"/>
        <v>46-60 (Older Adult)</v>
      </c>
      <c r="AA1237" t="str" cm="1">
        <f t="array" ref="AA1237">INDEX(F1237:F2736, MATCH(MAX(IF(H1237:H2736="0", COUNTIF(F1237:F2736, F1237:F2736), 0)), IF(H1237:H2736="0", COUNTIF(F1237:F2736, F1237:F2736), 0), 0))</f>
        <v>Car</v>
      </c>
      <c r="AB1237" t="str" cm="1">
        <f t="array" ref="AB1237">INDEX(Q1237:Q2235, MATCH(MAX(COUNTIFS(Q1237:Q2235, Q1237:Q2235, AC1237:AC2235, "High")), COUNTIFS(Q1237:Q2235, Q1237:Q2235, AC1237:AC2235, "High"), 0))</f>
        <v>South</v>
      </c>
      <c r="AC1237" t="str">
        <v>Low Risk</v>
      </c>
      <c r="AH1237">
        <f t="shared" si="77"/>
        <v>648.68905472636811</v>
      </c>
      <c r="AJ1237">
        <f t="shared" si="78"/>
        <v>0.13100436681222707</v>
      </c>
      <c r="AK1237">
        <f t="shared" si="79"/>
        <v>1.4106829246154359E-2</v>
      </c>
      <c r="AM1237">
        <v>0.51946453300507767</v>
      </c>
      <c r="AN1237" s="8">
        <f>IF(L1237="Male", 1, 0)</f>
        <v>0</v>
      </c>
    </row>
    <row r="1238" spans="1:40" ht="15" x14ac:dyDescent="0.3">
      <c r="A1238">
        <v>1237</v>
      </c>
      <c r="B1238">
        <v>36</v>
      </c>
      <c r="C1238">
        <v>62613</v>
      </c>
      <c r="D1238">
        <v>640</v>
      </c>
      <c r="E1238">
        <v>235264</v>
      </c>
      <c r="F1238" t="s">
        <v>40</v>
      </c>
      <c r="G1238">
        <v>5594</v>
      </c>
      <c r="H1238">
        <v>0</v>
      </c>
      <c r="I1238">
        <v>1</v>
      </c>
      <c r="J1238" t="s">
        <v>20</v>
      </c>
      <c r="K1238" t="s">
        <v>29</v>
      </c>
      <c r="L1238" t="s">
        <v>22</v>
      </c>
      <c r="M1238" t="s">
        <v>37</v>
      </c>
      <c r="N1238">
        <v>1</v>
      </c>
      <c r="O1238">
        <v>2</v>
      </c>
      <c r="P1238">
        <v>165376</v>
      </c>
      <c r="Q1238" t="s">
        <v>38</v>
      </c>
      <c r="R1238">
        <v>4</v>
      </c>
      <c r="S1238" t="s">
        <v>27</v>
      </c>
      <c r="W1238" t="str">
        <f>IF(B1238&lt;30,"&lt;30",IF(B1238&lt;=40,"30-40",IF(B1238&lt;=50,"41-50",IF(B1238&lt;=60,"51-60","&gt;60"))))</f>
        <v>30-40</v>
      </c>
      <c r="X1238" t="str">
        <f t="shared" si="76"/>
        <v>31-45 (Middle-Aged)</v>
      </c>
      <c r="AA1238" t="str" cm="1">
        <f t="array" ref="AA1238">INDEX(F1238:F2737, MATCH(MAX(IF(H1238:H2737="0", COUNTIF(F1238:F2737, F1238:F2737), 0)), IF(H1238:H2737="0", COUNTIF(F1238:F2737, F1238:F2737), 0), 0))</f>
        <v>Car</v>
      </c>
      <c r="AB1238" t="str" cm="1">
        <f t="array" ref="AB1238">INDEX(Q1238:Q2236, MATCH(MAX(COUNTIFS(Q1238:Q2236, Q1238:Q2236, AC1238:AC2236, "High")), COUNTIFS(Q1238:Q2236, Q1238:Q2236, AC1238:AC2236, "High"), 0))</f>
        <v>North</v>
      </c>
      <c r="AC1238" t="str">
        <v>High Risk</v>
      </c>
      <c r="AH1238">
        <f t="shared" si="77"/>
        <v>652.44324324324327</v>
      </c>
      <c r="AJ1238">
        <f t="shared" si="78"/>
        <v>0.15436241610738255</v>
      </c>
      <c r="AK1238">
        <f t="shared" si="79"/>
        <v>1.501951521788019E-2</v>
      </c>
      <c r="AM1238">
        <v>0.66600291447553017</v>
      </c>
      <c r="AN1238" s="8">
        <f>IF(L1238="Male", 1, 0)</f>
        <v>0</v>
      </c>
    </row>
    <row r="1239" spans="1:40" ht="15" x14ac:dyDescent="0.3">
      <c r="A1239">
        <v>1238</v>
      </c>
      <c r="B1239">
        <v>26</v>
      </c>
      <c r="C1239">
        <v>24808</v>
      </c>
      <c r="D1239">
        <v>718</v>
      </c>
      <c r="E1239">
        <v>236596</v>
      </c>
      <c r="F1239" t="s">
        <v>28</v>
      </c>
      <c r="G1239">
        <v>5481</v>
      </c>
      <c r="H1239">
        <v>0</v>
      </c>
      <c r="I1239">
        <v>1</v>
      </c>
      <c r="J1239" t="s">
        <v>20</v>
      </c>
      <c r="K1239" t="s">
        <v>21</v>
      </c>
      <c r="L1239" t="s">
        <v>30</v>
      </c>
      <c r="M1239" t="s">
        <v>23</v>
      </c>
      <c r="N1239">
        <v>0</v>
      </c>
      <c r="O1239">
        <v>4</v>
      </c>
      <c r="P1239">
        <v>122557</v>
      </c>
      <c r="Q1239" t="s">
        <v>26</v>
      </c>
      <c r="R1239">
        <v>17</v>
      </c>
      <c r="S1239" t="s">
        <v>39</v>
      </c>
      <c r="W1239" t="str">
        <f>IF(B1239&lt;30,"&lt;30",IF(B1239&lt;=40,"30-40",IF(B1239&lt;=50,"41-50",IF(B1239&lt;=60,"51-60","&gt;60"))))</f>
        <v>&lt;30</v>
      </c>
      <c r="X1239" t="str">
        <f t="shared" si="76"/>
        <v>18-30 (Young Adult)</v>
      </c>
      <c r="AA1239" t="str" cm="1">
        <f t="array" ref="AA1239">INDEX(F1239:F2738, MATCH(MAX(IF(H1239:H2738="0", COUNTIF(F1239:F2738, F1239:F2738), 0)), IF(H1239:H2738="0", COUNTIF(F1239:F2738, F1239:F2738), 0), 0))</f>
        <v>Education</v>
      </c>
      <c r="AB1239" t="str" cm="1">
        <f t="array" ref="AB1239">INDEX(Q1239:Q2237, MATCH(MAX(COUNTIFS(Q1239:Q2237, Q1239:Q2237, AC1239:AC2237, "High")), COUNTIFS(Q1239:Q2237, Q1239:Q2237, AC1239:AC2237, "High"), 0))</f>
        <v>West</v>
      </c>
      <c r="AC1239" t="str">
        <v>High Risk</v>
      </c>
      <c r="AH1239">
        <f t="shared" si="77"/>
        <v>647.51989389920425</v>
      </c>
      <c r="AJ1239">
        <f t="shared" si="78"/>
        <v>0.15873015873015872</v>
      </c>
      <c r="AK1239">
        <f t="shared" si="79"/>
        <v>1.4448157470218105E-2</v>
      </c>
      <c r="AM1239">
        <v>0.32382357466759593</v>
      </c>
      <c r="AN1239" s="8">
        <f>IF(L1239="Male", 1, 0)</f>
        <v>1</v>
      </c>
    </row>
    <row r="1240" spans="1:40" ht="15" x14ac:dyDescent="0.3">
      <c r="A1240">
        <v>1239</v>
      </c>
      <c r="B1240">
        <v>34</v>
      </c>
      <c r="C1240">
        <v>49446</v>
      </c>
      <c r="D1240">
        <v>632</v>
      </c>
      <c r="E1240">
        <v>195571</v>
      </c>
      <c r="F1240" t="s">
        <v>35</v>
      </c>
      <c r="G1240">
        <v>5480</v>
      </c>
      <c r="H1240">
        <v>0</v>
      </c>
      <c r="I1240">
        <v>1</v>
      </c>
      <c r="J1240" t="s">
        <v>36</v>
      </c>
      <c r="K1240" t="s">
        <v>33</v>
      </c>
      <c r="L1240" t="s">
        <v>30</v>
      </c>
      <c r="M1240" t="s">
        <v>41</v>
      </c>
      <c r="N1240">
        <v>5</v>
      </c>
      <c r="O1240">
        <v>4</v>
      </c>
      <c r="P1240">
        <v>71992</v>
      </c>
      <c r="Q1240" t="s">
        <v>26</v>
      </c>
      <c r="R1240">
        <v>2</v>
      </c>
      <c r="S1240" t="s">
        <v>25</v>
      </c>
      <c r="W1240" t="str">
        <f>IF(B1240&lt;30,"&lt;30",IF(B1240&lt;=40,"30-40",IF(B1240&lt;=50,"41-50",IF(B1240&lt;=60,"51-60","&gt;60"))))</f>
        <v>30-40</v>
      </c>
      <c r="X1240" t="str">
        <f t="shared" si="76"/>
        <v>31-45 (Middle-Aged)</v>
      </c>
      <c r="AA1240" t="str" cm="1">
        <f t="array" ref="AA1240">INDEX(F1240:F2739, MATCH(MAX(IF(H1240:H2739="0", COUNTIF(F1240:F2739, F1240:F2739), 0)), IF(H1240:H2739="0", COUNTIF(F1240:F2739, F1240:F2739), 0), 0))</f>
        <v>Medical</v>
      </c>
      <c r="AB1240" t="str" cm="1">
        <f t="array" ref="AB1240">INDEX(Q1240:Q2238, MATCH(MAX(COUNTIFS(Q1240:Q2238, Q1240:Q2238, AC1240:AC2238, "High")), COUNTIFS(Q1240:Q2238, Q1240:Q2238, AC1240:AC2238, "High"), 0))</f>
        <v>West</v>
      </c>
      <c r="AC1240" t="str">
        <v>High Risk</v>
      </c>
      <c r="AH1240">
        <f t="shared" si="77"/>
        <v>648.68905472636811</v>
      </c>
      <c r="AJ1240">
        <f t="shared" si="78"/>
        <v>0.11715481171548117</v>
      </c>
      <c r="AK1240">
        <f t="shared" si="79"/>
        <v>1.692293642452412E-2</v>
      </c>
      <c r="AM1240">
        <v>0.54682620855697261</v>
      </c>
      <c r="AN1240" s="8">
        <f>IF(L1240="Male", 1, 0)</f>
        <v>1</v>
      </c>
    </row>
    <row r="1241" spans="1:40" ht="15" x14ac:dyDescent="0.3">
      <c r="A1241">
        <v>1240</v>
      </c>
      <c r="B1241">
        <v>51</v>
      </c>
      <c r="C1241">
        <v>49836</v>
      </c>
      <c r="D1241">
        <v>597</v>
      </c>
      <c r="E1241">
        <v>193070</v>
      </c>
      <c r="F1241" t="s">
        <v>44</v>
      </c>
      <c r="G1241">
        <v>6207</v>
      </c>
      <c r="H1241">
        <v>0</v>
      </c>
      <c r="I1241">
        <v>1</v>
      </c>
      <c r="J1241" t="s">
        <v>20</v>
      </c>
      <c r="K1241" t="s">
        <v>29</v>
      </c>
      <c r="L1241" t="s">
        <v>22</v>
      </c>
      <c r="M1241" t="s">
        <v>23</v>
      </c>
      <c r="N1241">
        <v>5</v>
      </c>
      <c r="O1241">
        <v>4</v>
      </c>
      <c r="P1241">
        <v>100843</v>
      </c>
      <c r="Q1241" t="s">
        <v>38</v>
      </c>
      <c r="R1241">
        <v>13</v>
      </c>
      <c r="S1241" t="s">
        <v>27</v>
      </c>
      <c r="W1241" t="str">
        <f>IF(B1241&lt;30,"&lt;30",IF(B1241&lt;=40,"30-40",IF(B1241&lt;=50,"41-50",IF(B1241&lt;=60,"51-60","&gt;60"))))</f>
        <v>51-60</v>
      </c>
      <c r="X1241" t="str">
        <f t="shared" si="76"/>
        <v>46-60 (Older Adult)</v>
      </c>
      <c r="AA1241" t="str" cm="1">
        <f t="array" ref="AA1241">INDEX(F1241:F2740, MATCH(MAX(IF(H1241:H2740="0", COUNTIF(F1241:F2740, F1241:F2740), 0)), IF(H1241:H2740="0", COUNTIF(F1241:F2740, F1241:F2740), 0), 0))</f>
        <v>Personal</v>
      </c>
      <c r="AB1241" t="str" cm="1">
        <f t="array" ref="AB1241">INDEX(Q1241:Q2239, MATCH(MAX(COUNTIFS(Q1241:Q2239, Q1241:Q2239, AC1241:AC2239, "High")), COUNTIFS(Q1241:Q2239, Q1241:Q2239, AC1241:AC2239, "High"), 0))</f>
        <v>North</v>
      </c>
      <c r="AC1241" t="str">
        <v>Low Risk</v>
      </c>
      <c r="AH1241">
        <f t="shared" si="77"/>
        <v>647.51989389920425</v>
      </c>
      <c r="AJ1241">
        <f t="shared" si="78"/>
        <v>0.11715481171548117</v>
      </c>
      <c r="AK1241">
        <f t="shared" si="79"/>
        <v>1.9438880644441794E-2</v>
      </c>
      <c r="AM1241">
        <v>0.55035616339165305</v>
      </c>
      <c r="AN1241" s="8">
        <f>IF(L1241="Male", 1, 0)</f>
        <v>0</v>
      </c>
    </row>
    <row r="1242" spans="1:40" ht="15" x14ac:dyDescent="0.3">
      <c r="A1242">
        <v>1241</v>
      </c>
      <c r="B1242">
        <v>56</v>
      </c>
      <c r="C1242">
        <v>45715</v>
      </c>
      <c r="D1242">
        <v>681</v>
      </c>
      <c r="E1242">
        <v>200041</v>
      </c>
      <c r="F1242" t="s">
        <v>19</v>
      </c>
      <c r="G1242">
        <v>5970</v>
      </c>
      <c r="H1242">
        <v>0</v>
      </c>
      <c r="I1242">
        <v>1</v>
      </c>
      <c r="J1242" t="s">
        <v>36</v>
      </c>
      <c r="K1242" t="s">
        <v>21</v>
      </c>
      <c r="L1242" t="s">
        <v>22</v>
      </c>
      <c r="M1242" t="s">
        <v>41</v>
      </c>
      <c r="N1242">
        <v>1</v>
      </c>
      <c r="O1242">
        <v>2</v>
      </c>
      <c r="P1242">
        <v>109973</v>
      </c>
      <c r="Q1242" t="s">
        <v>24</v>
      </c>
      <c r="R1242">
        <v>15</v>
      </c>
      <c r="S1242" t="s">
        <v>27</v>
      </c>
      <c r="W1242" t="str">
        <f>IF(B1242&lt;30,"&lt;30",IF(B1242&lt;=40,"30-40",IF(B1242&lt;=50,"41-50",IF(B1242&lt;=60,"51-60","&gt;60"))))</f>
        <v>51-60</v>
      </c>
      <c r="X1242" t="str">
        <f t="shared" si="76"/>
        <v>46-60 (Older Adult)</v>
      </c>
      <c r="AA1242" t="str" cm="1">
        <f t="array" ref="AA1242">INDEX(F1242:F2741, MATCH(MAX(IF(H1242:H2741="0", COUNTIF(F1242:F2741, F1242:F2741), 0)), IF(H1242:H2741="0", COUNTIF(F1242:F2741, F1242:F2741), 0), 0))</f>
        <v>Home</v>
      </c>
      <c r="AB1242" t="str" cm="1">
        <f t="array" ref="AB1242">INDEX(Q1242:Q2240, MATCH(MAX(COUNTIFS(Q1242:Q2240, Q1242:Q2240, AC1242:AC2240, "High")), COUNTIFS(Q1242:Q2240, Q1242:Q2240, AC1242:AC2240, "High"), 0))</f>
        <v>East</v>
      </c>
      <c r="AC1242" t="str">
        <v>High Risk</v>
      </c>
      <c r="AH1242">
        <f t="shared" si="77"/>
        <v>648.68905472636811</v>
      </c>
      <c r="AJ1242">
        <f t="shared" si="78"/>
        <v>0.15436241610738255</v>
      </c>
      <c r="AK1242">
        <f t="shared" si="79"/>
        <v>2.199713107489366E-2</v>
      </c>
      <c r="AM1242">
        <v>0.51305630730519625</v>
      </c>
      <c r="AN1242" s="8">
        <f>IF(L1242="Male", 1, 0)</f>
        <v>0</v>
      </c>
    </row>
    <row r="1243" spans="1:40" ht="15" x14ac:dyDescent="0.3">
      <c r="A1243">
        <v>1242</v>
      </c>
      <c r="B1243">
        <v>57</v>
      </c>
      <c r="C1243">
        <v>41756</v>
      </c>
      <c r="D1243">
        <v>662</v>
      </c>
      <c r="E1243">
        <v>228013</v>
      </c>
      <c r="F1243" t="s">
        <v>19</v>
      </c>
      <c r="G1243">
        <v>4092</v>
      </c>
      <c r="H1243">
        <v>0</v>
      </c>
      <c r="I1243">
        <v>1</v>
      </c>
      <c r="J1243" t="s">
        <v>20</v>
      </c>
      <c r="K1243" t="s">
        <v>29</v>
      </c>
      <c r="L1243" t="s">
        <v>22</v>
      </c>
      <c r="M1243" t="s">
        <v>37</v>
      </c>
      <c r="N1243">
        <v>0</v>
      </c>
      <c r="O1243">
        <v>3</v>
      </c>
      <c r="P1243">
        <v>68309</v>
      </c>
      <c r="Q1243" t="s">
        <v>24</v>
      </c>
      <c r="R1243">
        <v>8</v>
      </c>
      <c r="S1243" t="s">
        <v>25</v>
      </c>
      <c r="W1243" t="str">
        <f>IF(B1243&lt;30,"&lt;30",IF(B1243&lt;=40,"30-40",IF(B1243&lt;=50,"41-50",IF(B1243&lt;=60,"51-60","&gt;60"))))</f>
        <v>51-60</v>
      </c>
      <c r="X1243" t="str">
        <f t="shared" si="76"/>
        <v>46-60 (Older Adult)</v>
      </c>
      <c r="AA1243" t="str" cm="1">
        <f t="array" ref="AA1243">INDEX(F1243:F2742, MATCH(MAX(IF(H1243:H2742="0", COUNTIF(F1243:F2742, F1243:F2742), 0)), IF(H1243:H2742="0", COUNTIF(F1243:F2742, F1243:F2742), 0), 0))</f>
        <v>Home</v>
      </c>
      <c r="AB1243" t="str" cm="1">
        <f t="array" ref="AB1243">INDEX(Q1243:Q2241, MATCH(MAX(COUNTIFS(Q1243:Q2241, Q1243:Q2241, AC1243:AC2241, "High")), COUNTIFS(Q1243:Q2241, Q1243:Q2241, AC1243:AC2241, "High"), 0))</f>
        <v>East</v>
      </c>
      <c r="AC1243" t="str">
        <v>High Risk</v>
      </c>
      <c r="AH1243">
        <f t="shared" si="77"/>
        <v>652.44324324324327</v>
      </c>
      <c r="AJ1243">
        <f t="shared" si="78"/>
        <v>0.15873015873015872</v>
      </c>
      <c r="AK1243">
        <f t="shared" si="79"/>
        <v>2.1438831216883183E-2</v>
      </c>
      <c r="AM1243">
        <v>0.47722274015006833</v>
      </c>
      <c r="AN1243" s="8">
        <f>IF(L1243="Male", 1, 0)</f>
        <v>0</v>
      </c>
    </row>
    <row r="1244" spans="1:40" ht="15" x14ac:dyDescent="0.3">
      <c r="A1244">
        <v>1243</v>
      </c>
      <c r="B1244">
        <v>61</v>
      </c>
      <c r="C1244">
        <v>39349</v>
      </c>
      <c r="D1244">
        <v>649</v>
      </c>
      <c r="E1244">
        <v>256057</v>
      </c>
      <c r="F1244" t="s">
        <v>28</v>
      </c>
      <c r="G1244">
        <v>5674</v>
      </c>
      <c r="H1244">
        <v>0</v>
      </c>
      <c r="I1244">
        <v>1</v>
      </c>
      <c r="J1244" t="s">
        <v>20</v>
      </c>
      <c r="K1244" t="s">
        <v>21</v>
      </c>
      <c r="L1244" t="s">
        <v>30</v>
      </c>
      <c r="M1244" t="s">
        <v>23</v>
      </c>
      <c r="N1244">
        <v>1</v>
      </c>
      <c r="O1244">
        <v>3</v>
      </c>
      <c r="P1244">
        <v>122774</v>
      </c>
      <c r="Q1244" t="s">
        <v>32</v>
      </c>
      <c r="R1244">
        <v>6</v>
      </c>
      <c r="S1244" t="s">
        <v>34</v>
      </c>
      <c r="W1244" t="str">
        <f>IF(B1244&lt;30,"&lt;30",IF(B1244&lt;=40,"30-40",IF(B1244&lt;=50,"41-50",IF(B1244&lt;=60,"51-60","&gt;60"))))</f>
        <v>&gt;60</v>
      </c>
      <c r="X1244" t="str">
        <f t="shared" si="76"/>
        <v>46-60 (Older Adult)</v>
      </c>
      <c r="AA1244" t="str" cm="1">
        <f t="array" ref="AA1244">INDEX(F1244:F2743, MATCH(MAX(IF(H1244:H2743="0", COUNTIF(F1244:F2743, F1244:F2743), 0)), IF(H1244:H2743="0", COUNTIF(F1244:F2743, F1244:F2743), 0), 0))</f>
        <v>Education</v>
      </c>
      <c r="AB1244" t="str" cm="1">
        <f t="array" ref="AB1244">INDEX(Q1244:Q2242, MATCH(MAX(COUNTIFS(Q1244:Q2242, Q1244:Q2242, AC1244:AC2242, "High")), COUNTIFS(Q1244:Q2242, Q1244:Q2242, AC1244:AC2242, "High"), 0))</f>
        <v>South</v>
      </c>
      <c r="AC1244" t="str">
        <v>High Risk</v>
      </c>
      <c r="AH1244">
        <f t="shared" si="77"/>
        <v>647.51989389920425</v>
      </c>
      <c r="AJ1244">
        <f t="shared" si="78"/>
        <v>0.15436241610738255</v>
      </c>
      <c r="AK1244">
        <f t="shared" si="79"/>
        <v>2.2422602003108985E-2</v>
      </c>
      <c r="AM1244">
        <v>0.45543658300372003</v>
      </c>
      <c r="AN1244" s="8">
        <f>IF(L1244="Male", 1, 0)</f>
        <v>1</v>
      </c>
    </row>
    <row r="1245" spans="1:40" ht="15" x14ac:dyDescent="0.3">
      <c r="A1245">
        <v>1244</v>
      </c>
      <c r="B1245">
        <v>55</v>
      </c>
      <c r="C1245">
        <v>54236</v>
      </c>
      <c r="D1245">
        <v>673</v>
      </c>
      <c r="E1245">
        <v>183156</v>
      </c>
      <c r="F1245" t="s">
        <v>19</v>
      </c>
      <c r="G1245">
        <v>6111</v>
      </c>
      <c r="H1245">
        <v>0</v>
      </c>
      <c r="I1245">
        <v>1</v>
      </c>
      <c r="J1245" t="s">
        <v>20</v>
      </c>
      <c r="K1245" t="s">
        <v>29</v>
      </c>
      <c r="L1245" t="s">
        <v>30</v>
      </c>
      <c r="M1245" t="s">
        <v>37</v>
      </c>
      <c r="N1245">
        <v>5</v>
      </c>
      <c r="O1245">
        <v>1</v>
      </c>
      <c r="P1245">
        <v>75465</v>
      </c>
      <c r="Q1245" t="s">
        <v>26</v>
      </c>
      <c r="R1245">
        <v>9</v>
      </c>
      <c r="S1245" t="s">
        <v>25</v>
      </c>
      <c r="W1245" t="str">
        <f>IF(B1245&lt;30,"&lt;30",IF(B1245&lt;=40,"30-40",IF(B1245&lt;=50,"41-50",IF(B1245&lt;=60,"51-60","&gt;60"))))</f>
        <v>51-60</v>
      </c>
      <c r="X1245" t="str">
        <f t="shared" si="76"/>
        <v>46-60 (Older Adult)</v>
      </c>
      <c r="AA1245" t="str" cm="1">
        <f t="array" ref="AA1245">INDEX(F1245:F2744, MATCH(MAX(IF(H1245:H2744="0", COUNTIF(F1245:F2744, F1245:F2744), 0)), IF(H1245:H2744="0", COUNTIF(F1245:F2744, F1245:F2744), 0), 0))</f>
        <v>Home</v>
      </c>
      <c r="AB1245" t="str" cm="1">
        <f t="array" ref="AB1245">INDEX(Q1245:Q2243, MATCH(MAX(COUNTIFS(Q1245:Q2243, Q1245:Q2243, AC1245:AC2243, "High")), COUNTIFS(Q1245:Q2243, Q1245:Q2243, AC1245:AC2243, "High"), 0))</f>
        <v>West</v>
      </c>
      <c r="AC1245" t="str">
        <v>High Risk</v>
      </c>
      <c r="AH1245">
        <f t="shared" si="77"/>
        <v>652.44324324324327</v>
      </c>
      <c r="AJ1245">
        <f t="shared" si="78"/>
        <v>0.11715481171548117</v>
      </c>
      <c r="AK1245">
        <f t="shared" si="79"/>
        <v>2.3416007252089741E-2</v>
      </c>
      <c r="AM1245">
        <v>0.59018129485984272</v>
      </c>
      <c r="AN1245" s="8">
        <f>IF(L1245="Male", 1, 0)</f>
        <v>1</v>
      </c>
    </row>
    <row r="1246" spans="1:40" ht="15" x14ac:dyDescent="0.3">
      <c r="A1246">
        <v>1245</v>
      </c>
      <c r="B1246">
        <v>30</v>
      </c>
      <c r="C1246">
        <v>34848</v>
      </c>
      <c r="D1246">
        <v>615</v>
      </c>
      <c r="E1246">
        <v>191813</v>
      </c>
      <c r="F1246" t="s">
        <v>35</v>
      </c>
      <c r="G1246">
        <v>5814</v>
      </c>
      <c r="H1246">
        <v>0</v>
      </c>
      <c r="I1246">
        <v>0</v>
      </c>
      <c r="J1246" t="s">
        <v>36</v>
      </c>
      <c r="K1246" t="s">
        <v>33</v>
      </c>
      <c r="L1246" t="s">
        <v>22</v>
      </c>
      <c r="M1246" t="s">
        <v>31</v>
      </c>
      <c r="N1246">
        <v>5</v>
      </c>
      <c r="O1246">
        <v>1</v>
      </c>
      <c r="P1246">
        <v>54671</v>
      </c>
      <c r="Q1246" t="s">
        <v>24</v>
      </c>
      <c r="R1246">
        <v>11</v>
      </c>
      <c r="S1246" t="s">
        <v>39</v>
      </c>
      <c r="W1246" t="str">
        <f>IF(B1246&lt;30,"&lt;30",IF(B1246&lt;=40,"30-40",IF(B1246&lt;=50,"41-50",IF(B1246&lt;=60,"51-60","&gt;60"))))</f>
        <v>30-40</v>
      </c>
      <c r="X1246" t="str">
        <f t="shared" si="76"/>
        <v>18-30 (Young Adult)</v>
      </c>
      <c r="AA1246" t="str" cm="1">
        <f t="array" ref="AA1246">INDEX(F1246:F2745, MATCH(MAX(IF(H1246:H2745="0", COUNTIF(F1246:F2745, F1246:F2745), 0)), IF(H1246:H2745="0", COUNTIF(F1246:F2745, F1246:F2745), 0), 0))</f>
        <v>Medical</v>
      </c>
      <c r="AB1246" t="str" cm="1">
        <f t="array" ref="AB1246">INDEX(Q1246:Q2244, MATCH(MAX(COUNTIFS(Q1246:Q2244, Q1246:Q2244, AC1246:AC2244, "High")), COUNTIFS(Q1246:Q2244, Q1246:Q2244, AC1246:AC2244, "High"), 0))</f>
        <v>East</v>
      </c>
      <c r="AC1246" t="str">
        <v>High Risk</v>
      </c>
      <c r="AH1246">
        <f t="shared" si="77"/>
        <v>647.78062678062679</v>
      </c>
      <c r="AJ1246">
        <f t="shared" si="78"/>
        <v>0.11715481171548117</v>
      </c>
      <c r="AK1246">
        <f t="shared" si="79"/>
        <v>2.1361287617476334E-2</v>
      </c>
      <c r="AM1246">
        <v>0.41469728374501053</v>
      </c>
      <c r="AN1246" s="8">
        <f>IF(L1246="Male", 1, 0)</f>
        <v>0</v>
      </c>
    </row>
    <row r="1247" spans="1:40" ht="15" x14ac:dyDescent="0.3">
      <c r="A1247">
        <v>1246</v>
      </c>
      <c r="B1247">
        <v>37</v>
      </c>
      <c r="C1247">
        <v>52417</v>
      </c>
      <c r="D1247">
        <v>619</v>
      </c>
      <c r="E1247">
        <v>159327</v>
      </c>
      <c r="F1247" t="s">
        <v>40</v>
      </c>
      <c r="G1247">
        <v>5889</v>
      </c>
      <c r="H1247">
        <v>1</v>
      </c>
      <c r="I1247">
        <v>1</v>
      </c>
      <c r="J1247" t="s">
        <v>36</v>
      </c>
      <c r="K1247" t="s">
        <v>21</v>
      </c>
      <c r="L1247" t="s">
        <v>30</v>
      </c>
      <c r="M1247" t="s">
        <v>41</v>
      </c>
      <c r="N1247">
        <v>1</v>
      </c>
      <c r="O1247">
        <v>3</v>
      </c>
      <c r="P1247">
        <v>102284</v>
      </c>
      <c r="Q1247" t="s">
        <v>26</v>
      </c>
      <c r="R1247">
        <v>12</v>
      </c>
      <c r="S1247" t="s">
        <v>42</v>
      </c>
      <c r="W1247" t="str">
        <f>IF(B1247&lt;30,"&lt;30",IF(B1247&lt;=40,"30-40",IF(B1247&lt;=50,"41-50",IF(B1247&lt;=60,"51-60","&gt;60"))))</f>
        <v>30-40</v>
      </c>
      <c r="X1247" t="str">
        <f t="shared" si="76"/>
        <v>31-45 (Middle-Aged)</v>
      </c>
      <c r="AA1247" t="str" cm="1">
        <f t="array" ref="AA1247">INDEX(F1247:F2746, MATCH(MAX(IF(H1247:H2746="0", COUNTIF(F1247:F2746, F1247:F2746), 0)), IF(H1247:H2746="0", COUNTIF(F1247:F2746, F1247:F2746), 0), 0))</f>
        <v>Car</v>
      </c>
      <c r="AB1247" t="str" cm="1">
        <f t="array" ref="AB1247">INDEX(Q1247:Q2245, MATCH(MAX(COUNTIFS(Q1247:Q2245, Q1247:Q2245, AC1247:AC2245, "High")), COUNTIFS(Q1247:Q2245, Q1247:Q2245, AC1247:AC2245, "High"), 0))</f>
        <v>West</v>
      </c>
      <c r="AC1247" t="str">
        <v>High Risk</v>
      </c>
      <c r="AH1247">
        <f t="shared" si="77"/>
        <v>648.68905472636811</v>
      </c>
      <c r="AJ1247">
        <f t="shared" si="78"/>
        <v>0.15436241610738255</v>
      </c>
      <c r="AK1247">
        <f t="shared" si="79"/>
        <v>1.9276573596244132E-2</v>
      </c>
      <c r="AM1247">
        <v>0.57371722346424336</v>
      </c>
      <c r="AN1247" s="8">
        <f>IF(L1247="Male", 1, 0)</f>
        <v>1</v>
      </c>
    </row>
    <row r="1248" spans="1:40" ht="15" x14ac:dyDescent="0.3">
      <c r="A1248">
        <v>1247</v>
      </c>
      <c r="B1248">
        <v>62</v>
      </c>
      <c r="C1248">
        <v>41706</v>
      </c>
      <c r="D1248">
        <v>686</v>
      </c>
      <c r="E1248">
        <v>125237</v>
      </c>
      <c r="F1248" t="s">
        <v>44</v>
      </c>
      <c r="G1248">
        <v>4849</v>
      </c>
      <c r="H1248">
        <v>0</v>
      </c>
      <c r="I1248">
        <v>0</v>
      </c>
      <c r="J1248" t="s">
        <v>20</v>
      </c>
      <c r="K1248" t="s">
        <v>21</v>
      </c>
      <c r="L1248" t="s">
        <v>30</v>
      </c>
      <c r="M1248" t="s">
        <v>31</v>
      </c>
      <c r="N1248">
        <v>1</v>
      </c>
      <c r="O1248">
        <v>2</v>
      </c>
      <c r="P1248">
        <v>97535</v>
      </c>
      <c r="Q1248" t="s">
        <v>26</v>
      </c>
      <c r="R1248">
        <v>2</v>
      </c>
      <c r="S1248" t="s">
        <v>43</v>
      </c>
      <c r="W1248" t="str">
        <f>IF(B1248&lt;30,"&lt;30",IF(B1248&lt;=40,"30-40",IF(B1248&lt;=50,"41-50",IF(B1248&lt;=60,"51-60","&gt;60"))))</f>
        <v>&gt;60</v>
      </c>
      <c r="X1248" t="str">
        <f t="shared" si="76"/>
        <v>46-60 (Older Adult)</v>
      </c>
      <c r="AA1248" t="str" cm="1">
        <f t="array" ref="AA1248">INDEX(F1248:F2747, MATCH(MAX(IF(H1248:H2747="0", COUNTIF(F1248:F2747, F1248:F2747), 0)), IF(H1248:H2747="0", COUNTIF(F1248:F2747, F1248:F2747), 0), 0))</f>
        <v>Personal</v>
      </c>
      <c r="AB1248" t="str" cm="1">
        <f t="array" ref="AB1248">INDEX(Q1248:Q2246, MATCH(MAX(COUNTIFS(Q1248:Q2246, Q1248:Q2246, AC1248:AC2246, "High")), COUNTIFS(Q1248:Q2246, Q1248:Q2246, AC1248:AC2246, "High"), 0))</f>
        <v>West</v>
      </c>
      <c r="AC1248" t="str">
        <v>High Risk</v>
      </c>
      <c r="AH1248">
        <f t="shared" si="77"/>
        <v>647.78062678062679</v>
      </c>
      <c r="AJ1248">
        <f t="shared" si="78"/>
        <v>0.15436241610738255</v>
      </c>
      <c r="AK1248">
        <f t="shared" si="79"/>
        <v>1.4480917170865235E-2</v>
      </c>
      <c r="AM1248">
        <v>0.4767701818379298</v>
      </c>
      <c r="AN1248" s="8">
        <f>IF(L1248="Male", 1, 0)</f>
        <v>1</v>
      </c>
    </row>
    <row r="1249" spans="1:40" ht="15" x14ac:dyDescent="0.3">
      <c r="A1249">
        <v>1248</v>
      </c>
      <c r="B1249">
        <v>50</v>
      </c>
      <c r="C1249">
        <v>42703</v>
      </c>
      <c r="D1249">
        <v>601</v>
      </c>
      <c r="E1249">
        <v>138108</v>
      </c>
      <c r="F1249" t="s">
        <v>19</v>
      </c>
      <c r="G1249">
        <v>4351</v>
      </c>
      <c r="H1249">
        <v>0</v>
      </c>
      <c r="I1249">
        <v>1</v>
      </c>
      <c r="J1249" t="s">
        <v>20</v>
      </c>
      <c r="K1249" t="s">
        <v>29</v>
      </c>
      <c r="L1249" t="s">
        <v>30</v>
      </c>
      <c r="M1249" t="s">
        <v>37</v>
      </c>
      <c r="N1249">
        <v>3</v>
      </c>
      <c r="O1249">
        <v>2</v>
      </c>
      <c r="P1249">
        <v>99969</v>
      </c>
      <c r="Q1249" t="s">
        <v>24</v>
      </c>
      <c r="R1249">
        <v>2</v>
      </c>
      <c r="S1249" t="s">
        <v>34</v>
      </c>
      <c r="W1249" t="str">
        <f>IF(B1249&lt;30,"&lt;30",IF(B1249&lt;=40,"30-40",IF(B1249&lt;=50,"41-50",IF(B1249&lt;=60,"51-60","&gt;60"))))</f>
        <v>41-50</v>
      </c>
      <c r="X1249" t="str">
        <f t="shared" si="76"/>
        <v>46-60 (Older Adult)</v>
      </c>
      <c r="AA1249" t="str" cm="1">
        <f t="array" ref="AA1249">INDEX(F1249:F2748, MATCH(MAX(IF(H1249:H2748="0", COUNTIF(F1249:F2748, F1249:F2748), 0)), IF(H1249:H2748="0", COUNTIF(F1249:F2748, F1249:F2748), 0), 0))</f>
        <v>Home</v>
      </c>
      <c r="AB1249" t="str" cm="1">
        <f t="array" ref="AB1249">INDEX(Q1249:Q2247, MATCH(MAX(COUNTIFS(Q1249:Q2247, Q1249:Q2247, AC1249:AC2247, "High")), COUNTIFS(Q1249:Q2247, Q1249:Q2247, AC1249:AC2247, "High"), 0))</f>
        <v>East</v>
      </c>
      <c r="AC1249" t="str">
        <v>High Risk</v>
      </c>
      <c r="AH1249">
        <f t="shared" si="77"/>
        <v>652.44324324324327</v>
      </c>
      <c r="AJ1249">
        <f t="shared" si="78"/>
        <v>0.13414634146341464</v>
      </c>
      <c r="AK1249">
        <f t="shared" si="79"/>
        <v>1.3899632879216504E-2</v>
      </c>
      <c r="AM1249">
        <v>0.48579419458197187</v>
      </c>
      <c r="AN1249" s="8">
        <f>IF(L1249="Male", 1, 0)</f>
        <v>1</v>
      </c>
    </row>
    <row r="1250" spans="1:40" ht="15" x14ac:dyDescent="0.3">
      <c r="A1250">
        <v>1249</v>
      </c>
      <c r="B1250">
        <v>64</v>
      </c>
      <c r="C1250">
        <v>52954</v>
      </c>
      <c r="D1250">
        <v>730</v>
      </c>
      <c r="E1250">
        <v>149814</v>
      </c>
      <c r="F1250" t="s">
        <v>19</v>
      </c>
      <c r="G1250">
        <v>4765</v>
      </c>
      <c r="H1250">
        <v>0</v>
      </c>
      <c r="I1250">
        <v>1</v>
      </c>
      <c r="J1250" t="s">
        <v>20</v>
      </c>
      <c r="K1250" t="s">
        <v>29</v>
      </c>
      <c r="L1250" t="s">
        <v>30</v>
      </c>
      <c r="M1250" t="s">
        <v>37</v>
      </c>
      <c r="N1250">
        <v>0</v>
      </c>
      <c r="O1250">
        <v>4</v>
      </c>
      <c r="P1250">
        <v>77060</v>
      </c>
      <c r="Q1250" t="s">
        <v>38</v>
      </c>
      <c r="R1250">
        <v>11</v>
      </c>
      <c r="S1250" t="s">
        <v>42</v>
      </c>
      <c r="W1250" t="str">
        <f>IF(B1250&lt;30,"&lt;30",IF(B1250&lt;=40,"30-40",IF(B1250&lt;=50,"41-50",IF(B1250&lt;=60,"51-60","&gt;60"))))</f>
        <v>&gt;60</v>
      </c>
      <c r="X1250" t="str">
        <f t="shared" si="76"/>
        <v>46-60 (Older Adult)</v>
      </c>
      <c r="AA1250" t="str" cm="1">
        <f t="array" ref="AA1250">INDEX(F1250:F2749, MATCH(MAX(IF(H1250:H2749="0", COUNTIF(F1250:F2749, F1250:F2749), 0)), IF(H1250:H2749="0", COUNTIF(F1250:F2749, F1250:F2749), 0), 0))</f>
        <v>Home</v>
      </c>
      <c r="AB1250" t="str" cm="1">
        <f t="array" ref="AB1250">INDEX(Q1250:Q2248, MATCH(MAX(COUNTIFS(Q1250:Q2248, Q1250:Q2248, AC1250:AC2248, "High")), COUNTIFS(Q1250:Q2248, Q1250:Q2248, AC1250:AC2248, "High"), 0))</f>
        <v>North</v>
      </c>
      <c r="AC1250" t="str">
        <v>High Risk</v>
      </c>
      <c r="AH1250">
        <f t="shared" si="77"/>
        <v>652.44324324324327</v>
      </c>
      <c r="AJ1250">
        <f t="shared" si="78"/>
        <v>0.15873015873015872</v>
      </c>
      <c r="AK1250">
        <f t="shared" si="79"/>
        <v>1.3313018206485236E-2</v>
      </c>
      <c r="AM1250">
        <v>0.57857769973661111</v>
      </c>
      <c r="AN1250" s="8">
        <f>IF(L1250="Male", 1, 0)</f>
        <v>1</v>
      </c>
    </row>
    <row r="1251" spans="1:40" ht="15" x14ac:dyDescent="0.3">
      <c r="A1251">
        <v>1250</v>
      </c>
      <c r="B1251">
        <v>27</v>
      </c>
      <c r="C1251">
        <v>42536</v>
      </c>
      <c r="D1251">
        <v>711</v>
      </c>
      <c r="E1251">
        <v>166711</v>
      </c>
      <c r="F1251" t="s">
        <v>28</v>
      </c>
      <c r="G1251">
        <v>4301</v>
      </c>
      <c r="H1251">
        <v>0</v>
      </c>
      <c r="I1251">
        <v>1</v>
      </c>
      <c r="J1251" t="s">
        <v>20</v>
      </c>
      <c r="K1251" t="s">
        <v>29</v>
      </c>
      <c r="L1251" t="s">
        <v>30</v>
      </c>
      <c r="M1251" t="s">
        <v>37</v>
      </c>
      <c r="N1251">
        <v>3</v>
      </c>
      <c r="O1251">
        <v>4</v>
      </c>
      <c r="P1251">
        <v>81246</v>
      </c>
      <c r="Q1251" t="s">
        <v>32</v>
      </c>
      <c r="R1251">
        <v>8</v>
      </c>
      <c r="S1251" t="s">
        <v>27</v>
      </c>
      <c r="W1251" t="str">
        <f>IF(B1251&lt;30,"&lt;30",IF(B1251&lt;=40,"30-40",IF(B1251&lt;=50,"41-50",IF(B1251&lt;=60,"51-60","&gt;60"))))</f>
        <v>&lt;30</v>
      </c>
      <c r="X1251" t="str">
        <f t="shared" si="76"/>
        <v>18-30 (Young Adult)</v>
      </c>
      <c r="AA1251" t="str" cm="1">
        <f t="array" ref="AA1251">INDEX(F1251:F2750, MATCH(MAX(IF(H1251:H2750="0", COUNTIF(F1251:F2750, F1251:F2750), 0)), IF(H1251:H2750="0", COUNTIF(F1251:F2750, F1251:F2750), 0), 0))</f>
        <v>Education</v>
      </c>
      <c r="AB1251" t="str" cm="1">
        <f t="array" ref="AB1251">INDEX(Q1251:Q2249, MATCH(MAX(COUNTIFS(Q1251:Q2249, Q1251:Q2249, AC1251:AC2249, "High")), COUNTIFS(Q1251:Q2249, Q1251:Q2249, AC1251:AC2249, "High"), 0))</f>
        <v>South</v>
      </c>
      <c r="AC1251" t="str">
        <v>High Risk</v>
      </c>
      <c r="AH1251">
        <f t="shared" si="77"/>
        <v>652.44324324324327</v>
      </c>
      <c r="AJ1251">
        <f t="shared" si="78"/>
        <v>0.13414634146341464</v>
      </c>
      <c r="AK1251">
        <f t="shared" si="79"/>
        <v>1.5935780420944196E-2</v>
      </c>
      <c r="AM1251">
        <v>0.48428264981942926</v>
      </c>
      <c r="AN1251" s="8">
        <f>IF(L1251="Male", 1, 0)</f>
        <v>1</v>
      </c>
    </row>
    <row r="1252" spans="1:40" ht="15" x14ac:dyDescent="0.3">
      <c r="A1252">
        <v>1251</v>
      </c>
      <c r="B1252">
        <v>38</v>
      </c>
      <c r="C1252">
        <v>69005</v>
      </c>
      <c r="D1252">
        <v>592</v>
      </c>
      <c r="E1252">
        <v>222994</v>
      </c>
      <c r="F1252" t="s">
        <v>28</v>
      </c>
      <c r="G1252">
        <v>6003</v>
      </c>
      <c r="H1252">
        <v>0</v>
      </c>
      <c r="I1252">
        <v>0</v>
      </c>
      <c r="J1252" t="s">
        <v>20</v>
      </c>
      <c r="K1252" t="s">
        <v>33</v>
      </c>
      <c r="L1252" t="s">
        <v>30</v>
      </c>
      <c r="M1252" t="s">
        <v>23</v>
      </c>
      <c r="N1252">
        <v>1</v>
      </c>
      <c r="O1252">
        <v>4</v>
      </c>
      <c r="P1252">
        <v>133853</v>
      </c>
      <c r="Q1252" t="s">
        <v>32</v>
      </c>
      <c r="R1252">
        <v>6</v>
      </c>
      <c r="S1252" t="s">
        <v>42</v>
      </c>
      <c r="W1252" t="str">
        <f>IF(B1252&lt;30,"&lt;30",IF(B1252&lt;=40,"30-40",IF(B1252&lt;=50,"41-50",IF(B1252&lt;=60,"51-60","&gt;60"))))</f>
        <v>30-40</v>
      </c>
      <c r="X1252" t="str">
        <f t="shared" si="76"/>
        <v>31-45 (Middle-Aged)</v>
      </c>
      <c r="AA1252" t="str" cm="1">
        <f t="array" ref="AA1252">INDEX(F1252:F2751, MATCH(MAX(IF(H1252:H2751="0", COUNTIF(F1252:F2751, F1252:F2751), 0)), IF(H1252:H2751="0", COUNTIF(F1252:F2751, F1252:F2751), 0), 0))</f>
        <v>Education</v>
      </c>
      <c r="AB1252" t="str" cm="1">
        <f t="array" ref="AB1252">INDEX(Q1252:Q2250, MATCH(MAX(COUNTIFS(Q1252:Q2250, Q1252:Q2250, AC1252:AC2250, "High")), COUNTIFS(Q1252:Q2250, Q1252:Q2250, AC1252:AC2250, "High"), 0))</f>
        <v>South</v>
      </c>
      <c r="AC1252" t="str">
        <v>Low Risk</v>
      </c>
      <c r="AH1252">
        <f t="shared" si="77"/>
        <v>647.51989389920425</v>
      </c>
      <c r="AJ1252">
        <f t="shared" si="78"/>
        <v>0.15436241610738255</v>
      </c>
      <c r="AK1252">
        <f t="shared" si="79"/>
        <v>1.8604412618136071E-2</v>
      </c>
      <c r="AM1252">
        <v>0.72385796909931843</v>
      </c>
      <c r="AN1252" s="8">
        <f>IF(L1252="Male", 1, 0)</f>
        <v>1</v>
      </c>
    </row>
    <row r="1253" spans="1:40" ht="15" x14ac:dyDescent="0.3">
      <c r="A1253">
        <v>1252</v>
      </c>
      <c r="B1253">
        <v>39</v>
      </c>
      <c r="C1253">
        <v>47899</v>
      </c>
      <c r="D1253">
        <v>723</v>
      </c>
      <c r="E1253">
        <v>146433</v>
      </c>
      <c r="F1253" t="s">
        <v>40</v>
      </c>
      <c r="G1253">
        <v>5186</v>
      </c>
      <c r="H1253">
        <v>0</v>
      </c>
      <c r="I1253">
        <v>0</v>
      </c>
      <c r="J1253" t="s">
        <v>20</v>
      </c>
      <c r="K1253" t="s">
        <v>29</v>
      </c>
      <c r="L1253" t="s">
        <v>22</v>
      </c>
      <c r="M1253" t="s">
        <v>23</v>
      </c>
      <c r="N1253">
        <v>4</v>
      </c>
      <c r="O1253">
        <v>3</v>
      </c>
      <c r="P1253">
        <v>113232</v>
      </c>
      <c r="Q1253" t="s">
        <v>24</v>
      </c>
      <c r="R1253">
        <v>18</v>
      </c>
      <c r="S1253" t="s">
        <v>39</v>
      </c>
      <c r="W1253" t="str">
        <f>IF(B1253&lt;30,"&lt;30",IF(B1253&lt;=40,"30-40",IF(B1253&lt;=50,"41-50",IF(B1253&lt;=60,"51-60","&gt;60"))))</f>
        <v>30-40</v>
      </c>
      <c r="X1253" t="str">
        <f t="shared" si="76"/>
        <v>31-45 (Middle-Aged)</v>
      </c>
      <c r="AA1253" t="str" cm="1">
        <f t="array" ref="AA1253">INDEX(F1253:F2752, MATCH(MAX(IF(H1253:H2752="0", COUNTIF(F1253:F2752, F1253:F2752), 0)), IF(H1253:H2752="0", COUNTIF(F1253:F2752, F1253:F2752), 0), 0))</f>
        <v>Car</v>
      </c>
      <c r="AB1253" t="str" cm="1">
        <f t="array" ref="AB1253">INDEX(Q1253:Q2251, MATCH(MAX(COUNTIFS(Q1253:Q2251, Q1253:Q2251, AC1253:AC2251, "High")), COUNTIFS(Q1253:Q2251, Q1253:Q2251, AC1253:AC2251, "High"), 0))</f>
        <v>East</v>
      </c>
      <c r="AC1253" t="str">
        <v>High Risk</v>
      </c>
      <c r="AH1253">
        <f t="shared" si="77"/>
        <v>647.51989389920425</v>
      </c>
      <c r="AJ1253">
        <f t="shared" si="78"/>
        <v>0.17796610169491525</v>
      </c>
      <c r="AK1253">
        <f t="shared" si="79"/>
        <v>2.1320253460749512E-2</v>
      </c>
      <c r="AM1253">
        <v>0.53282405437940683</v>
      </c>
      <c r="AN1253" s="8">
        <f>IF(L1253="Male", 1, 0)</f>
        <v>0</v>
      </c>
    </row>
    <row r="1254" spans="1:40" ht="15" x14ac:dyDescent="0.3">
      <c r="A1254">
        <v>1253</v>
      </c>
      <c r="B1254">
        <v>35</v>
      </c>
      <c r="C1254">
        <v>65699</v>
      </c>
      <c r="D1254">
        <v>657</v>
      </c>
      <c r="E1254">
        <v>200884</v>
      </c>
      <c r="F1254" t="s">
        <v>44</v>
      </c>
      <c r="G1254">
        <v>5823</v>
      </c>
      <c r="H1254">
        <v>0</v>
      </c>
      <c r="I1254">
        <v>1</v>
      </c>
      <c r="J1254" t="s">
        <v>20</v>
      </c>
      <c r="K1254" t="s">
        <v>29</v>
      </c>
      <c r="L1254" t="s">
        <v>22</v>
      </c>
      <c r="M1254" t="s">
        <v>37</v>
      </c>
      <c r="N1254">
        <v>5</v>
      </c>
      <c r="O1254">
        <v>1</v>
      </c>
      <c r="P1254">
        <v>71297</v>
      </c>
      <c r="Q1254" t="s">
        <v>38</v>
      </c>
      <c r="R1254">
        <v>11</v>
      </c>
      <c r="S1254" t="s">
        <v>42</v>
      </c>
      <c r="W1254" t="str">
        <f>IF(B1254&lt;30,"&lt;30",IF(B1254&lt;=40,"30-40",IF(B1254&lt;=50,"41-50",IF(B1254&lt;=60,"51-60","&gt;60"))))</f>
        <v>30-40</v>
      </c>
      <c r="X1254" t="str">
        <f t="shared" si="76"/>
        <v>31-45 (Middle-Aged)</v>
      </c>
      <c r="AA1254" t="str" cm="1">
        <f t="array" ref="AA1254">INDEX(F1254:F2753, MATCH(MAX(IF(H1254:H2753="0", COUNTIF(F1254:F2753, F1254:F2753), 0)), IF(H1254:H2753="0", COUNTIF(F1254:F2753, F1254:F2753), 0), 0))</f>
        <v>Personal</v>
      </c>
      <c r="AB1254" t="str" cm="1">
        <f t="array" ref="AB1254">INDEX(Q1254:Q2252, MATCH(MAX(COUNTIFS(Q1254:Q2252, Q1254:Q2252, AC1254:AC2252, "High")), COUNTIFS(Q1254:Q2252, Q1254:Q2252, AC1254:AC2252, "High"), 0))</f>
        <v>North</v>
      </c>
      <c r="AC1254" t="str">
        <v>High Risk</v>
      </c>
      <c r="AH1254">
        <f t="shared" si="77"/>
        <v>652.44324324324327</v>
      </c>
      <c r="AJ1254">
        <f t="shared" si="78"/>
        <v>0.11715481171548117</v>
      </c>
      <c r="AK1254">
        <f t="shared" si="79"/>
        <v>2.2376241469278996E-2</v>
      </c>
      <c r="AM1254">
        <v>0.69393481350071962</v>
      </c>
      <c r="AN1254" s="8">
        <f>IF(L1254="Male", 1, 0)</f>
        <v>0</v>
      </c>
    </row>
    <row r="1255" spans="1:40" ht="15" x14ac:dyDescent="0.3">
      <c r="A1255">
        <v>1254</v>
      </c>
      <c r="B1255">
        <v>59</v>
      </c>
      <c r="C1255">
        <v>38571</v>
      </c>
      <c r="D1255">
        <v>719</v>
      </c>
      <c r="E1255">
        <v>241892</v>
      </c>
      <c r="F1255" t="s">
        <v>19</v>
      </c>
      <c r="G1255">
        <v>3551</v>
      </c>
      <c r="H1255">
        <v>0</v>
      </c>
      <c r="I1255">
        <v>0</v>
      </c>
      <c r="J1255" t="s">
        <v>20</v>
      </c>
      <c r="K1255" t="s">
        <v>33</v>
      </c>
      <c r="L1255" t="s">
        <v>22</v>
      </c>
      <c r="M1255" t="s">
        <v>37</v>
      </c>
      <c r="N1255">
        <v>2</v>
      </c>
      <c r="O1255">
        <v>3</v>
      </c>
      <c r="P1255">
        <v>41479</v>
      </c>
      <c r="Q1255" t="s">
        <v>24</v>
      </c>
      <c r="R1255">
        <v>6</v>
      </c>
      <c r="S1255" t="s">
        <v>45</v>
      </c>
      <c r="W1255" t="str">
        <f>IF(B1255&lt;30,"&lt;30",IF(B1255&lt;=40,"30-40",IF(B1255&lt;=50,"41-50",IF(B1255&lt;=60,"51-60","&gt;60"))))</f>
        <v>51-60</v>
      </c>
      <c r="X1255" t="str">
        <f t="shared" si="76"/>
        <v>46-60 (Older Adult)</v>
      </c>
      <c r="AA1255" t="str" cm="1">
        <f t="array" ref="AA1255">INDEX(F1255:F2754, MATCH(MAX(IF(H1255:H2754="0", COUNTIF(F1255:F2754, F1255:F2754), 0)), IF(H1255:H2754="0", COUNTIF(F1255:F2754, F1255:F2754), 0), 0))</f>
        <v>Home</v>
      </c>
      <c r="AB1255" t="str" cm="1">
        <f t="array" ref="AB1255">INDEX(Q1255:Q2253, MATCH(MAX(COUNTIFS(Q1255:Q2253, Q1255:Q2253, AC1255:AC2253, "High")), COUNTIFS(Q1255:Q2253, Q1255:Q2253, AC1255:AC2253, "High"), 0))</f>
        <v>East</v>
      </c>
      <c r="AC1255" t="str">
        <v>High Risk</v>
      </c>
      <c r="AH1255">
        <f t="shared" si="77"/>
        <v>652.44324324324327</v>
      </c>
      <c r="AJ1255">
        <f t="shared" si="78"/>
        <v>0.13100436681222707</v>
      </c>
      <c r="AK1255">
        <f t="shared" si="79"/>
        <v>2.0238323307002839E-2</v>
      </c>
      <c r="AM1255">
        <v>0.44839477566684466</v>
      </c>
      <c r="AN1255" s="8">
        <f>IF(L1255="Male", 1, 0)</f>
        <v>0</v>
      </c>
    </row>
    <row r="1256" spans="1:40" ht="15" x14ac:dyDescent="0.3">
      <c r="A1256">
        <v>1255</v>
      </c>
      <c r="B1256">
        <v>64</v>
      </c>
      <c r="C1256">
        <v>38238</v>
      </c>
      <c r="D1256">
        <v>656</v>
      </c>
      <c r="E1256">
        <v>158507</v>
      </c>
      <c r="F1256" t="s">
        <v>40</v>
      </c>
      <c r="G1256">
        <v>4553</v>
      </c>
      <c r="H1256">
        <v>0</v>
      </c>
      <c r="I1256">
        <v>0</v>
      </c>
      <c r="J1256" t="s">
        <v>20</v>
      </c>
      <c r="K1256" t="s">
        <v>29</v>
      </c>
      <c r="L1256" t="s">
        <v>30</v>
      </c>
      <c r="M1256" t="s">
        <v>23</v>
      </c>
      <c r="N1256">
        <v>0</v>
      </c>
      <c r="O1256">
        <v>3</v>
      </c>
      <c r="P1256">
        <v>72567</v>
      </c>
      <c r="Q1256" t="s">
        <v>24</v>
      </c>
      <c r="R1256">
        <v>9</v>
      </c>
      <c r="S1256" t="s">
        <v>34</v>
      </c>
      <c r="W1256" t="str">
        <f>IF(B1256&lt;30,"&lt;30",IF(B1256&lt;=40,"30-40",IF(B1256&lt;=50,"41-50",IF(B1256&lt;=60,"51-60","&gt;60"))))</f>
        <v>&gt;60</v>
      </c>
      <c r="X1256" t="str">
        <f t="shared" si="76"/>
        <v>46-60 (Older Adult)</v>
      </c>
      <c r="AA1256" t="str" cm="1">
        <f t="array" ref="AA1256">INDEX(F1256:F2755, MATCH(MAX(IF(H1256:H2755="0", COUNTIF(F1256:F2755, F1256:F2755), 0)), IF(H1256:H2755="0", COUNTIF(F1256:F2755, F1256:F2755), 0), 0))</f>
        <v>Car</v>
      </c>
      <c r="AB1256" t="str" cm="1">
        <f t="array" ref="AB1256">INDEX(Q1256:Q2254, MATCH(MAX(COUNTIFS(Q1256:Q2254, Q1256:Q2254, AC1256:AC2254, "High")), COUNTIFS(Q1256:Q2254, Q1256:Q2254, AC1256:AC2254, "High"), 0))</f>
        <v>East</v>
      </c>
      <c r="AC1256" t="str">
        <v>High Risk</v>
      </c>
      <c r="AH1256">
        <f t="shared" si="77"/>
        <v>647.51989389920425</v>
      </c>
      <c r="AJ1256">
        <f t="shared" si="78"/>
        <v>0.15873015873015872</v>
      </c>
      <c r="AK1256">
        <f t="shared" si="79"/>
        <v>2.1301602593082062E-2</v>
      </c>
      <c r="AM1256">
        <v>0.44538073730800215</v>
      </c>
      <c r="AN1256" s="8">
        <f>IF(L1256="Male", 1, 0)</f>
        <v>1</v>
      </c>
    </row>
    <row r="1257" spans="1:40" ht="15" x14ac:dyDescent="0.3">
      <c r="A1257">
        <v>1256</v>
      </c>
      <c r="B1257">
        <v>42</v>
      </c>
      <c r="C1257">
        <v>25054</v>
      </c>
      <c r="D1257">
        <v>641</v>
      </c>
      <c r="E1257">
        <v>175406</v>
      </c>
      <c r="F1257" t="s">
        <v>44</v>
      </c>
      <c r="G1257">
        <v>3974</v>
      </c>
      <c r="H1257">
        <v>0</v>
      </c>
      <c r="I1257">
        <v>1</v>
      </c>
      <c r="J1257" t="s">
        <v>36</v>
      </c>
      <c r="K1257" t="s">
        <v>33</v>
      </c>
      <c r="L1257" t="s">
        <v>22</v>
      </c>
      <c r="M1257" t="s">
        <v>23</v>
      </c>
      <c r="N1257">
        <v>0</v>
      </c>
      <c r="O1257">
        <v>2</v>
      </c>
      <c r="P1257">
        <v>104718</v>
      </c>
      <c r="Q1257" t="s">
        <v>26</v>
      </c>
      <c r="R1257">
        <v>14</v>
      </c>
      <c r="S1257" t="s">
        <v>39</v>
      </c>
      <c r="W1257" t="str">
        <f>IF(B1257&lt;30,"&lt;30",IF(B1257&lt;=40,"30-40",IF(B1257&lt;=50,"41-50",IF(B1257&lt;=60,"51-60","&gt;60"))))</f>
        <v>41-50</v>
      </c>
      <c r="X1257" t="str">
        <f t="shared" si="76"/>
        <v>31-45 (Middle-Aged)</v>
      </c>
      <c r="AA1257" t="str" cm="1">
        <f t="array" ref="AA1257">INDEX(F1257:F2756, MATCH(MAX(IF(H1257:H2756="0", COUNTIF(F1257:F2756, F1257:F2756), 0)), IF(H1257:H2756="0", COUNTIF(F1257:F2756, F1257:F2756), 0), 0))</f>
        <v>Personal</v>
      </c>
      <c r="AB1257" t="str" cm="1">
        <f t="array" ref="AB1257">INDEX(Q1257:Q2255, MATCH(MAX(COUNTIFS(Q1257:Q2255, Q1257:Q2255, AC1257:AC2255, "High")), COUNTIFS(Q1257:Q2255, Q1257:Q2255, AC1257:AC2255, "High"), 0))</f>
        <v>West</v>
      </c>
      <c r="AC1257" t="str">
        <v>High Risk</v>
      </c>
      <c r="AH1257">
        <f t="shared" si="77"/>
        <v>647.51989389920425</v>
      </c>
      <c r="AJ1257">
        <f t="shared" si="78"/>
        <v>0.15873015873015872</v>
      </c>
      <c r="AK1257">
        <f t="shared" si="79"/>
        <v>2.2375879236049469E-2</v>
      </c>
      <c r="AM1257">
        <v>0.32605016156331745</v>
      </c>
      <c r="AN1257" s="8">
        <f>IF(L1257="Male", 1, 0)</f>
        <v>0</v>
      </c>
    </row>
    <row r="1258" spans="1:40" ht="15" x14ac:dyDescent="0.3">
      <c r="A1258">
        <v>1257</v>
      </c>
      <c r="B1258">
        <v>59</v>
      </c>
      <c r="C1258">
        <v>42617</v>
      </c>
      <c r="D1258">
        <v>635</v>
      </c>
      <c r="E1258">
        <v>133997</v>
      </c>
      <c r="F1258" t="s">
        <v>40</v>
      </c>
      <c r="G1258">
        <v>3374</v>
      </c>
      <c r="H1258">
        <v>0</v>
      </c>
      <c r="I1258">
        <v>1</v>
      </c>
      <c r="J1258" t="s">
        <v>20</v>
      </c>
      <c r="K1258" t="s">
        <v>33</v>
      </c>
      <c r="L1258" t="s">
        <v>22</v>
      </c>
      <c r="M1258" t="s">
        <v>41</v>
      </c>
      <c r="N1258">
        <v>5</v>
      </c>
      <c r="O1258">
        <v>2</v>
      </c>
      <c r="P1258">
        <v>81042</v>
      </c>
      <c r="Q1258" t="s">
        <v>26</v>
      </c>
      <c r="R1258">
        <v>19</v>
      </c>
      <c r="S1258" t="s">
        <v>25</v>
      </c>
      <c r="W1258" t="str">
        <f>IF(B1258&lt;30,"&lt;30",IF(B1258&lt;=40,"30-40",IF(B1258&lt;=50,"41-50",IF(B1258&lt;=60,"51-60","&gt;60"))))</f>
        <v>51-60</v>
      </c>
      <c r="X1258" t="str">
        <f t="shared" si="76"/>
        <v>46-60 (Older Adult)</v>
      </c>
      <c r="AA1258" t="str" cm="1">
        <f t="array" ref="AA1258">INDEX(F1258:F2757, MATCH(MAX(IF(H1258:H2757="0", COUNTIF(F1258:F2757, F1258:F2757), 0)), IF(H1258:H2757="0", COUNTIF(F1258:F2757, F1258:F2757), 0), 0))</f>
        <v>Car</v>
      </c>
      <c r="AB1258" t="str" cm="1">
        <f t="array" ref="AB1258">INDEX(Q1258:Q2256, MATCH(MAX(COUNTIFS(Q1258:Q2256, Q1258:Q2256, AC1258:AC2256, "High")), COUNTIFS(Q1258:Q2256, Q1258:Q2256, AC1258:AC2256, "High"), 0))</f>
        <v>West</v>
      </c>
      <c r="AC1258" t="str">
        <v>High Risk</v>
      </c>
      <c r="AH1258">
        <f t="shared" si="77"/>
        <v>648.68905472636811</v>
      </c>
      <c r="AJ1258">
        <f t="shared" si="78"/>
        <v>0.11715481171548117</v>
      </c>
      <c r="AK1258">
        <f t="shared" si="79"/>
        <v>2.1795503769738274E-2</v>
      </c>
      <c r="AM1258">
        <v>0.48501579428509362</v>
      </c>
      <c r="AN1258" s="8">
        <f>IF(L1258="Male", 1, 0)</f>
        <v>0</v>
      </c>
    </row>
    <row r="1259" spans="1:40" ht="15" x14ac:dyDescent="0.3">
      <c r="A1259">
        <v>1258</v>
      </c>
      <c r="B1259">
        <v>62</v>
      </c>
      <c r="C1259">
        <v>46510</v>
      </c>
      <c r="D1259">
        <v>527</v>
      </c>
      <c r="E1259">
        <v>152374</v>
      </c>
      <c r="F1259" t="s">
        <v>19</v>
      </c>
      <c r="G1259">
        <v>5299</v>
      </c>
      <c r="H1259">
        <v>0</v>
      </c>
      <c r="I1259">
        <v>1</v>
      </c>
      <c r="J1259" t="s">
        <v>20</v>
      </c>
      <c r="K1259" t="s">
        <v>29</v>
      </c>
      <c r="L1259" t="s">
        <v>30</v>
      </c>
      <c r="M1259" t="s">
        <v>37</v>
      </c>
      <c r="N1259">
        <v>2</v>
      </c>
      <c r="O1259">
        <v>1</v>
      </c>
      <c r="P1259">
        <v>78710</v>
      </c>
      <c r="Q1259" t="s">
        <v>32</v>
      </c>
      <c r="R1259">
        <v>6</v>
      </c>
      <c r="S1259" t="s">
        <v>43</v>
      </c>
      <c r="W1259" t="str">
        <f>IF(B1259&lt;30,"&lt;30",IF(B1259&lt;=40,"30-40",IF(B1259&lt;=50,"41-50",IF(B1259&lt;=60,"51-60","&gt;60"))))</f>
        <v>&gt;60</v>
      </c>
      <c r="X1259" t="str">
        <f t="shared" si="76"/>
        <v>46-60 (Older Adult)</v>
      </c>
      <c r="AA1259" t="str" cm="1">
        <f t="array" ref="AA1259">INDEX(F1259:F2758, MATCH(MAX(IF(H1259:H2758="0", COUNTIF(F1259:F2758, F1259:F2758), 0)), IF(H1259:H2758="0", COUNTIF(F1259:F2758, F1259:F2758), 0), 0))</f>
        <v>Home</v>
      </c>
      <c r="AB1259" t="str" cm="1">
        <f t="array" ref="AB1259">INDEX(Q1259:Q2257, MATCH(MAX(COUNTIFS(Q1259:Q2257, Q1259:Q2257, AC1259:AC2257, "High")), COUNTIFS(Q1259:Q2257, Q1259:Q2257, AC1259:AC2257, "High"), 0))</f>
        <v>South</v>
      </c>
      <c r="AC1259" t="str">
        <v>Low Risk</v>
      </c>
      <c r="AH1259">
        <f t="shared" si="77"/>
        <v>652.44324324324327</v>
      </c>
      <c r="AJ1259">
        <f t="shared" si="78"/>
        <v>0.13100436681222707</v>
      </c>
      <c r="AK1259">
        <f t="shared" si="79"/>
        <v>2.1209615770433E-2</v>
      </c>
      <c r="AM1259">
        <v>0.52025198446819876</v>
      </c>
      <c r="AN1259" s="8">
        <f>IF(L1259="Male", 1, 0)</f>
        <v>1</v>
      </c>
    </row>
    <row r="1260" spans="1:40" ht="15" x14ac:dyDescent="0.3">
      <c r="A1260">
        <v>1259</v>
      </c>
      <c r="B1260">
        <v>50</v>
      </c>
      <c r="C1260">
        <v>51155</v>
      </c>
      <c r="D1260">
        <v>696</v>
      </c>
      <c r="E1260">
        <v>268496</v>
      </c>
      <c r="F1260" t="s">
        <v>28</v>
      </c>
      <c r="G1260">
        <v>3935</v>
      </c>
      <c r="H1260">
        <v>0</v>
      </c>
      <c r="I1260">
        <v>1</v>
      </c>
      <c r="J1260" t="s">
        <v>20</v>
      </c>
      <c r="K1260" t="s">
        <v>33</v>
      </c>
      <c r="L1260" t="s">
        <v>22</v>
      </c>
      <c r="M1260" t="s">
        <v>23</v>
      </c>
      <c r="N1260">
        <v>3</v>
      </c>
      <c r="O1260">
        <v>1</v>
      </c>
      <c r="P1260">
        <v>82325</v>
      </c>
      <c r="Q1260" t="s">
        <v>26</v>
      </c>
      <c r="R1260">
        <v>19</v>
      </c>
      <c r="S1260" t="s">
        <v>39</v>
      </c>
      <c r="W1260" t="str">
        <f>IF(B1260&lt;30,"&lt;30",IF(B1260&lt;=40,"30-40",IF(B1260&lt;=50,"41-50",IF(B1260&lt;=60,"51-60","&gt;60"))))</f>
        <v>41-50</v>
      </c>
      <c r="X1260" t="str">
        <f t="shared" si="76"/>
        <v>46-60 (Older Adult)</v>
      </c>
      <c r="AA1260" t="str" cm="1">
        <f t="array" ref="AA1260">INDEX(F1260:F2759, MATCH(MAX(IF(H1260:H2759="0", COUNTIF(F1260:F2759, F1260:F2759), 0)), IF(H1260:H2759="0", COUNTIF(F1260:F2759, F1260:F2759), 0), 0))</f>
        <v>Education</v>
      </c>
      <c r="AB1260" t="str" cm="1">
        <f t="array" ref="AB1260">INDEX(Q1260:Q2258, MATCH(MAX(COUNTIFS(Q1260:Q2258, Q1260:Q2258, AC1260:AC2258, "High")), COUNTIFS(Q1260:Q2258, Q1260:Q2258, AC1260:AC2258, "High"), 0))</f>
        <v>West</v>
      </c>
      <c r="AC1260" t="str">
        <v>High Risk</v>
      </c>
      <c r="AH1260">
        <f t="shared" si="77"/>
        <v>647.51989389920425</v>
      </c>
      <c r="AJ1260">
        <f t="shared" si="78"/>
        <v>0.13414634146341464</v>
      </c>
      <c r="AK1260">
        <f t="shared" si="79"/>
        <v>1.9002045640447621E-2</v>
      </c>
      <c r="AM1260">
        <v>0.56229465166586712</v>
      </c>
      <c r="AN1260" s="8">
        <f>IF(L1260="Male", 1, 0)</f>
        <v>0</v>
      </c>
    </row>
    <row r="1261" spans="1:40" ht="15" x14ac:dyDescent="0.3">
      <c r="A1261">
        <v>1260</v>
      </c>
      <c r="B1261">
        <v>40</v>
      </c>
      <c r="C1261">
        <v>60460</v>
      </c>
      <c r="D1261">
        <v>614</v>
      </c>
      <c r="E1261">
        <v>225249</v>
      </c>
      <c r="F1261" t="s">
        <v>28</v>
      </c>
      <c r="G1261">
        <v>4626</v>
      </c>
      <c r="H1261">
        <v>0</v>
      </c>
      <c r="I1261">
        <v>1</v>
      </c>
      <c r="J1261" t="s">
        <v>20</v>
      </c>
      <c r="K1261" t="s">
        <v>29</v>
      </c>
      <c r="L1261" t="s">
        <v>22</v>
      </c>
      <c r="M1261" t="s">
        <v>23</v>
      </c>
      <c r="N1261">
        <v>2</v>
      </c>
      <c r="O1261">
        <v>3</v>
      </c>
      <c r="P1261">
        <v>97818</v>
      </c>
      <c r="Q1261" t="s">
        <v>26</v>
      </c>
      <c r="R1261">
        <v>10</v>
      </c>
      <c r="S1261" t="s">
        <v>25</v>
      </c>
      <c r="W1261" t="str">
        <f>IF(B1261&lt;30,"&lt;30",IF(B1261&lt;=40,"30-40",IF(B1261&lt;=50,"41-50",IF(B1261&lt;=60,"51-60","&gt;60"))))</f>
        <v>30-40</v>
      </c>
      <c r="X1261" t="str">
        <f t="shared" si="76"/>
        <v>31-45 (Middle-Aged)</v>
      </c>
      <c r="AA1261" t="str" cm="1">
        <f t="array" ref="AA1261">INDEX(F1261:F2760, MATCH(MAX(IF(H1261:H2760="0", COUNTIF(F1261:F2760, F1261:F2760), 0)), IF(H1261:H2760="0", COUNTIF(F1261:F2760, F1261:F2760), 0), 0))</f>
        <v>Education</v>
      </c>
      <c r="AB1261" t="str" cm="1">
        <f t="array" ref="AB1261">INDEX(Q1261:Q2259, MATCH(MAX(COUNTIFS(Q1261:Q2259, Q1261:Q2259, AC1261:AC2259, "High")), COUNTIFS(Q1261:Q2259, Q1261:Q2259, AC1261:AC2259, "High"), 0))</f>
        <v>West</v>
      </c>
      <c r="AC1261" t="str">
        <v>High Risk</v>
      </c>
      <c r="AH1261">
        <f t="shared" si="77"/>
        <v>647.51989389920425</v>
      </c>
      <c r="AJ1261">
        <f t="shared" si="78"/>
        <v>0.13100436681222707</v>
      </c>
      <c r="AK1261">
        <f t="shared" si="79"/>
        <v>1.6760493398500251E-2</v>
      </c>
      <c r="AM1261">
        <v>0.64651575355484558</v>
      </c>
      <c r="AN1261" s="8">
        <f>IF(L1261="Male", 1, 0)</f>
        <v>0</v>
      </c>
    </row>
    <row r="1262" spans="1:40" ht="15" x14ac:dyDescent="0.3">
      <c r="A1262">
        <v>1261</v>
      </c>
      <c r="B1262">
        <v>52</v>
      </c>
      <c r="C1262">
        <v>59371</v>
      </c>
      <c r="D1262">
        <v>697</v>
      </c>
      <c r="E1262">
        <v>307477</v>
      </c>
      <c r="F1262" t="s">
        <v>28</v>
      </c>
      <c r="G1262">
        <v>4028</v>
      </c>
      <c r="H1262">
        <v>0</v>
      </c>
      <c r="I1262">
        <v>1</v>
      </c>
      <c r="J1262" t="s">
        <v>20</v>
      </c>
      <c r="K1262" t="s">
        <v>33</v>
      </c>
      <c r="L1262" t="s">
        <v>22</v>
      </c>
      <c r="M1262" t="s">
        <v>31</v>
      </c>
      <c r="N1262">
        <v>4</v>
      </c>
      <c r="O1262">
        <v>3</v>
      </c>
      <c r="P1262">
        <v>123538</v>
      </c>
      <c r="Q1262" t="s">
        <v>38</v>
      </c>
      <c r="R1262">
        <v>14</v>
      </c>
      <c r="S1262" t="s">
        <v>39</v>
      </c>
      <c r="W1262" t="str">
        <f>IF(B1262&lt;30,"&lt;30",IF(B1262&lt;=40,"30-40",IF(B1262&lt;=50,"41-50",IF(B1262&lt;=60,"51-60","&gt;60"))))</f>
        <v>51-60</v>
      </c>
      <c r="X1262" t="str">
        <f t="shared" si="76"/>
        <v>46-60 (Older Adult)</v>
      </c>
      <c r="AA1262" t="str" cm="1">
        <f t="array" ref="AA1262">INDEX(F1262:F2761, MATCH(MAX(IF(H1262:H2761="0", COUNTIF(F1262:F2761, F1262:F2761), 0)), IF(H1262:H2761="0", COUNTIF(F1262:F2761, F1262:F2761), 0), 0))</f>
        <v>Education</v>
      </c>
      <c r="AB1262" t="str" cm="1">
        <f t="array" ref="AB1262">INDEX(Q1262:Q2260, MATCH(MAX(COUNTIFS(Q1262:Q2260, Q1262:Q2260, AC1262:AC2260, "High")), COUNTIFS(Q1262:Q2260, Q1262:Q2260, AC1262:AC2260, "High"), 0))</f>
        <v>North</v>
      </c>
      <c r="AC1262" t="str">
        <v>High Risk</v>
      </c>
      <c r="AH1262">
        <f t="shared" si="77"/>
        <v>647.78062678062679</v>
      </c>
      <c r="AJ1262">
        <f t="shared" si="78"/>
        <v>0.17796610169491525</v>
      </c>
      <c r="AK1262">
        <f t="shared" si="79"/>
        <v>1.784218700399055E-2</v>
      </c>
      <c r="AM1262">
        <v>0.63665903351646858</v>
      </c>
      <c r="AN1262" s="8">
        <f>IF(L1262="Male", 1, 0)</f>
        <v>0</v>
      </c>
    </row>
    <row r="1263" spans="1:40" ht="15" x14ac:dyDescent="0.3">
      <c r="A1263">
        <v>1262</v>
      </c>
      <c r="B1263">
        <v>62</v>
      </c>
      <c r="C1263">
        <v>67034</v>
      </c>
      <c r="D1263">
        <v>733</v>
      </c>
      <c r="E1263">
        <v>163149</v>
      </c>
      <c r="F1263" t="s">
        <v>35</v>
      </c>
      <c r="G1263">
        <v>4592</v>
      </c>
      <c r="H1263">
        <v>0</v>
      </c>
      <c r="I1263">
        <v>1</v>
      </c>
      <c r="J1263" t="s">
        <v>20</v>
      </c>
      <c r="K1263" t="s">
        <v>21</v>
      </c>
      <c r="L1263" t="s">
        <v>22</v>
      </c>
      <c r="M1263" t="s">
        <v>37</v>
      </c>
      <c r="N1263">
        <v>1</v>
      </c>
      <c r="O1263">
        <v>3</v>
      </c>
      <c r="P1263">
        <v>99987</v>
      </c>
      <c r="Q1263" t="s">
        <v>24</v>
      </c>
      <c r="R1263">
        <v>5</v>
      </c>
      <c r="S1263" t="s">
        <v>45</v>
      </c>
      <c r="W1263" t="str">
        <f>IF(B1263&lt;30,"&lt;30",IF(B1263&lt;=40,"30-40",IF(B1263&lt;=50,"41-50",IF(B1263&lt;=60,"51-60","&gt;60"))))</f>
        <v>&gt;60</v>
      </c>
      <c r="X1263" t="str">
        <f t="shared" si="76"/>
        <v>46-60 (Older Adult)</v>
      </c>
      <c r="AA1263" t="str" cm="1">
        <f t="array" ref="AA1263">INDEX(F1263:F2762, MATCH(MAX(IF(H1263:H2762="0", COUNTIF(F1263:F2762, F1263:F2762), 0)), IF(H1263:H2762="0", COUNTIF(F1263:F2762, F1263:F2762), 0), 0))</f>
        <v>Medical</v>
      </c>
      <c r="AB1263" t="str" cm="1">
        <f t="array" ref="AB1263">INDEX(Q1263:Q2261, MATCH(MAX(COUNTIFS(Q1263:Q2261, Q1263:Q2261, AC1263:AC2261, "High")), COUNTIFS(Q1263:Q2261, Q1263:Q2261, AC1263:AC2261, "High"), 0))</f>
        <v>East</v>
      </c>
      <c r="AC1263" t="str">
        <v>High Risk</v>
      </c>
      <c r="AH1263">
        <f t="shared" si="77"/>
        <v>652.44324324324327</v>
      </c>
      <c r="AJ1263">
        <f t="shared" si="78"/>
        <v>0.15436241610738255</v>
      </c>
      <c r="AK1263">
        <f t="shared" si="79"/>
        <v>1.8935321373947822E-2</v>
      </c>
      <c r="AM1263">
        <v>0.70601812043481804</v>
      </c>
      <c r="AN1263" s="8">
        <f>IF(L1263="Male", 1, 0)</f>
        <v>0</v>
      </c>
    </row>
    <row r="1264" spans="1:40" ht="15" x14ac:dyDescent="0.3">
      <c r="A1264">
        <v>1263</v>
      </c>
      <c r="B1264">
        <v>45</v>
      </c>
      <c r="C1264">
        <v>36690</v>
      </c>
      <c r="D1264">
        <v>621</v>
      </c>
      <c r="E1264">
        <v>275421</v>
      </c>
      <c r="F1264" t="s">
        <v>40</v>
      </c>
      <c r="G1264">
        <v>5588</v>
      </c>
      <c r="H1264">
        <v>0</v>
      </c>
      <c r="I1264">
        <v>0</v>
      </c>
      <c r="J1264" t="s">
        <v>20</v>
      </c>
      <c r="K1264" t="s">
        <v>29</v>
      </c>
      <c r="L1264" t="s">
        <v>30</v>
      </c>
      <c r="M1264" t="s">
        <v>37</v>
      </c>
      <c r="N1264">
        <v>2</v>
      </c>
      <c r="O1264">
        <v>3</v>
      </c>
      <c r="P1264">
        <v>101858</v>
      </c>
      <c r="Q1264" t="s">
        <v>24</v>
      </c>
      <c r="R1264">
        <v>12</v>
      </c>
      <c r="S1264" t="s">
        <v>34</v>
      </c>
      <c r="W1264" t="str">
        <f>IF(B1264&lt;30,"&lt;30",IF(B1264&lt;=40,"30-40",IF(B1264&lt;=50,"41-50",IF(B1264&lt;=60,"51-60","&gt;60"))))</f>
        <v>41-50</v>
      </c>
      <c r="X1264" t="str">
        <f t="shared" si="76"/>
        <v>31-45 (Middle-Aged)</v>
      </c>
      <c r="AA1264" t="str" cm="1">
        <f t="array" ref="AA1264">INDEX(F1264:F2763, MATCH(MAX(IF(H1264:H2763="0", COUNTIF(F1264:F2763, F1264:F2763), 0)), IF(H1264:H2763="0", COUNTIF(F1264:F2763, F1264:F2763), 0), 0))</f>
        <v>Car</v>
      </c>
      <c r="AB1264" t="str" cm="1">
        <f t="array" ref="AB1264">INDEX(Q1264:Q2262, MATCH(MAX(COUNTIFS(Q1264:Q2262, Q1264:Q2262, AC1264:AC2262, "High")), COUNTIFS(Q1264:Q2262, Q1264:Q2262, AC1264:AC2262, "High"), 0))</f>
        <v>East</v>
      </c>
      <c r="AC1264" t="str">
        <v>High Risk</v>
      </c>
      <c r="AH1264">
        <f t="shared" si="77"/>
        <v>652.44324324324327</v>
      </c>
      <c r="AJ1264">
        <f t="shared" si="78"/>
        <v>0.13100436681222707</v>
      </c>
      <c r="AK1264">
        <f t="shared" si="79"/>
        <v>2.004007916780572E-2</v>
      </c>
      <c r="AM1264">
        <v>0.43136953196419359</v>
      </c>
      <c r="AN1264" s="8">
        <f>IF(L1264="Male", 1, 0)</f>
        <v>1</v>
      </c>
    </row>
    <row r="1265" spans="1:40" ht="15" x14ac:dyDescent="0.3">
      <c r="A1265">
        <v>1264</v>
      </c>
      <c r="B1265">
        <v>43</v>
      </c>
      <c r="C1265">
        <v>50462</v>
      </c>
      <c r="D1265">
        <v>618</v>
      </c>
      <c r="E1265">
        <v>163558</v>
      </c>
      <c r="F1265" t="s">
        <v>19</v>
      </c>
      <c r="G1265">
        <v>4043</v>
      </c>
      <c r="H1265">
        <v>0</v>
      </c>
      <c r="I1265">
        <v>1</v>
      </c>
      <c r="J1265" t="s">
        <v>20</v>
      </c>
      <c r="K1265" t="s">
        <v>21</v>
      </c>
      <c r="L1265" t="s">
        <v>22</v>
      </c>
      <c r="M1265" t="s">
        <v>23</v>
      </c>
      <c r="N1265">
        <v>2</v>
      </c>
      <c r="O1265">
        <v>2</v>
      </c>
      <c r="P1265">
        <v>93254</v>
      </c>
      <c r="Q1265" t="s">
        <v>38</v>
      </c>
      <c r="R1265">
        <v>19</v>
      </c>
      <c r="S1265" t="s">
        <v>27</v>
      </c>
      <c r="W1265" t="str">
        <f>IF(B1265&lt;30,"&lt;30",IF(B1265&lt;=40,"30-40",IF(B1265&lt;=50,"41-50",IF(B1265&lt;=60,"51-60","&gt;60"))))</f>
        <v>41-50</v>
      </c>
      <c r="X1265" t="str">
        <f t="shared" si="76"/>
        <v>31-45 (Middle-Aged)</v>
      </c>
      <c r="AA1265" t="str" cm="1">
        <f t="array" ref="AA1265">INDEX(F1265:F2764, MATCH(MAX(IF(H1265:H2764="0", COUNTIF(F1265:F2764, F1265:F2764), 0)), IF(H1265:H2764="0", COUNTIF(F1265:F2764, F1265:F2764), 0), 0))</f>
        <v>Home</v>
      </c>
      <c r="AB1265" t="str" cm="1">
        <f t="array" ref="AB1265">INDEX(Q1265:Q2263, MATCH(MAX(COUNTIFS(Q1265:Q2263, Q1265:Q2263, AC1265:AC2263, "High")), COUNTIFS(Q1265:Q2263, Q1265:Q2263, AC1265:AC2263, "High"), 0))</f>
        <v>North</v>
      </c>
      <c r="AC1265" t="str">
        <v>High Risk</v>
      </c>
      <c r="AH1265">
        <f t="shared" si="77"/>
        <v>647.51989389920425</v>
      </c>
      <c r="AJ1265">
        <f t="shared" si="78"/>
        <v>0.13100436681222707</v>
      </c>
      <c r="AK1265">
        <f t="shared" si="79"/>
        <v>2.1156646958187364E-2</v>
      </c>
      <c r="AM1265">
        <v>0.55602219345962722</v>
      </c>
      <c r="AN1265" s="8">
        <f>IF(L1265="Male", 1, 0)</f>
        <v>0</v>
      </c>
    </row>
    <row r="1266" spans="1:40" ht="15" x14ac:dyDescent="0.3">
      <c r="A1266">
        <v>1265</v>
      </c>
      <c r="B1266">
        <v>25</v>
      </c>
      <c r="C1266">
        <v>34997</v>
      </c>
      <c r="D1266">
        <v>700</v>
      </c>
      <c r="E1266">
        <v>174941</v>
      </c>
      <c r="F1266" t="s">
        <v>40</v>
      </c>
      <c r="G1266">
        <v>4546</v>
      </c>
      <c r="H1266">
        <v>0</v>
      </c>
      <c r="I1266">
        <v>1</v>
      </c>
      <c r="J1266" t="s">
        <v>20</v>
      </c>
      <c r="K1266" t="s">
        <v>21</v>
      </c>
      <c r="L1266" t="s">
        <v>30</v>
      </c>
      <c r="M1266" t="s">
        <v>31</v>
      </c>
      <c r="N1266">
        <v>1</v>
      </c>
      <c r="O1266">
        <v>4</v>
      </c>
      <c r="P1266">
        <v>85019</v>
      </c>
      <c r="Q1266" t="s">
        <v>26</v>
      </c>
      <c r="R1266">
        <v>2</v>
      </c>
      <c r="S1266" t="s">
        <v>27</v>
      </c>
      <c r="W1266" t="str">
        <f>IF(B1266&lt;30,"&lt;30",IF(B1266&lt;=40,"30-40",IF(B1266&lt;=50,"41-50",IF(B1266&lt;=60,"51-60","&gt;60"))))</f>
        <v>&lt;30</v>
      </c>
      <c r="X1266" t="str">
        <f t="shared" si="76"/>
        <v>18-30 (Young Adult)</v>
      </c>
      <c r="AA1266" t="str" cm="1">
        <f t="array" ref="AA1266">INDEX(F1266:F2765, MATCH(MAX(IF(H1266:H2765="0", COUNTIF(F1266:F2765, F1266:F2765), 0)), IF(H1266:H2765="0", COUNTIF(F1266:F2765, F1266:F2765), 0), 0))</f>
        <v>Car</v>
      </c>
      <c r="AB1266" t="str" cm="1">
        <f t="array" ref="AB1266">INDEX(Q1266:Q2264, MATCH(MAX(COUNTIFS(Q1266:Q2264, Q1266:Q2264, AC1266:AC2264, "High")), COUNTIFS(Q1266:Q2264, Q1266:Q2264, AC1266:AC2264, "High"), 0))</f>
        <v>West</v>
      </c>
      <c r="AC1266" t="str">
        <v>High Risk</v>
      </c>
      <c r="AH1266">
        <f t="shared" si="77"/>
        <v>647.78062678062679</v>
      </c>
      <c r="AJ1266">
        <f t="shared" si="78"/>
        <v>0.15436241610738255</v>
      </c>
      <c r="AK1266">
        <f t="shared" si="79"/>
        <v>2.0541908630406665E-2</v>
      </c>
      <c r="AM1266">
        <v>0.41604590751518333</v>
      </c>
      <c r="AN1266" s="8">
        <f>IF(L1266="Male", 1, 0)</f>
        <v>1</v>
      </c>
    </row>
    <row r="1267" spans="1:40" ht="15" x14ac:dyDescent="0.3">
      <c r="A1267">
        <v>1266</v>
      </c>
      <c r="B1267">
        <v>61</v>
      </c>
      <c r="C1267">
        <v>56213</v>
      </c>
      <c r="D1267">
        <v>626</v>
      </c>
      <c r="E1267">
        <v>336115</v>
      </c>
      <c r="F1267" t="s">
        <v>28</v>
      </c>
      <c r="G1267">
        <v>5528</v>
      </c>
      <c r="H1267">
        <v>0</v>
      </c>
      <c r="I1267">
        <v>1</v>
      </c>
      <c r="J1267" t="s">
        <v>20</v>
      </c>
      <c r="K1267" t="s">
        <v>21</v>
      </c>
      <c r="L1267" t="s">
        <v>30</v>
      </c>
      <c r="M1267" t="s">
        <v>41</v>
      </c>
      <c r="N1267">
        <v>5</v>
      </c>
      <c r="O1267">
        <v>4</v>
      </c>
      <c r="P1267">
        <v>126827</v>
      </c>
      <c r="Q1267" t="s">
        <v>26</v>
      </c>
      <c r="R1267">
        <v>15</v>
      </c>
      <c r="S1267" t="s">
        <v>42</v>
      </c>
      <c r="W1267" t="str">
        <f>IF(B1267&lt;30,"&lt;30",IF(B1267&lt;=40,"30-40",IF(B1267&lt;=50,"41-50",IF(B1267&lt;=60,"51-60","&gt;60"))))</f>
        <v>&gt;60</v>
      </c>
      <c r="X1267" t="str">
        <f t="shared" si="76"/>
        <v>46-60 (Older Adult)</v>
      </c>
      <c r="AA1267" t="str" cm="1">
        <f t="array" ref="AA1267">INDEX(F1267:F2766, MATCH(MAX(IF(H1267:H2766="0", COUNTIF(F1267:F2766, F1267:F2766), 0)), IF(H1267:H2766="0", COUNTIF(F1267:F2766, F1267:F2766), 0), 0))</f>
        <v>Education</v>
      </c>
      <c r="AB1267" t="str" cm="1">
        <f t="array" ref="AB1267">INDEX(Q1267:Q2265, MATCH(MAX(COUNTIFS(Q1267:Q2265, Q1267:Q2265, AC1267:AC2265, "High")), COUNTIFS(Q1267:Q2265, Q1267:Q2265, AC1267:AC2265, "High"), 0))</f>
        <v>West</v>
      </c>
      <c r="AC1267" t="str">
        <v>High Risk</v>
      </c>
      <c r="AH1267">
        <f t="shared" si="77"/>
        <v>648.68905472636811</v>
      </c>
      <c r="AJ1267">
        <f t="shared" si="78"/>
        <v>0.11715481171548117</v>
      </c>
      <c r="AK1267">
        <f t="shared" si="79"/>
        <v>2.3505531067233076E-2</v>
      </c>
      <c r="AM1267">
        <v>0.60807545052179979</v>
      </c>
      <c r="AN1267" s="8">
        <f>IF(L1267="Male", 1, 0)</f>
        <v>1</v>
      </c>
    </row>
    <row r="1268" spans="1:40" ht="15" x14ac:dyDescent="0.3">
      <c r="A1268">
        <v>1267</v>
      </c>
      <c r="B1268">
        <v>50</v>
      </c>
      <c r="C1268">
        <v>77063</v>
      </c>
      <c r="D1268">
        <v>715</v>
      </c>
      <c r="E1268">
        <v>158247</v>
      </c>
      <c r="F1268" t="s">
        <v>40</v>
      </c>
      <c r="G1268">
        <v>5681</v>
      </c>
      <c r="H1268">
        <v>1</v>
      </c>
      <c r="I1268">
        <v>0</v>
      </c>
      <c r="J1268" t="s">
        <v>20</v>
      </c>
      <c r="K1268" t="s">
        <v>21</v>
      </c>
      <c r="L1268" t="s">
        <v>22</v>
      </c>
      <c r="M1268" t="s">
        <v>37</v>
      </c>
      <c r="N1268">
        <v>0</v>
      </c>
      <c r="O1268">
        <v>4</v>
      </c>
      <c r="P1268">
        <v>122272</v>
      </c>
      <c r="Q1268" t="s">
        <v>24</v>
      </c>
      <c r="R1268">
        <v>6</v>
      </c>
      <c r="S1268" t="s">
        <v>43</v>
      </c>
      <c r="W1268" t="str">
        <f>IF(B1268&lt;30,"&lt;30",IF(B1268&lt;=40,"30-40",IF(B1268&lt;=50,"41-50",IF(B1268&lt;=60,"51-60","&gt;60"))))</f>
        <v>41-50</v>
      </c>
      <c r="X1268" t="str">
        <f t="shared" si="76"/>
        <v>46-60 (Older Adult)</v>
      </c>
      <c r="AA1268" t="str" cm="1">
        <f t="array" ref="AA1268">INDEX(F1268:F2767, MATCH(MAX(IF(H1268:H2767="0", COUNTIF(F1268:F2767, F1268:F2767), 0)), IF(H1268:H2767="0", COUNTIF(F1268:F2767, F1268:F2767), 0), 0))</f>
        <v>Car</v>
      </c>
      <c r="AB1268" t="str" cm="1">
        <f t="array" ref="AB1268">INDEX(Q1268:Q2266, MATCH(MAX(COUNTIFS(Q1268:Q2266, Q1268:Q2266, AC1268:AC2266, "High")), COUNTIFS(Q1268:Q2266, Q1268:Q2266, AC1268:AC2266, "High"), 0))</f>
        <v>East</v>
      </c>
      <c r="AC1268" t="str">
        <v>High Risk</v>
      </c>
      <c r="AH1268">
        <f t="shared" si="77"/>
        <v>652.44324324324327</v>
      </c>
      <c r="AJ1268">
        <f t="shared" si="78"/>
        <v>0.15873015873015872</v>
      </c>
      <c r="AK1268">
        <f t="shared" si="79"/>
        <v>2.6525164270986074E-2</v>
      </c>
      <c r="AM1268">
        <v>0.79679226668356218</v>
      </c>
      <c r="AN1268" s="8">
        <f>IF(L1268="Male", 1, 0)</f>
        <v>0</v>
      </c>
    </row>
    <row r="1269" spans="1:40" ht="15" x14ac:dyDescent="0.3">
      <c r="A1269">
        <v>1268</v>
      </c>
      <c r="B1269">
        <v>59</v>
      </c>
      <c r="C1269">
        <v>32053</v>
      </c>
      <c r="D1269">
        <v>615</v>
      </c>
      <c r="E1269">
        <v>279333</v>
      </c>
      <c r="F1269" t="s">
        <v>44</v>
      </c>
      <c r="G1269">
        <v>4606</v>
      </c>
      <c r="H1269">
        <v>0</v>
      </c>
      <c r="I1269">
        <v>1</v>
      </c>
      <c r="J1269" t="s">
        <v>20</v>
      </c>
      <c r="K1269" t="s">
        <v>29</v>
      </c>
      <c r="L1269" t="s">
        <v>30</v>
      </c>
      <c r="M1269" t="s">
        <v>41</v>
      </c>
      <c r="N1269">
        <v>5</v>
      </c>
      <c r="O1269">
        <v>1</v>
      </c>
      <c r="P1269">
        <v>161358</v>
      </c>
      <c r="Q1269" t="s">
        <v>32</v>
      </c>
      <c r="R1269">
        <v>8</v>
      </c>
      <c r="S1269" t="s">
        <v>39</v>
      </c>
      <c r="W1269" t="str">
        <f>IF(B1269&lt;30,"&lt;30",IF(B1269&lt;=40,"30-40",IF(B1269&lt;=50,"41-50",IF(B1269&lt;=60,"51-60","&gt;60"))))</f>
        <v>51-60</v>
      </c>
      <c r="X1269" t="str">
        <f t="shared" si="76"/>
        <v>46-60 (Older Adult)</v>
      </c>
      <c r="AA1269" t="str" cm="1">
        <f t="array" ref="AA1269">INDEX(F1269:F2768, MATCH(MAX(IF(H1269:H2768="0", COUNTIF(F1269:F2768, F1269:F2768), 0)), IF(H1269:H2768="0", COUNTIF(F1269:F2768, F1269:F2768), 0), 0))</f>
        <v>Personal</v>
      </c>
      <c r="AB1269" t="str" cm="1">
        <f t="array" ref="AB1269">INDEX(Q1269:Q2267, MATCH(MAX(COUNTIFS(Q1269:Q2267, Q1269:Q2267, AC1269:AC2267, "High")), COUNTIFS(Q1269:Q2267, Q1269:Q2267, AC1269:AC2267, "High"), 0))</f>
        <v>South</v>
      </c>
      <c r="AC1269" t="str">
        <v>High Risk</v>
      </c>
      <c r="AH1269">
        <f t="shared" si="77"/>
        <v>648.68905472636811</v>
      </c>
      <c r="AJ1269">
        <f t="shared" si="78"/>
        <v>0.11715481171548117</v>
      </c>
      <c r="AK1269">
        <f t="shared" si="79"/>
        <v>1.294906080252999E-2</v>
      </c>
      <c r="AM1269">
        <v>0.38939927409646735</v>
      </c>
      <c r="AN1269" s="8">
        <f>IF(L1269="Male", 1, 0)</f>
        <v>1</v>
      </c>
    </row>
    <row r="1270" spans="1:40" ht="15" x14ac:dyDescent="0.3">
      <c r="A1270">
        <v>1269</v>
      </c>
      <c r="B1270">
        <v>47</v>
      </c>
      <c r="C1270">
        <v>60313</v>
      </c>
      <c r="D1270">
        <v>721</v>
      </c>
      <c r="E1270">
        <v>198400</v>
      </c>
      <c r="F1270" t="s">
        <v>40</v>
      </c>
      <c r="G1270">
        <v>5295</v>
      </c>
      <c r="H1270">
        <v>1</v>
      </c>
      <c r="I1270">
        <v>1</v>
      </c>
      <c r="J1270" t="s">
        <v>20</v>
      </c>
      <c r="K1270" t="s">
        <v>33</v>
      </c>
      <c r="L1270" t="s">
        <v>30</v>
      </c>
      <c r="M1270" t="s">
        <v>37</v>
      </c>
      <c r="N1270">
        <v>4</v>
      </c>
      <c r="O1270">
        <v>1</v>
      </c>
      <c r="P1270">
        <v>118316</v>
      </c>
      <c r="Q1270" t="s">
        <v>24</v>
      </c>
      <c r="R1270">
        <v>14</v>
      </c>
      <c r="S1270" t="s">
        <v>34</v>
      </c>
      <c r="W1270" t="str">
        <f>IF(B1270&lt;30,"&lt;30",IF(B1270&lt;=40,"30-40",IF(B1270&lt;=50,"41-50",IF(B1270&lt;=60,"51-60","&gt;60"))))</f>
        <v>41-50</v>
      </c>
      <c r="X1270" t="str">
        <f t="shared" si="76"/>
        <v>46-60 (Older Adult)</v>
      </c>
      <c r="AA1270" t="str" cm="1">
        <f t="array" ref="AA1270">INDEX(F1270:F2769, MATCH(MAX(IF(H1270:H2769="0", COUNTIF(F1270:F2769, F1270:F2769), 0)), IF(H1270:H2769="0", COUNTIF(F1270:F2769, F1270:F2769), 0), 0))</f>
        <v>Car</v>
      </c>
      <c r="AB1270" t="str" cm="1">
        <f t="array" ref="AB1270">INDEX(Q1270:Q2268, MATCH(MAX(COUNTIFS(Q1270:Q2268, Q1270:Q2268, AC1270:AC2268, "High")), COUNTIFS(Q1270:Q2268, Q1270:Q2268, AC1270:AC2268, "High"), 0))</f>
        <v>East</v>
      </c>
      <c r="AC1270" t="str">
        <v>High Risk</v>
      </c>
      <c r="AH1270">
        <f t="shared" si="77"/>
        <v>652.44324324324327</v>
      </c>
      <c r="AJ1270">
        <f t="shared" si="78"/>
        <v>0.17796610169491525</v>
      </c>
      <c r="AK1270">
        <f t="shared" si="79"/>
        <v>1.0618368079681232E-2</v>
      </c>
      <c r="AM1270">
        <v>0.64518523211715828</v>
      </c>
      <c r="AN1270" s="8">
        <f>IF(L1270="Male", 1, 0)</f>
        <v>1</v>
      </c>
    </row>
    <row r="1271" spans="1:40" ht="15" x14ac:dyDescent="0.3">
      <c r="A1271">
        <v>1270</v>
      </c>
      <c r="B1271">
        <v>62</v>
      </c>
      <c r="C1271">
        <v>65729</v>
      </c>
      <c r="D1271">
        <v>634</v>
      </c>
      <c r="E1271">
        <v>146153</v>
      </c>
      <c r="F1271" t="s">
        <v>35</v>
      </c>
      <c r="G1271">
        <v>5817</v>
      </c>
      <c r="H1271">
        <v>0</v>
      </c>
      <c r="I1271">
        <v>1</v>
      </c>
      <c r="J1271" t="s">
        <v>20</v>
      </c>
      <c r="K1271" t="s">
        <v>29</v>
      </c>
      <c r="L1271" t="s">
        <v>30</v>
      </c>
      <c r="M1271" t="s">
        <v>23</v>
      </c>
      <c r="N1271">
        <v>5</v>
      </c>
      <c r="O1271">
        <v>1</v>
      </c>
      <c r="P1271">
        <v>85047</v>
      </c>
      <c r="Q1271" t="s">
        <v>32</v>
      </c>
      <c r="R1271">
        <v>3</v>
      </c>
      <c r="S1271" t="s">
        <v>34</v>
      </c>
      <c r="W1271" t="str">
        <f>IF(B1271&lt;30,"&lt;30",IF(B1271&lt;=40,"30-40",IF(B1271&lt;=50,"41-50",IF(B1271&lt;=60,"51-60","&gt;60"))))</f>
        <v>&gt;60</v>
      </c>
      <c r="X1271" t="str">
        <f t="shared" si="76"/>
        <v>46-60 (Older Adult)</v>
      </c>
      <c r="AA1271" t="str" cm="1">
        <f t="array" ref="AA1271">INDEX(F1271:F2770, MATCH(MAX(IF(H1271:H2770="0", COUNTIF(F1271:F2770, F1271:F2770), 0)), IF(H1271:H2770="0", COUNTIF(F1271:F2770, F1271:F2770), 0), 0))</f>
        <v>Medical</v>
      </c>
      <c r="AB1271" t="str" cm="1">
        <f t="array" ref="AB1271">INDEX(Q1271:Q2269, MATCH(MAX(COUNTIFS(Q1271:Q2269, Q1271:Q2269, AC1271:AC2269, "High")), COUNTIFS(Q1271:Q2269, Q1271:Q2269, AC1271:AC2269, "High"), 0))</f>
        <v>South</v>
      </c>
      <c r="AC1271" t="str">
        <v>High Risk</v>
      </c>
      <c r="AH1271">
        <f t="shared" si="77"/>
        <v>647.51989389920425</v>
      </c>
      <c r="AJ1271">
        <f t="shared" si="78"/>
        <v>0.11715481171548117</v>
      </c>
      <c r="AK1271">
        <f t="shared" si="79"/>
        <v>2.2433677872057196E-2</v>
      </c>
      <c r="AM1271">
        <v>0.69420634848800267</v>
      </c>
      <c r="AN1271" s="8">
        <f>IF(L1271="Male", 1, 0)</f>
        <v>1</v>
      </c>
    </row>
    <row r="1272" spans="1:40" ht="15" x14ac:dyDescent="0.3">
      <c r="A1272">
        <v>1271</v>
      </c>
      <c r="B1272">
        <v>57</v>
      </c>
      <c r="C1272">
        <v>36609</v>
      </c>
      <c r="D1272">
        <v>666</v>
      </c>
      <c r="E1272">
        <v>128465</v>
      </c>
      <c r="F1272" t="s">
        <v>35</v>
      </c>
      <c r="G1272">
        <v>3943</v>
      </c>
      <c r="H1272">
        <v>0</v>
      </c>
      <c r="I1272">
        <v>1</v>
      </c>
      <c r="J1272" t="s">
        <v>20</v>
      </c>
      <c r="K1272" t="s">
        <v>29</v>
      </c>
      <c r="L1272" t="s">
        <v>30</v>
      </c>
      <c r="M1272" t="s">
        <v>41</v>
      </c>
      <c r="N1272">
        <v>2</v>
      </c>
      <c r="O1272">
        <v>1</v>
      </c>
      <c r="P1272">
        <v>72860</v>
      </c>
      <c r="Q1272" t="s">
        <v>26</v>
      </c>
      <c r="R1272">
        <v>6</v>
      </c>
      <c r="S1272" t="s">
        <v>34</v>
      </c>
      <c r="W1272" t="str">
        <f>IF(B1272&lt;30,"&lt;30",IF(B1272&lt;=40,"30-40",IF(B1272&lt;=50,"41-50",IF(B1272&lt;=60,"51-60","&gt;60"))))</f>
        <v>51-60</v>
      </c>
      <c r="X1272" t="str">
        <f t="shared" si="76"/>
        <v>46-60 (Older Adult)</v>
      </c>
      <c r="AA1272" t="str" cm="1">
        <f t="array" ref="AA1272">INDEX(F1272:F2771, MATCH(MAX(IF(H1272:H2771="0", COUNTIF(F1272:F2771, F1272:F2771), 0)), IF(H1272:H2771="0", COUNTIF(F1272:F2771, F1272:F2771), 0), 0))</f>
        <v>Medical</v>
      </c>
      <c r="AB1272" t="str" cm="1">
        <f t="array" ref="AB1272">INDEX(Q1272:Q2270, MATCH(MAX(COUNTIFS(Q1272:Q2270, Q1272:Q2270, AC1272:AC2270, "High")), COUNTIFS(Q1272:Q2270, Q1272:Q2270, AC1272:AC2270, "High"), 0))</f>
        <v>West</v>
      </c>
      <c r="AC1272" t="str">
        <v>High Risk</v>
      </c>
      <c r="AH1272">
        <f t="shared" si="77"/>
        <v>648.68905472636811</v>
      </c>
      <c r="AJ1272">
        <f t="shared" si="78"/>
        <v>0.13100436681222707</v>
      </c>
      <c r="AK1272">
        <f t="shared" si="79"/>
        <v>2.0116893152093404E-2</v>
      </c>
      <c r="AM1272">
        <v>0.43063638749852917</v>
      </c>
      <c r="AN1272" s="8">
        <f>IF(L1272="Male", 1, 0)</f>
        <v>1</v>
      </c>
    </row>
    <row r="1273" spans="1:40" ht="15" x14ac:dyDescent="0.3">
      <c r="A1273">
        <v>1272</v>
      </c>
      <c r="B1273">
        <v>27</v>
      </c>
      <c r="C1273">
        <v>56544</v>
      </c>
      <c r="D1273">
        <v>699</v>
      </c>
      <c r="E1273">
        <v>205259</v>
      </c>
      <c r="F1273" t="s">
        <v>28</v>
      </c>
      <c r="G1273">
        <v>4286</v>
      </c>
      <c r="H1273">
        <v>0</v>
      </c>
      <c r="I1273">
        <v>1</v>
      </c>
      <c r="J1273" t="s">
        <v>20</v>
      </c>
      <c r="K1273" t="s">
        <v>33</v>
      </c>
      <c r="L1273" t="s">
        <v>22</v>
      </c>
      <c r="M1273" t="s">
        <v>37</v>
      </c>
      <c r="N1273">
        <v>2</v>
      </c>
      <c r="O1273">
        <v>2</v>
      </c>
      <c r="P1273">
        <v>128588</v>
      </c>
      <c r="Q1273" t="s">
        <v>32</v>
      </c>
      <c r="R1273">
        <v>11</v>
      </c>
      <c r="S1273" t="s">
        <v>34</v>
      </c>
      <c r="W1273" t="str">
        <f>IF(B1273&lt;30,"&lt;30",IF(B1273&lt;=40,"30-40",IF(B1273&lt;=50,"41-50",IF(B1273&lt;=60,"51-60","&gt;60"))))</f>
        <v>&lt;30</v>
      </c>
      <c r="X1273" t="str">
        <f t="shared" si="76"/>
        <v>18-30 (Young Adult)</v>
      </c>
      <c r="AA1273" t="str" cm="1">
        <f t="array" ref="AA1273">INDEX(F1273:F2772, MATCH(MAX(IF(H1273:H2772="0", COUNTIF(F1273:F2772, F1273:F2772), 0)), IF(H1273:H2772="0", COUNTIF(F1273:F2772, F1273:F2772), 0), 0))</f>
        <v>Education</v>
      </c>
      <c r="AB1273" t="str" cm="1">
        <f t="array" ref="AB1273">INDEX(Q1273:Q2271, MATCH(MAX(COUNTIFS(Q1273:Q2271, Q1273:Q2271, AC1273:AC2271, "High")), COUNTIFS(Q1273:Q2271, Q1273:Q2271, AC1273:AC2271, "High"), 0))</f>
        <v>South</v>
      </c>
      <c r="AC1273" t="str">
        <v>High Risk</v>
      </c>
      <c r="AH1273">
        <f t="shared" si="77"/>
        <v>652.44324324324327</v>
      </c>
      <c r="AJ1273">
        <f t="shared" si="78"/>
        <v>0.13100436681222707</v>
      </c>
      <c r="AK1273">
        <f t="shared" si="79"/>
        <v>1.7762605254676034E-2</v>
      </c>
      <c r="AM1273">
        <v>0.61107138654815674</v>
      </c>
      <c r="AN1273" s="8">
        <f>IF(L1273="Male", 1, 0)</f>
        <v>0</v>
      </c>
    </row>
    <row r="1274" spans="1:40" ht="15" x14ac:dyDescent="0.3">
      <c r="A1274">
        <v>1273</v>
      </c>
      <c r="B1274">
        <v>25</v>
      </c>
      <c r="C1274">
        <v>44601</v>
      </c>
      <c r="D1274">
        <v>675</v>
      </c>
      <c r="E1274">
        <v>143824</v>
      </c>
      <c r="F1274" t="s">
        <v>19</v>
      </c>
      <c r="G1274">
        <v>4626</v>
      </c>
      <c r="H1274">
        <v>1</v>
      </c>
      <c r="I1274">
        <v>0</v>
      </c>
      <c r="J1274" t="s">
        <v>20</v>
      </c>
      <c r="K1274" t="s">
        <v>21</v>
      </c>
      <c r="L1274" t="s">
        <v>22</v>
      </c>
      <c r="M1274" t="s">
        <v>41</v>
      </c>
      <c r="N1274">
        <v>0</v>
      </c>
      <c r="O1274">
        <v>3</v>
      </c>
      <c r="P1274">
        <v>75550</v>
      </c>
      <c r="Q1274" t="s">
        <v>32</v>
      </c>
      <c r="R1274">
        <v>9</v>
      </c>
      <c r="S1274" t="s">
        <v>34</v>
      </c>
      <c r="W1274" t="str">
        <f>IF(B1274&lt;30,"&lt;30",IF(B1274&lt;=40,"30-40",IF(B1274&lt;=50,"41-50",IF(B1274&lt;=60,"51-60","&gt;60"))))</f>
        <v>&lt;30</v>
      </c>
      <c r="X1274" t="str">
        <f t="shared" si="76"/>
        <v>18-30 (Young Adult)</v>
      </c>
      <c r="AA1274" t="str" cm="1">
        <f t="array" ref="AA1274">INDEX(F1274:F2773, MATCH(MAX(IF(H1274:H2773="0", COUNTIF(F1274:F2773, F1274:F2773), 0)), IF(H1274:H2773="0", COUNTIF(F1274:F2773, F1274:F2773), 0), 0))</f>
        <v>Home</v>
      </c>
      <c r="AB1274" t="str" cm="1">
        <f t="array" ref="AB1274">INDEX(Q1274:Q2272, MATCH(MAX(COUNTIFS(Q1274:Q2272, Q1274:Q2272, AC1274:AC2272, "High")), COUNTIFS(Q1274:Q2272, Q1274:Q2272, AC1274:AC2272, "High"), 0))</f>
        <v>South</v>
      </c>
      <c r="AC1274" t="str">
        <v>High Risk</v>
      </c>
      <c r="AH1274">
        <f t="shared" si="77"/>
        <v>648.68905472636811</v>
      </c>
      <c r="AJ1274">
        <f t="shared" si="78"/>
        <v>0.15873015873015872</v>
      </c>
      <c r="AK1274">
        <f t="shared" si="79"/>
        <v>1.7116638665244596E-2</v>
      </c>
      <c r="AM1274">
        <v>0.50297330811075003</v>
      </c>
      <c r="AN1274" s="8">
        <f>IF(L1274="Male", 1, 0)</f>
        <v>0</v>
      </c>
    </row>
    <row r="1275" spans="1:40" ht="15" x14ac:dyDescent="0.3">
      <c r="A1275">
        <v>1274</v>
      </c>
      <c r="B1275">
        <v>35</v>
      </c>
      <c r="C1275">
        <v>48182</v>
      </c>
      <c r="D1275">
        <v>703</v>
      </c>
      <c r="E1275">
        <v>185222</v>
      </c>
      <c r="F1275" t="s">
        <v>44</v>
      </c>
      <c r="G1275">
        <v>5446</v>
      </c>
      <c r="H1275">
        <v>0</v>
      </c>
      <c r="I1275">
        <v>1</v>
      </c>
      <c r="J1275" t="s">
        <v>36</v>
      </c>
      <c r="K1275" t="s">
        <v>33</v>
      </c>
      <c r="L1275" t="s">
        <v>30</v>
      </c>
      <c r="M1275" t="s">
        <v>23</v>
      </c>
      <c r="N1275">
        <v>4</v>
      </c>
      <c r="O1275">
        <v>1</v>
      </c>
      <c r="P1275">
        <v>124292</v>
      </c>
      <c r="Q1275" t="s">
        <v>32</v>
      </c>
      <c r="R1275">
        <v>17</v>
      </c>
      <c r="S1275" t="s">
        <v>43</v>
      </c>
      <c r="W1275" t="str">
        <f>IF(B1275&lt;30,"&lt;30",IF(B1275&lt;=40,"30-40",IF(B1275&lt;=50,"41-50",IF(B1275&lt;=60,"51-60","&gt;60"))))</f>
        <v>30-40</v>
      </c>
      <c r="X1275" t="str">
        <f t="shared" si="76"/>
        <v>31-45 (Middle-Aged)</v>
      </c>
      <c r="AA1275" t="str" cm="1">
        <f t="array" ref="AA1275">INDEX(F1275:F2774, MATCH(MAX(IF(H1275:H2774="0", COUNTIF(F1275:F2774, F1275:F2774), 0)), IF(H1275:H2774="0", COUNTIF(F1275:F2774, F1275:F2774), 0), 0))</f>
        <v>Personal</v>
      </c>
      <c r="AB1275" t="str" cm="1">
        <f t="array" ref="AB1275">INDEX(Q1275:Q2273, MATCH(MAX(COUNTIFS(Q1275:Q2273, Q1275:Q2273, AC1275:AC2273, "High")), COUNTIFS(Q1275:Q2273, Q1275:Q2273, AC1275:AC2273, "High"), 0))</f>
        <v>South</v>
      </c>
      <c r="AC1275" t="str">
        <v>High Risk</v>
      </c>
      <c r="AH1275">
        <f t="shared" si="77"/>
        <v>647.51989389920425</v>
      </c>
      <c r="AJ1275">
        <f t="shared" si="78"/>
        <v>0.17796610169491525</v>
      </c>
      <c r="AK1275">
        <f t="shared" si="79"/>
        <v>1.173421484014129E-2</v>
      </c>
      <c r="AM1275">
        <v>0.53538553442611081</v>
      </c>
      <c r="AN1275" s="8">
        <f>IF(L1275="Male", 1, 0)</f>
        <v>1</v>
      </c>
    </row>
    <row r="1276" spans="1:40" ht="15" x14ac:dyDescent="0.3">
      <c r="A1276">
        <v>1275</v>
      </c>
      <c r="B1276">
        <v>62</v>
      </c>
      <c r="C1276">
        <v>44104</v>
      </c>
      <c r="D1276">
        <v>577</v>
      </c>
      <c r="E1276">
        <v>104773</v>
      </c>
      <c r="F1276" t="s">
        <v>19</v>
      </c>
      <c r="G1276">
        <v>5186</v>
      </c>
      <c r="H1276">
        <v>1</v>
      </c>
      <c r="I1276">
        <v>0</v>
      </c>
      <c r="J1276" t="s">
        <v>20</v>
      </c>
      <c r="K1276" t="s">
        <v>21</v>
      </c>
      <c r="L1276" t="s">
        <v>30</v>
      </c>
      <c r="M1276" t="s">
        <v>31</v>
      </c>
      <c r="N1276">
        <v>1</v>
      </c>
      <c r="O1276">
        <v>4</v>
      </c>
      <c r="P1276">
        <v>77202</v>
      </c>
      <c r="Q1276" t="s">
        <v>32</v>
      </c>
      <c r="R1276">
        <v>19</v>
      </c>
      <c r="S1276" t="s">
        <v>42</v>
      </c>
      <c r="W1276" t="str">
        <f>IF(B1276&lt;30,"&lt;30",IF(B1276&lt;=40,"30-40",IF(B1276&lt;=50,"41-50",IF(B1276&lt;=60,"51-60","&gt;60"))))</f>
        <v>&gt;60</v>
      </c>
      <c r="X1276" t="str">
        <f t="shared" si="76"/>
        <v>46-60 (Older Adult)</v>
      </c>
      <c r="AA1276" t="str" cm="1">
        <f t="array" ref="AA1276">INDEX(F1276:F2775, MATCH(MAX(IF(H1276:H2775="0", COUNTIF(F1276:F2775, F1276:F2775), 0)), IF(H1276:H2775="0", COUNTIF(F1276:F2775, F1276:F2775), 0), 0))</f>
        <v>Home</v>
      </c>
      <c r="AB1276" t="str" cm="1">
        <f t="array" ref="AB1276">INDEX(Q1276:Q2274, MATCH(MAX(COUNTIFS(Q1276:Q2274, Q1276:Q2274, AC1276:AC2274, "High")), COUNTIFS(Q1276:Q2274, Q1276:Q2274, AC1276:AC2274, "High"), 0))</f>
        <v>South</v>
      </c>
      <c r="AC1276" t="str">
        <v>Low Risk</v>
      </c>
      <c r="AH1276">
        <f t="shared" si="77"/>
        <v>647.78062678062679</v>
      </c>
      <c r="AJ1276">
        <f t="shared" si="78"/>
        <v>0.15436241610738255</v>
      </c>
      <c r="AK1276">
        <f t="shared" si="79"/>
        <v>9.3327666228911806E-3</v>
      </c>
      <c r="AM1276">
        <v>0.49847487848809319</v>
      </c>
      <c r="AN1276" s="8">
        <f>IF(L1276="Male", 1, 0)</f>
        <v>1</v>
      </c>
    </row>
    <row r="1277" spans="1:40" ht="15" x14ac:dyDescent="0.3">
      <c r="A1277">
        <v>1276</v>
      </c>
      <c r="B1277">
        <v>28</v>
      </c>
      <c r="C1277">
        <v>46626</v>
      </c>
      <c r="D1277">
        <v>629</v>
      </c>
      <c r="E1277">
        <v>217720</v>
      </c>
      <c r="F1277" t="s">
        <v>19</v>
      </c>
      <c r="G1277">
        <v>5064</v>
      </c>
      <c r="H1277">
        <v>0</v>
      </c>
      <c r="I1277">
        <v>1</v>
      </c>
      <c r="J1277" t="s">
        <v>36</v>
      </c>
      <c r="K1277" t="s">
        <v>29</v>
      </c>
      <c r="L1277" t="s">
        <v>30</v>
      </c>
      <c r="M1277" t="s">
        <v>31</v>
      </c>
      <c r="N1277">
        <v>1</v>
      </c>
      <c r="O1277">
        <v>1</v>
      </c>
      <c r="P1277">
        <v>110474</v>
      </c>
      <c r="Q1277" t="s">
        <v>32</v>
      </c>
      <c r="R1277">
        <v>2</v>
      </c>
      <c r="S1277" t="s">
        <v>27</v>
      </c>
      <c r="W1277" t="str">
        <f>IF(B1277&lt;30,"&lt;30",IF(B1277&lt;=40,"30-40",IF(B1277&lt;=50,"41-50",IF(B1277&lt;=60,"51-60","&gt;60"))))</f>
        <v>&lt;30</v>
      </c>
      <c r="X1277" t="str">
        <f t="shared" si="76"/>
        <v>18-30 (Young Adult)</v>
      </c>
      <c r="AA1277" t="str" cm="1">
        <f t="array" ref="AA1277">INDEX(F1277:F2776, MATCH(MAX(IF(H1277:H2776="0", COUNTIF(F1277:F2776, F1277:F2776), 0)), IF(H1277:H2776="0", COUNTIF(F1277:F2776, F1277:F2776), 0), 0))</f>
        <v>Home</v>
      </c>
      <c r="AB1277" t="str" cm="1">
        <f t="array" ref="AB1277">INDEX(Q1277:Q2275, MATCH(MAX(COUNTIFS(Q1277:Q2275, Q1277:Q2275, AC1277:AC2275, "High")), COUNTIFS(Q1277:Q2275, Q1277:Q2275, AC1277:AC2275, "High"), 0))</f>
        <v>South</v>
      </c>
      <c r="AC1277" t="str">
        <v>High Risk</v>
      </c>
      <c r="AH1277">
        <f t="shared" si="77"/>
        <v>647.78062678062679</v>
      </c>
      <c r="AJ1277">
        <f t="shared" si="78"/>
        <v>0.15436241610738255</v>
      </c>
      <c r="AK1277">
        <f t="shared" si="79"/>
        <v>-5.2433640863478459E-3</v>
      </c>
      <c r="AM1277">
        <v>0.52130191975236007</v>
      </c>
      <c r="AN1277" s="8">
        <f>IF(L1277="Male", 1, 0)</f>
        <v>1</v>
      </c>
    </row>
    <row r="1278" spans="1:40" ht="15" x14ac:dyDescent="0.3">
      <c r="A1278">
        <v>1277</v>
      </c>
      <c r="B1278">
        <v>29</v>
      </c>
      <c r="C1278">
        <v>67332</v>
      </c>
      <c r="D1278">
        <v>653</v>
      </c>
      <c r="E1278">
        <v>122877</v>
      </c>
      <c r="F1278" t="s">
        <v>44</v>
      </c>
      <c r="G1278">
        <v>3971</v>
      </c>
      <c r="H1278">
        <v>0</v>
      </c>
      <c r="I1278">
        <v>1</v>
      </c>
      <c r="J1278" t="s">
        <v>36</v>
      </c>
      <c r="K1278" t="s">
        <v>33</v>
      </c>
      <c r="L1278" t="s">
        <v>30</v>
      </c>
      <c r="M1278" t="s">
        <v>41</v>
      </c>
      <c r="N1278">
        <v>3</v>
      </c>
      <c r="O1278">
        <v>4</v>
      </c>
      <c r="P1278">
        <v>68207</v>
      </c>
      <c r="Q1278" t="s">
        <v>24</v>
      </c>
      <c r="R1278">
        <v>8</v>
      </c>
      <c r="S1278" t="s">
        <v>42</v>
      </c>
      <c r="W1278" t="str">
        <f>IF(B1278&lt;30,"&lt;30",IF(B1278&lt;=40,"30-40",IF(B1278&lt;=50,"41-50",IF(B1278&lt;=60,"51-60","&gt;60"))))</f>
        <v>&lt;30</v>
      </c>
      <c r="X1278" t="str">
        <f t="shared" si="76"/>
        <v>18-30 (Young Adult)</v>
      </c>
      <c r="AA1278" t="str" cm="1">
        <f t="array" ref="AA1278">INDEX(F1278:F2777, MATCH(MAX(IF(H1278:H2777="0", COUNTIF(F1278:F2777, F1278:F2777), 0)), IF(H1278:H2777="0", COUNTIF(F1278:F2777, F1278:F2777), 0), 0))</f>
        <v>Personal</v>
      </c>
      <c r="AB1278" t="str" cm="1">
        <f t="array" ref="AB1278">INDEX(Q1278:Q2276, MATCH(MAX(COUNTIFS(Q1278:Q2276, Q1278:Q2276, AC1278:AC2276, "High")), COUNTIFS(Q1278:Q2276, Q1278:Q2276, AC1278:AC2276, "High"), 0))</f>
        <v>East</v>
      </c>
      <c r="AC1278" t="str">
        <v>High Risk</v>
      </c>
      <c r="AH1278">
        <f t="shared" si="77"/>
        <v>648.68905472636811</v>
      </c>
      <c r="AJ1278">
        <f t="shared" si="78"/>
        <v>0.13414634146341464</v>
      </c>
      <c r="AK1278">
        <f t="shared" si="79"/>
        <v>-7.7122600745137626E-3</v>
      </c>
      <c r="AM1278">
        <v>0.70871536797516355</v>
      </c>
      <c r="AN1278" s="8">
        <f>IF(L1278="Male", 1, 0)</f>
        <v>1</v>
      </c>
    </row>
    <row r="1279" spans="1:40" ht="15" x14ac:dyDescent="0.3">
      <c r="A1279">
        <v>1278</v>
      </c>
      <c r="B1279">
        <v>31</v>
      </c>
      <c r="C1279">
        <v>48812</v>
      </c>
      <c r="D1279">
        <v>611</v>
      </c>
      <c r="E1279">
        <v>196995</v>
      </c>
      <c r="F1279" t="s">
        <v>35</v>
      </c>
      <c r="G1279">
        <v>5870</v>
      </c>
      <c r="H1279">
        <v>1</v>
      </c>
      <c r="I1279">
        <v>1</v>
      </c>
      <c r="J1279" t="s">
        <v>20</v>
      </c>
      <c r="K1279" t="s">
        <v>33</v>
      </c>
      <c r="L1279" t="s">
        <v>22</v>
      </c>
      <c r="M1279" t="s">
        <v>41</v>
      </c>
      <c r="N1279">
        <v>4</v>
      </c>
      <c r="O1279">
        <v>3</v>
      </c>
      <c r="P1279">
        <v>123396</v>
      </c>
      <c r="Q1279" t="s">
        <v>38</v>
      </c>
      <c r="R1279">
        <v>10</v>
      </c>
      <c r="S1279" t="s">
        <v>39</v>
      </c>
      <c r="W1279" t="str">
        <f>IF(B1279&lt;30,"&lt;30",IF(B1279&lt;=40,"30-40",IF(B1279&lt;=50,"41-50",IF(B1279&lt;=60,"51-60","&gt;60"))))</f>
        <v>30-40</v>
      </c>
      <c r="X1279" t="str">
        <f t="shared" si="76"/>
        <v>31-45 (Middle-Aged)</v>
      </c>
      <c r="AA1279" t="str" cm="1">
        <f t="array" ref="AA1279">INDEX(F1279:F2778, MATCH(MAX(IF(H1279:H2778="0", COUNTIF(F1279:F2778, F1279:F2778), 0)), IF(H1279:H2778="0", COUNTIF(F1279:F2778, F1279:F2778), 0), 0))</f>
        <v>Medical</v>
      </c>
      <c r="AB1279" t="str" cm="1">
        <f t="array" ref="AB1279">INDEX(Q1279:Q2277, MATCH(MAX(COUNTIFS(Q1279:Q2277, Q1279:Q2277, AC1279:AC2277, "High")), COUNTIFS(Q1279:Q2277, Q1279:Q2277, AC1279:AC2277, "High"), 0))</f>
        <v>North</v>
      </c>
      <c r="AC1279" t="str">
        <v>High Risk</v>
      </c>
      <c r="AH1279">
        <f t="shared" si="77"/>
        <v>648.68905472636811</v>
      </c>
      <c r="AJ1279">
        <f t="shared" si="78"/>
        <v>0.17796610169491525</v>
      </c>
      <c r="AK1279">
        <f t="shared" si="79"/>
        <v>-4.8003028426456653E-3</v>
      </c>
      <c r="AM1279">
        <v>0.5410877691590561</v>
      </c>
      <c r="AN1279" s="8">
        <f>IF(L1279="Male", 1, 0)</f>
        <v>0</v>
      </c>
    </row>
    <row r="1280" spans="1:40" ht="15" x14ac:dyDescent="0.3">
      <c r="A1280">
        <v>1279</v>
      </c>
      <c r="B1280">
        <v>42</v>
      </c>
      <c r="C1280">
        <v>40974</v>
      </c>
      <c r="D1280">
        <v>698</v>
      </c>
      <c r="E1280">
        <v>130810</v>
      </c>
      <c r="F1280" t="s">
        <v>28</v>
      </c>
      <c r="G1280">
        <v>4501</v>
      </c>
      <c r="H1280">
        <v>1</v>
      </c>
      <c r="I1280">
        <v>0</v>
      </c>
      <c r="J1280" t="s">
        <v>20</v>
      </c>
      <c r="K1280" t="s">
        <v>21</v>
      </c>
      <c r="L1280" t="s">
        <v>30</v>
      </c>
      <c r="M1280" t="s">
        <v>41</v>
      </c>
      <c r="N1280">
        <v>4</v>
      </c>
      <c r="O1280">
        <v>2</v>
      </c>
      <c r="P1280">
        <v>62989</v>
      </c>
      <c r="Q1280" t="s">
        <v>26</v>
      </c>
      <c r="R1280">
        <v>3</v>
      </c>
      <c r="S1280" t="s">
        <v>27</v>
      </c>
      <c r="W1280" t="str">
        <f>IF(B1280&lt;30,"&lt;30",IF(B1280&lt;=40,"30-40",IF(B1280&lt;=50,"41-50",IF(B1280&lt;=60,"51-60","&gt;60"))))</f>
        <v>41-50</v>
      </c>
      <c r="X1280" t="str">
        <f t="shared" si="76"/>
        <v>31-45 (Middle-Aged)</v>
      </c>
      <c r="AA1280" t="str" cm="1">
        <f t="array" ref="AA1280">INDEX(F1280:F2779, MATCH(MAX(IF(H1280:H2779="0", COUNTIF(F1280:F2779, F1280:F2779), 0)), IF(H1280:H2779="0", COUNTIF(F1280:F2779, F1280:F2779), 0), 0))</f>
        <v>Education</v>
      </c>
      <c r="AB1280" t="str" cm="1">
        <f t="array" ref="AB1280">INDEX(Q1280:Q2278, MATCH(MAX(COUNTIFS(Q1280:Q2278, Q1280:Q2278, AC1280:AC2278, "High")), COUNTIFS(Q1280:Q2278, Q1280:Q2278, AC1280:AC2278, "High"), 0))</f>
        <v>West</v>
      </c>
      <c r="AC1280" t="str">
        <v>High Risk</v>
      </c>
      <c r="AH1280">
        <f t="shared" si="77"/>
        <v>648.68905472636811</v>
      </c>
      <c r="AJ1280">
        <f t="shared" si="78"/>
        <v>0.17796610169491525</v>
      </c>
      <c r="AK1280">
        <f t="shared" si="79"/>
        <v>-1.0758402368366223E-2</v>
      </c>
      <c r="AM1280">
        <v>0.47014472814822189</v>
      </c>
      <c r="AN1280" s="8">
        <f>IF(L1280="Male", 1, 0)</f>
        <v>1</v>
      </c>
    </row>
    <row r="1281" spans="1:40" ht="15" x14ac:dyDescent="0.3">
      <c r="A1281">
        <v>1280</v>
      </c>
      <c r="B1281">
        <v>54</v>
      </c>
      <c r="C1281">
        <v>51034</v>
      </c>
      <c r="D1281">
        <v>624</v>
      </c>
      <c r="E1281">
        <v>261293</v>
      </c>
      <c r="F1281" t="s">
        <v>40</v>
      </c>
      <c r="G1281">
        <v>4733</v>
      </c>
      <c r="H1281">
        <v>0</v>
      </c>
      <c r="I1281">
        <v>0</v>
      </c>
      <c r="J1281" t="s">
        <v>20</v>
      </c>
      <c r="K1281" t="s">
        <v>33</v>
      </c>
      <c r="L1281" t="s">
        <v>22</v>
      </c>
      <c r="M1281" t="s">
        <v>37</v>
      </c>
      <c r="N1281">
        <v>2</v>
      </c>
      <c r="O1281">
        <v>2</v>
      </c>
      <c r="P1281">
        <v>108188</v>
      </c>
      <c r="Q1281" t="s">
        <v>24</v>
      </c>
      <c r="R1281">
        <v>10</v>
      </c>
      <c r="S1281" t="s">
        <v>27</v>
      </c>
      <c r="W1281" t="str">
        <f>IF(B1281&lt;30,"&lt;30",IF(B1281&lt;=40,"30-40",IF(B1281&lt;=50,"41-50",IF(B1281&lt;=60,"51-60","&gt;60"))))</f>
        <v>51-60</v>
      </c>
      <c r="X1281" t="str">
        <f t="shared" si="76"/>
        <v>46-60 (Older Adult)</v>
      </c>
      <c r="AA1281" t="str" cm="1">
        <f t="array" ref="AA1281">INDEX(F1281:F2780, MATCH(MAX(IF(H1281:H2780="0", COUNTIF(F1281:F2780, F1281:F2780), 0)), IF(H1281:H2780="0", COUNTIF(F1281:F2780, F1281:F2780), 0), 0))</f>
        <v>Car</v>
      </c>
      <c r="AB1281" t="str" cm="1">
        <f t="array" ref="AB1281">INDEX(Q1281:Q2279, MATCH(MAX(COUNTIFS(Q1281:Q2279, Q1281:Q2279, AC1281:AC2279, "High")), COUNTIFS(Q1281:Q2279, Q1281:Q2279, AC1281:AC2279, "High"), 0))</f>
        <v>East</v>
      </c>
      <c r="AC1281" t="str">
        <v>High Risk</v>
      </c>
      <c r="AH1281">
        <f t="shared" si="77"/>
        <v>652.44324324324327</v>
      </c>
      <c r="AJ1281">
        <f t="shared" si="78"/>
        <v>0.13100436681222707</v>
      </c>
      <c r="AK1281">
        <f t="shared" si="79"/>
        <v>-7.4947613745305272E-3</v>
      </c>
      <c r="AM1281">
        <v>0.56119946055049197</v>
      </c>
      <c r="AN1281" s="8">
        <f>IF(L1281="Male", 1, 0)</f>
        <v>0</v>
      </c>
    </row>
    <row r="1282" spans="1:40" ht="15" x14ac:dyDescent="0.3">
      <c r="A1282">
        <v>1281</v>
      </c>
      <c r="B1282">
        <v>55</v>
      </c>
      <c r="C1282">
        <v>18167</v>
      </c>
      <c r="D1282">
        <v>611</v>
      </c>
      <c r="E1282">
        <v>94504</v>
      </c>
      <c r="F1282" t="s">
        <v>35</v>
      </c>
      <c r="G1282">
        <v>5195</v>
      </c>
      <c r="H1282">
        <v>1</v>
      </c>
      <c r="I1282">
        <v>1</v>
      </c>
      <c r="J1282" t="s">
        <v>20</v>
      </c>
      <c r="K1282" t="s">
        <v>29</v>
      </c>
      <c r="L1282" t="s">
        <v>30</v>
      </c>
      <c r="M1282" t="s">
        <v>23</v>
      </c>
      <c r="N1282">
        <v>3</v>
      </c>
      <c r="O1282">
        <v>1</v>
      </c>
      <c r="P1282">
        <v>94064</v>
      </c>
      <c r="Q1282" t="s">
        <v>38</v>
      </c>
      <c r="R1282">
        <v>2</v>
      </c>
      <c r="S1282" t="s">
        <v>25</v>
      </c>
      <c r="W1282" t="str">
        <f>IF(B1282&lt;30,"&lt;30",IF(B1282&lt;=40,"30-40",IF(B1282&lt;=50,"41-50",IF(B1282&lt;=60,"51-60","&gt;60"))))</f>
        <v>51-60</v>
      </c>
      <c r="X1282" t="str">
        <f t="shared" si="76"/>
        <v>46-60 (Older Adult)</v>
      </c>
      <c r="AA1282" t="str" cm="1">
        <f t="array" ref="AA1282">INDEX(F1282:F2781, MATCH(MAX(IF(H1282:H2781="0", COUNTIF(F1282:F2781, F1282:F2781), 0)), IF(H1282:H2781="0", COUNTIF(F1282:F2781, F1282:F2781), 0), 0))</f>
        <v>Medical</v>
      </c>
      <c r="AB1282" t="str" cm="1">
        <f t="array" ref="AB1282">INDEX(Q1282:Q2280, MATCH(MAX(COUNTIFS(Q1282:Q2280, Q1282:Q2280, AC1282:AC2280, "High")), COUNTIFS(Q1282:Q2280, Q1282:Q2280, AC1282:AC2280, "High"), 0))</f>
        <v>North</v>
      </c>
      <c r="AC1282" t="str">
        <v>High Risk</v>
      </c>
      <c r="AH1282">
        <f t="shared" si="77"/>
        <v>647.51989389920425</v>
      </c>
      <c r="AJ1282">
        <f t="shared" si="78"/>
        <v>0.13414634146341464</v>
      </c>
      <c r="AK1282">
        <f t="shared" si="79"/>
        <v>-8.144735148058066E-3</v>
      </c>
      <c r="AM1282">
        <v>0.2637147796493578</v>
      </c>
      <c r="AN1282" s="8">
        <f>IF(L1282="Male", 1, 0)</f>
        <v>1</v>
      </c>
    </row>
    <row r="1283" spans="1:40" ht="15" x14ac:dyDescent="0.3">
      <c r="A1283">
        <v>1282</v>
      </c>
      <c r="B1283">
        <v>33</v>
      </c>
      <c r="C1283">
        <v>37746</v>
      </c>
      <c r="D1283">
        <v>697</v>
      </c>
      <c r="E1283">
        <v>185852</v>
      </c>
      <c r="F1283" t="s">
        <v>28</v>
      </c>
      <c r="G1283">
        <v>6972</v>
      </c>
      <c r="H1283">
        <v>0</v>
      </c>
      <c r="I1283">
        <v>0</v>
      </c>
      <c r="J1283" t="s">
        <v>20</v>
      </c>
      <c r="K1283" t="s">
        <v>33</v>
      </c>
      <c r="L1283" t="s">
        <v>30</v>
      </c>
      <c r="M1283" t="s">
        <v>41</v>
      </c>
      <c r="N1283">
        <v>1</v>
      </c>
      <c r="O1283">
        <v>1</v>
      </c>
      <c r="P1283">
        <v>103054</v>
      </c>
      <c r="Q1283" t="s">
        <v>24</v>
      </c>
      <c r="R1283">
        <v>7</v>
      </c>
      <c r="S1283" t="s">
        <v>39</v>
      </c>
      <c r="W1283" t="str">
        <f>IF(B1283&lt;30,"&lt;30",IF(B1283&lt;=40,"30-40",IF(B1283&lt;=50,"41-50",IF(B1283&lt;=60,"51-60","&gt;60"))))</f>
        <v>30-40</v>
      </c>
      <c r="X1283" t="str">
        <f t="shared" ref="X1283:X1346" si="80">IF(B1283&lt;=30, "18-30 (Young Adult)", IF(B1283&lt;=45, "31-45 (Middle-Aged)", "46-60 (Older Adult)"))</f>
        <v>31-45 (Middle-Aged)</v>
      </c>
      <c r="AA1283" t="str" cm="1">
        <f t="array" ref="AA1283">INDEX(F1283:F2782, MATCH(MAX(IF(H1283:H2782="0", COUNTIF(F1283:F2782, F1283:F2782), 0)), IF(H1283:H2782="0", COUNTIF(F1283:F2782, F1283:F2782), 0), 0))</f>
        <v>Education</v>
      </c>
      <c r="AB1283" t="str" cm="1">
        <f t="array" ref="AB1283">INDEX(Q1283:Q2281, MATCH(MAX(COUNTIFS(Q1283:Q2281, Q1283:Q2281, AC1283:AC2281, "High")), COUNTIFS(Q1283:Q2281, Q1283:Q2281, AC1283:AC2281, "High"), 0))</f>
        <v>East</v>
      </c>
      <c r="AC1283" t="str">
        <v>High Risk</v>
      </c>
      <c r="AH1283">
        <f t="shared" ref="AH1283:AH1346" si="81">AVERAGEIF(M:M,M1283,D:D)</f>
        <v>648.68905472636811</v>
      </c>
      <c r="AJ1283">
        <f t="shared" ref="AJ1283:AJ1346" si="82">AVERAGEIFS(H:H,N:N,N1283)</f>
        <v>0.15436241610738255</v>
      </c>
      <c r="AK1283">
        <f t="shared" ref="AK1283:AK1346" si="83">CORREL(O1283:O2782, H1283:H2782)</f>
        <v>4.8308800788102214E-3</v>
      </c>
      <c r="AM1283">
        <v>0.4409275635165591</v>
      </c>
      <c r="AN1283" s="8">
        <f>IF(L1283="Male", 1, 0)</f>
        <v>1</v>
      </c>
    </row>
    <row r="1284" spans="1:40" ht="15" x14ac:dyDescent="0.3">
      <c r="A1284">
        <v>1283</v>
      </c>
      <c r="B1284">
        <v>31</v>
      </c>
      <c r="C1284">
        <v>68728</v>
      </c>
      <c r="D1284">
        <v>597</v>
      </c>
      <c r="E1284">
        <v>227970</v>
      </c>
      <c r="F1284" t="s">
        <v>35</v>
      </c>
      <c r="G1284">
        <v>4358</v>
      </c>
      <c r="H1284">
        <v>1</v>
      </c>
      <c r="I1284">
        <v>0</v>
      </c>
      <c r="J1284" t="s">
        <v>20</v>
      </c>
      <c r="K1284" t="s">
        <v>33</v>
      </c>
      <c r="L1284" t="s">
        <v>30</v>
      </c>
      <c r="M1284" t="s">
        <v>31</v>
      </c>
      <c r="N1284">
        <v>4</v>
      </c>
      <c r="O1284">
        <v>4</v>
      </c>
      <c r="P1284">
        <v>88125</v>
      </c>
      <c r="Q1284" t="s">
        <v>38</v>
      </c>
      <c r="R1284">
        <v>1</v>
      </c>
      <c r="S1284" t="s">
        <v>43</v>
      </c>
      <c r="W1284" t="str">
        <f>IF(B1284&lt;30,"&lt;30",IF(B1284&lt;=40,"30-40",IF(B1284&lt;=50,"41-50",IF(B1284&lt;=60,"51-60","&gt;60"))))</f>
        <v>30-40</v>
      </c>
      <c r="X1284" t="str">
        <f t="shared" si="80"/>
        <v>31-45 (Middle-Aged)</v>
      </c>
      <c r="AA1284" t="str" cm="1">
        <f t="array" ref="AA1284">INDEX(F1284:F2783, MATCH(MAX(IF(H1284:H2783="0", COUNTIF(F1284:F2783, F1284:F2783), 0)), IF(H1284:H2783="0", COUNTIF(F1284:F2783, F1284:F2783), 0), 0))</f>
        <v>Medical</v>
      </c>
      <c r="AB1284" t="str" cm="1">
        <f t="array" ref="AB1284">INDEX(Q1284:Q2282, MATCH(MAX(COUNTIFS(Q1284:Q2282, Q1284:Q2282, AC1284:AC2282, "High")), COUNTIFS(Q1284:Q2282, Q1284:Q2282, AC1284:AC2282, "High"), 0))</f>
        <v>North</v>
      </c>
      <c r="AC1284" t="str">
        <v>Low Risk</v>
      </c>
      <c r="AH1284">
        <f t="shared" si="81"/>
        <v>647.78062678062679</v>
      </c>
      <c r="AJ1284">
        <f t="shared" si="82"/>
        <v>0.17796610169491525</v>
      </c>
      <c r="AK1284">
        <f t="shared" si="83"/>
        <v>2.4098986505952141E-3</v>
      </c>
      <c r="AM1284">
        <v>0.72135079605007102</v>
      </c>
      <c r="AN1284" s="8">
        <f>IF(L1284="Male", 1, 0)</f>
        <v>1</v>
      </c>
    </row>
    <row r="1285" spans="1:40" ht="15" x14ac:dyDescent="0.3">
      <c r="A1285">
        <v>1284</v>
      </c>
      <c r="B1285">
        <v>52</v>
      </c>
      <c r="C1285">
        <v>47819</v>
      </c>
      <c r="D1285">
        <v>600</v>
      </c>
      <c r="E1285">
        <v>217944</v>
      </c>
      <c r="F1285" t="s">
        <v>44</v>
      </c>
      <c r="G1285">
        <v>4308</v>
      </c>
      <c r="H1285">
        <v>1</v>
      </c>
      <c r="I1285">
        <v>1</v>
      </c>
      <c r="J1285" t="s">
        <v>36</v>
      </c>
      <c r="K1285" t="s">
        <v>29</v>
      </c>
      <c r="L1285" t="s">
        <v>22</v>
      </c>
      <c r="M1285" t="s">
        <v>37</v>
      </c>
      <c r="N1285">
        <v>4</v>
      </c>
      <c r="O1285">
        <v>1</v>
      </c>
      <c r="P1285">
        <v>87422</v>
      </c>
      <c r="Q1285" t="s">
        <v>24</v>
      </c>
      <c r="R1285">
        <v>12</v>
      </c>
      <c r="S1285" t="s">
        <v>34</v>
      </c>
      <c r="W1285" t="str">
        <f>IF(B1285&lt;30,"&lt;30",IF(B1285&lt;=40,"30-40",IF(B1285&lt;=50,"41-50",IF(B1285&lt;=60,"51-60","&gt;60"))))</f>
        <v>51-60</v>
      </c>
      <c r="X1285" t="str">
        <f t="shared" si="80"/>
        <v>46-60 (Older Adult)</v>
      </c>
      <c r="AA1285" t="str" cm="1">
        <f t="array" ref="AA1285">INDEX(F1285:F2784, MATCH(MAX(IF(H1285:H2784="0", COUNTIF(F1285:F2784, F1285:F2784), 0)), IF(H1285:H2784="0", COUNTIF(F1285:F2784, F1285:F2784), 0), 0))</f>
        <v>Personal</v>
      </c>
      <c r="AB1285" t="str" cm="1">
        <f t="array" ref="AB1285">INDEX(Q1285:Q2283, MATCH(MAX(COUNTIFS(Q1285:Q2283, Q1285:Q2283, AC1285:AC2283, "High")), COUNTIFS(Q1285:Q2283, Q1285:Q2283, AC1285:AC2283, "High"), 0))</f>
        <v>East</v>
      </c>
      <c r="AC1285" t="str">
        <v>Low Risk</v>
      </c>
      <c r="AH1285">
        <f t="shared" si="81"/>
        <v>652.44324324324327</v>
      </c>
      <c r="AJ1285">
        <f t="shared" si="82"/>
        <v>0.17796610169491525</v>
      </c>
      <c r="AK1285">
        <f t="shared" si="83"/>
        <v>-1.3552089457246379E-2</v>
      </c>
      <c r="AM1285">
        <v>0.53209996107998514</v>
      </c>
      <c r="AN1285" s="8">
        <f>IF(L1285="Male", 1, 0)</f>
        <v>0</v>
      </c>
    </row>
    <row r="1286" spans="1:40" ht="15" x14ac:dyDescent="0.3">
      <c r="A1286">
        <v>1285</v>
      </c>
      <c r="B1286">
        <v>62</v>
      </c>
      <c r="C1286">
        <v>42829</v>
      </c>
      <c r="D1286">
        <v>675</v>
      </c>
      <c r="E1286">
        <v>137658</v>
      </c>
      <c r="F1286" t="s">
        <v>19</v>
      </c>
      <c r="G1286">
        <v>4625</v>
      </c>
      <c r="H1286">
        <v>1</v>
      </c>
      <c r="I1286">
        <v>1</v>
      </c>
      <c r="J1286" t="s">
        <v>20</v>
      </c>
      <c r="K1286" t="s">
        <v>21</v>
      </c>
      <c r="L1286" t="s">
        <v>22</v>
      </c>
      <c r="M1286" t="s">
        <v>41</v>
      </c>
      <c r="N1286">
        <v>0</v>
      </c>
      <c r="O1286">
        <v>2</v>
      </c>
      <c r="P1286">
        <v>104643</v>
      </c>
      <c r="Q1286" t="s">
        <v>26</v>
      </c>
      <c r="R1286">
        <v>5</v>
      </c>
      <c r="S1286" t="s">
        <v>25</v>
      </c>
      <c r="W1286" t="str">
        <f>IF(B1286&lt;30,"&lt;30",IF(B1286&lt;=40,"30-40",IF(B1286&lt;=50,"41-50",IF(B1286&lt;=60,"51-60","&gt;60"))))</f>
        <v>&gt;60</v>
      </c>
      <c r="X1286" t="str">
        <f t="shared" si="80"/>
        <v>46-60 (Older Adult)</v>
      </c>
      <c r="AA1286" t="str" cm="1">
        <f t="array" ref="AA1286">INDEX(F1286:F2785, MATCH(MAX(IF(H1286:H2785="0", COUNTIF(F1286:F2785, F1286:F2785), 0)), IF(H1286:H2785="0", COUNTIF(F1286:F2785, F1286:F2785), 0), 0))</f>
        <v>Home</v>
      </c>
      <c r="AB1286" t="str" cm="1">
        <f t="array" ref="AB1286">INDEX(Q1286:Q2284, MATCH(MAX(COUNTIFS(Q1286:Q2284, Q1286:Q2284, AC1286:AC2284, "High")), COUNTIFS(Q1286:Q2284, Q1286:Q2284, AC1286:AC2284, "High"), 0))</f>
        <v>West</v>
      </c>
      <c r="AC1286" t="str">
        <v>High Risk</v>
      </c>
      <c r="AH1286">
        <f t="shared" si="81"/>
        <v>648.68905472636811</v>
      </c>
      <c r="AJ1286">
        <f t="shared" si="82"/>
        <v>0.15873015873015872</v>
      </c>
      <c r="AK1286">
        <f t="shared" si="83"/>
        <v>-1.4236882810406777E-16</v>
      </c>
      <c r="AM1286">
        <v>0.48693464152856097</v>
      </c>
      <c r="AN1286" s="8">
        <f>IF(L1286="Male", 1, 0)</f>
        <v>0</v>
      </c>
    </row>
    <row r="1287" spans="1:40" ht="15" x14ac:dyDescent="0.3">
      <c r="A1287">
        <v>1286</v>
      </c>
      <c r="B1287">
        <v>35</v>
      </c>
      <c r="C1287">
        <v>52594</v>
      </c>
      <c r="D1287">
        <v>717</v>
      </c>
      <c r="E1287">
        <v>113012</v>
      </c>
      <c r="F1287" t="s">
        <v>44</v>
      </c>
      <c r="G1287">
        <v>6160</v>
      </c>
      <c r="H1287">
        <v>1</v>
      </c>
      <c r="I1287">
        <v>1</v>
      </c>
      <c r="J1287" t="s">
        <v>20</v>
      </c>
      <c r="K1287" t="s">
        <v>33</v>
      </c>
      <c r="L1287" t="s">
        <v>22</v>
      </c>
      <c r="M1287" t="s">
        <v>37</v>
      </c>
      <c r="N1287">
        <v>1</v>
      </c>
      <c r="O1287">
        <v>1</v>
      </c>
      <c r="P1287">
        <v>69935</v>
      </c>
      <c r="Q1287" t="s">
        <v>26</v>
      </c>
      <c r="R1287">
        <v>9</v>
      </c>
      <c r="S1287" t="s">
        <v>27</v>
      </c>
      <c r="W1287" t="str">
        <f>IF(B1287&lt;30,"&lt;30",IF(B1287&lt;=40,"30-40",IF(B1287&lt;=50,"41-50",IF(B1287&lt;=60,"51-60","&gt;60"))))</f>
        <v>30-40</v>
      </c>
      <c r="X1287" t="str">
        <f t="shared" si="80"/>
        <v>31-45 (Middle-Aged)</v>
      </c>
      <c r="AA1287" t="str" cm="1">
        <f t="array" ref="AA1287">INDEX(F1287:F2786, MATCH(MAX(IF(H1287:H2786="0", COUNTIF(F1287:F2786, F1287:F2786), 0)), IF(H1287:H2786="0", COUNTIF(F1287:F2786, F1287:F2786), 0), 0))</f>
        <v>Personal</v>
      </c>
      <c r="AB1287" t="str" cm="1">
        <f t="array" ref="AB1287">INDEX(Q1287:Q2285, MATCH(MAX(COUNTIFS(Q1287:Q2285, Q1287:Q2285, AC1287:AC2285, "High")), COUNTIFS(Q1287:Q2285, Q1287:Q2285, AC1287:AC2285, "High"), 0))</f>
        <v>West</v>
      </c>
      <c r="AC1287" t="str">
        <v>High Risk</v>
      </c>
      <c r="AH1287">
        <f t="shared" si="81"/>
        <v>652.44324324324327</v>
      </c>
      <c r="AJ1287">
        <f t="shared" si="82"/>
        <v>0.15436241610738255</v>
      </c>
      <c r="AK1287">
        <f t="shared" si="83"/>
        <v>3.8458196614403672E-3</v>
      </c>
      <c r="AM1287">
        <v>0.57531927988921372</v>
      </c>
      <c r="AN1287" s="8">
        <f>IF(L1287="Male", 1, 0)</f>
        <v>0</v>
      </c>
    </row>
    <row r="1288" spans="1:40" ht="15" x14ac:dyDescent="0.3">
      <c r="A1288">
        <v>1287</v>
      </c>
      <c r="B1288">
        <v>58</v>
      </c>
      <c r="C1288">
        <v>61049</v>
      </c>
      <c r="D1288">
        <v>658</v>
      </c>
      <c r="E1288">
        <v>239069</v>
      </c>
      <c r="F1288" t="s">
        <v>40</v>
      </c>
      <c r="G1288">
        <v>5149</v>
      </c>
      <c r="H1288">
        <v>0</v>
      </c>
      <c r="I1288">
        <v>1</v>
      </c>
      <c r="J1288" t="s">
        <v>20</v>
      </c>
      <c r="K1288" t="s">
        <v>21</v>
      </c>
      <c r="L1288" t="s">
        <v>30</v>
      </c>
      <c r="M1288" t="s">
        <v>41</v>
      </c>
      <c r="N1288">
        <v>0</v>
      </c>
      <c r="O1288">
        <v>4</v>
      </c>
      <c r="P1288">
        <v>69759</v>
      </c>
      <c r="Q1288" t="s">
        <v>32</v>
      </c>
      <c r="R1288">
        <v>12</v>
      </c>
      <c r="S1288" t="s">
        <v>43</v>
      </c>
      <c r="W1288" t="str">
        <f>IF(B1288&lt;30,"&lt;30",IF(B1288&lt;=40,"30-40",IF(B1288&lt;=50,"41-50",IF(B1288&lt;=60,"51-60","&gt;60"))))</f>
        <v>51-60</v>
      </c>
      <c r="X1288" t="str">
        <f t="shared" si="80"/>
        <v>46-60 (Older Adult)</v>
      </c>
      <c r="AA1288" t="str" cm="1">
        <f t="array" ref="AA1288">INDEX(F1288:F2787, MATCH(MAX(IF(H1288:H2787="0", COUNTIF(F1288:F2787, F1288:F2787), 0)), IF(H1288:H2787="0", COUNTIF(F1288:F2787, F1288:F2787), 0), 0))</f>
        <v>Car</v>
      </c>
      <c r="AB1288" t="str" cm="1">
        <f t="array" ref="AB1288">INDEX(Q1288:Q2286, MATCH(MAX(COUNTIFS(Q1288:Q2286, Q1288:Q2286, AC1288:AC2286, "High")), COUNTIFS(Q1288:Q2286, Q1288:Q2286, AC1288:AC2286, "High"), 0))</f>
        <v>South</v>
      </c>
      <c r="AC1288" t="str">
        <v>High Risk</v>
      </c>
      <c r="AH1288">
        <f t="shared" si="81"/>
        <v>648.68905472636811</v>
      </c>
      <c r="AJ1288">
        <f t="shared" si="82"/>
        <v>0.15873015873015872</v>
      </c>
      <c r="AK1288">
        <f t="shared" si="83"/>
        <v>1.8353097575418257E-2</v>
      </c>
      <c r="AM1288">
        <v>0.6518468904718373</v>
      </c>
      <c r="AN1288" s="8">
        <f>IF(L1288="Male", 1, 0)</f>
        <v>1</v>
      </c>
    </row>
    <row r="1289" spans="1:40" ht="15" x14ac:dyDescent="0.3">
      <c r="A1289">
        <v>1288</v>
      </c>
      <c r="B1289">
        <v>21</v>
      </c>
      <c r="C1289">
        <v>69931</v>
      </c>
      <c r="D1289">
        <v>569</v>
      </c>
      <c r="E1289">
        <v>193816</v>
      </c>
      <c r="F1289" t="s">
        <v>44</v>
      </c>
      <c r="G1289">
        <v>5375</v>
      </c>
      <c r="H1289">
        <v>0</v>
      </c>
      <c r="I1289">
        <v>0</v>
      </c>
      <c r="J1289" t="s">
        <v>20</v>
      </c>
      <c r="K1289" t="s">
        <v>33</v>
      </c>
      <c r="L1289" t="s">
        <v>22</v>
      </c>
      <c r="M1289" t="s">
        <v>41</v>
      </c>
      <c r="N1289">
        <v>3</v>
      </c>
      <c r="O1289">
        <v>3</v>
      </c>
      <c r="P1289">
        <v>89243</v>
      </c>
      <c r="Q1289" t="s">
        <v>38</v>
      </c>
      <c r="R1289">
        <v>11</v>
      </c>
      <c r="S1289" t="s">
        <v>43</v>
      </c>
      <c r="W1289" t="str">
        <f>IF(B1289&lt;30,"&lt;30",IF(B1289&lt;=40,"30-40",IF(B1289&lt;=50,"41-50",IF(B1289&lt;=60,"51-60","&gt;60"))))</f>
        <v>&lt;30</v>
      </c>
      <c r="X1289" t="str">
        <f t="shared" si="80"/>
        <v>18-30 (Young Adult)</v>
      </c>
      <c r="AA1289" t="str" cm="1">
        <f t="array" ref="AA1289">INDEX(F1289:F2788, MATCH(MAX(IF(H1289:H2788="0", COUNTIF(F1289:F2788, F1289:F2788), 0)), IF(H1289:H2788="0", COUNTIF(F1289:F2788, F1289:F2788), 0), 0))</f>
        <v>Personal</v>
      </c>
      <c r="AB1289" t="str" cm="1">
        <f t="array" ref="AB1289">INDEX(Q1289:Q2287, MATCH(MAX(COUNTIFS(Q1289:Q2287, Q1289:Q2287, AC1289:AC2287, "High")), COUNTIFS(Q1289:Q2287, Q1289:Q2287, AC1289:AC2287, "High"), 0))</f>
        <v>North</v>
      </c>
      <c r="AC1289" t="str">
        <v>Low Risk</v>
      </c>
      <c r="AH1289">
        <f t="shared" si="81"/>
        <v>648.68905472636811</v>
      </c>
      <c r="AJ1289">
        <f t="shared" si="82"/>
        <v>0.13414634146341464</v>
      </c>
      <c r="AK1289">
        <f t="shared" si="83"/>
        <v>2.1246140894685531E-2</v>
      </c>
      <c r="AM1289">
        <v>0.73223934904012378</v>
      </c>
      <c r="AN1289" s="8">
        <f>IF(L1289="Male", 1, 0)</f>
        <v>0</v>
      </c>
    </row>
    <row r="1290" spans="1:40" ht="15" x14ac:dyDescent="0.3">
      <c r="A1290">
        <v>1289</v>
      </c>
      <c r="B1290">
        <v>44</v>
      </c>
      <c r="C1290">
        <v>43234</v>
      </c>
      <c r="D1290">
        <v>684</v>
      </c>
      <c r="E1290">
        <v>146414</v>
      </c>
      <c r="F1290" t="s">
        <v>19</v>
      </c>
      <c r="G1290">
        <v>5806</v>
      </c>
      <c r="H1290">
        <v>0</v>
      </c>
      <c r="I1290">
        <v>0</v>
      </c>
      <c r="J1290" t="s">
        <v>20</v>
      </c>
      <c r="K1290" t="s">
        <v>29</v>
      </c>
      <c r="L1290" t="s">
        <v>30</v>
      </c>
      <c r="M1290" t="s">
        <v>37</v>
      </c>
      <c r="N1290">
        <v>4</v>
      </c>
      <c r="O1290">
        <v>2</v>
      </c>
      <c r="P1290">
        <v>88075</v>
      </c>
      <c r="Q1290" t="s">
        <v>24</v>
      </c>
      <c r="R1290">
        <v>12</v>
      </c>
      <c r="S1290" t="s">
        <v>39</v>
      </c>
      <c r="W1290" t="str">
        <f>IF(B1290&lt;30,"&lt;30",IF(B1290&lt;=40,"30-40",IF(B1290&lt;=50,"41-50",IF(B1290&lt;=60,"51-60","&gt;60"))))</f>
        <v>41-50</v>
      </c>
      <c r="X1290" t="str">
        <f t="shared" si="80"/>
        <v>31-45 (Middle-Aged)</v>
      </c>
      <c r="AA1290" t="str" cm="1">
        <f t="array" ref="AA1290">INDEX(F1290:F2789, MATCH(MAX(IF(H1290:H2789="0", COUNTIF(F1290:F2789, F1290:F2789), 0)), IF(H1290:H2789="0", COUNTIF(F1290:F2789, F1290:F2789), 0), 0))</f>
        <v>Home</v>
      </c>
      <c r="AB1290" t="str" cm="1">
        <f t="array" ref="AB1290">INDEX(Q1290:Q2288, MATCH(MAX(COUNTIFS(Q1290:Q2288, Q1290:Q2288, AC1290:AC2288, "High")), COUNTIFS(Q1290:Q2288, Q1290:Q2288, AC1290:AC2288, "High"), 0))</f>
        <v>East</v>
      </c>
      <c r="AC1290" t="str">
        <v>High Risk</v>
      </c>
      <c r="AH1290">
        <f t="shared" si="81"/>
        <v>652.44324324324327</v>
      </c>
      <c r="AJ1290">
        <f t="shared" si="82"/>
        <v>0.17796610169491525</v>
      </c>
      <c r="AK1290">
        <f t="shared" si="83"/>
        <v>2.2355414728269525E-2</v>
      </c>
      <c r="AM1290">
        <v>0.49060036385688294</v>
      </c>
      <c r="AN1290" s="8">
        <f>IF(L1290="Male", 1, 0)</f>
        <v>1</v>
      </c>
    </row>
    <row r="1291" spans="1:40" ht="15" x14ac:dyDescent="0.3">
      <c r="A1291">
        <v>1290</v>
      </c>
      <c r="B1291">
        <v>63</v>
      </c>
      <c r="C1291">
        <v>43579</v>
      </c>
      <c r="D1291">
        <v>620</v>
      </c>
      <c r="E1291">
        <v>240889</v>
      </c>
      <c r="F1291" t="s">
        <v>35</v>
      </c>
      <c r="G1291">
        <v>6127</v>
      </c>
      <c r="H1291">
        <v>0</v>
      </c>
      <c r="I1291">
        <v>1</v>
      </c>
      <c r="J1291" t="s">
        <v>20</v>
      </c>
      <c r="K1291" t="s">
        <v>21</v>
      </c>
      <c r="L1291" t="s">
        <v>30</v>
      </c>
      <c r="M1291" t="s">
        <v>23</v>
      </c>
      <c r="N1291">
        <v>3</v>
      </c>
      <c r="O1291">
        <v>2</v>
      </c>
      <c r="P1291">
        <v>69838</v>
      </c>
      <c r="Q1291" t="s">
        <v>32</v>
      </c>
      <c r="R1291">
        <v>3</v>
      </c>
      <c r="S1291" t="s">
        <v>25</v>
      </c>
      <c r="W1291" t="str">
        <f>IF(B1291&lt;30,"&lt;30",IF(B1291&lt;=40,"30-40",IF(B1291&lt;=50,"41-50",IF(B1291&lt;=60,"51-60","&gt;60"))))</f>
        <v>&gt;60</v>
      </c>
      <c r="X1291" t="str">
        <f t="shared" si="80"/>
        <v>46-60 (Older Adult)</v>
      </c>
      <c r="AA1291" t="str" cm="1">
        <f t="array" ref="AA1291">INDEX(F1291:F2790, MATCH(MAX(IF(H1291:H2790="0", COUNTIF(F1291:F2790, F1291:F2790), 0)), IF(H1291:H2790="0", COUNTIF(F1291:F2790, F1291:F2790), 0), 0))</f>
        <v>Medical</v>
      </c>
      <c r="AB1291" t="str" cm="1">
        <f t="array" ref="AB1291">INDEX(Q1291:Q2289, MATCH(MAX(COUNTIFS(Q1291:Q2289, Q1291:Q2289, AC1291:AC2289, "High")), COUNTIFS(Q1291:Q2289, Q1291:Q2289, AC1291:AC2289, "High"), 0))</f>
        <v>South</v>
      </c>
      <c r="AC1291" t="str">
        <v>High Risk</v>
      </c>
      <c r="AH1291">
        <f t="shared" si="81"/>
        <v>647.51989389920425</v>
      </c>
      <c r="AJ1291">
        <f t="shared" si="82"/>
        <v>0.13414634146341464</v>
      </c>
      <c r="AK1291">
        <f t="shared" si="83"/>
        <v>2.1719260146580335E-2</v>
      </c>
      <c r="AM1291">
        <v>0.49372301621063874</v>
      </c>
      <c r="AN1291" s="8">
        <f>IF(L1291="Male", 1, 0)</f>
        <v>1</v>
      </c>
    </row>
    <row r="1292" spans="1:40" ht="15" x14ac:dyDescent="0.3">
      <c r="A1292">
        <v>1291</v>
      </c>
      <c r="B1292">
        <v>60</v>
      </c>
      <c r="C1292">
        <v>46652</v>
      </c>
      <c r="D1292">
        <v>706</v>
      </c>
      <c r="E1292">
        <v>171864</v>
      </c>
      <c r="F1292" t="s">
        <v>28</v>
      </c>
      <c r="G1292">
        <v>4330</v>
      </c>
      <c r="H1292">
        <v>0</v>
      </c>
      <c r="I1292">
        <v>1</v>
      </c>
      <c r="J1292" t="s">
        <v>20</v>
      </c>
      <c r="K1292" t="s">
        <v>33</v>
      </c>
      <c r="L1292" t="s">
        <v>22</v>
      </c>
      <c r="M1292" t="s">
        <v>23</v>
      </c>
      <c r="N1292">
        <v>5</v>
      </c>
      <c r="O1292">
        <v>3</v>
      </c>
      <c r="P1292">
        <v>127726</v>
      </c>
      <c r="Q1292" t="s">
        <v>24</v>
      </c>
      <c r="R1292">
        <v>12</v>
      </c>
      <c r="S1292" t="s">
        <v>27</v>
      </c>
      <c r="W1292" t="str">
        <f>IF(B1292&lt;30,"&lt;30",IF(B1292&lt;=40,"30-40",IF(B1292&lt;=50,"41-50",IF(B1292&lt;=60,"51-60","&gt;60"))))</f>
        <v>51-60</v>
      </c>
      <c r="X1292" t="str">
        <f t="shared" si="80"/>
        <v>46-60 (Older Adult)</v>
      </c>
      <c r="AA1292" t="str" cm="1">
        <f t="array" ref="AA1292">INDEX(F1292:F2791, MATCH(MAX(IF(H1292:H2791="0", COUNTIF(F1292:F2791, F1292:F2791), 0)), IF(H1292:H2791="0", COUNTIF(F1292:F2791, F1292:F2791), 0), 0))</f>
        <v>Education</v>
      </c>
      <c r="AB1292" t="str" cm="1">
        <f t="array" ref="AB1292">INDEX(Q1292:Q2290, MATCH(MAX(COUNTIFS(Q1292:Q2290, Q1292:Q2290, AC1292:AC2290, "High")), COUNTIFS(Q1292:Q2290, Q1292:Q2290, AC1292:AC2290, "High"), 0))</f>
        <v>East</v>
      </c>
      <c r="AC1292" t="str">
        <v>High Risk</v>
      </c>
      <c r="AH1292">
        <f t="shared" si="81"/>
        <v>647.51989389920425</v>
      </c>
      <c r="AJ1292">
        <f t="shared" si="82"/>
        <v>0.11715481171548117</v>
      </c>
      <c r="AK1292">
        <f t="shared" si="83"/>
        <v>2.1076192479424542E-2</v>
      </c>
      <c r="AM1292">
        <v>0.52153725007467211</v>
      </c>
      <c r="AN1292" s="8">
        <f>IF(L1292="Male", 1, 0)</f>
        <v>0</v>
      </c>
    </row>
    <row r="1293" spans="1:40" ht="15" x14ac:dyDescent="0.3">
      <c r="A1293">
        <v>1292</v>
      </c>
      <c r="B1293">
        <v>42</v>
      </c>
      <c r="C1293">
        <v>65437</v>
      </c>
      <c r="D1293">
        <v>631</v>
      </c>
      <c r="E1293">
        <v>167130</v>
      </c>
      <c r="F1293" t="s">
        <v>40</v>
      </c>
      <c r="G1293">
        <v>5522</v>
      </c>
      <c r="H1293">
        <v>0</v>
      </c>
      <c r="I1293">
        <v>0</v>
      </c>
      <c r="J1293" t="s">
        <v>20</v>
      </c>
      <c r="K1293" t="s">
        <v>21</v>
      </c>
      <c r="L1293" t="s">
        <v>30</v>
      </c>
      <c r="M1293" t="s">
        <v>31</v>
      </c>
      <c r="N1293">
        <v>0</v>
      </c>
      <c r="O1293">
        <v>3</v>
      </c>
      <c r="P1293">
        <v>89965</v>
      </c>
      <c r="Q1293" t="s">
        <v>26</v>
      </c>
      <c r="R1293">
        <v>1</v>
      </c>
      <c r="S1293" t="s">
        <v>42</v>
      </c>
      <c r="W1293" t="str">
        <f>IF(B1293&lt;30,"&lt;30",IF(B1293&lt;=40,"30-40",IF(B1293&lt;=50,"41-50",IF(B1293&lt;=60,"51-60","&gt;60"))))</f>
        <v>41-50</v>
      </c>
      <c r="X1293" t="str">
        <f t="shared" si="80"/>
        <v>31-45 (Middle-Aged)</v>
      </c>
      <c r="AA1293" t="str" cm="1">
        <f t="array" ref="AA1293">INDEX(F1293:F2792, MATCH(MAX(IF(H1293:H2792="0", COUNTIF(F1293:F2792, F1293:F2792), 0)), IF(H1293:H2792="0", COUNTIF(F1293:F2792, F1293:F2792), 0), 0))</f>
        <v>Car</v>
      </c>
      <c r="AB1293" t="str" cm="1">
        <f t="array" ref="AB1293">INDEX(Q1293:Q2291, MATCH(MAX(COUNTIFS(Q1293:Q2291, Q1293:Q2291, AC1293:AC2291, "High")), COUNTIFS(Q1293:Q2291, Q1293:Q2291, AC1293:AC2291, "High"), 0))</f>
        <v>West</v>
      </c>
      <c r="AC1293" t="str">
        <v>High Risk</v>
      </c>
      <c r="AH1293">
        <f t="shared" si="81"/>
        <v>647.78062678062679</v>
      </c>
      <c r="AJ1293">
        <f t="shared" si="82"/>
        <v>0.15873015873015872</v>
      </c>
      <c r="AK1293">
        <f t="shared" si="83"/>
        <v>2.2202787653453869E-2</v>
      </c>
      <c r="AM1293">
        <v>0.69156340794511373</v>
      </c>
      <c r="AN1293" s="8">
        <f>IF(L1293="Male", 1, 0)</f>
        <v>1</v>
      </c>
    </row>
    <row r="1294" spans="1:40" ht="15" x14ac:dyDescent="0.3">
      <c r="A1294">
        <v>1293</v>
      </c>
      <c r="B1294">
        <v>23</v>
      </c>
      <c r="C1294">
        <v>50855</v>
      </c>
      <c r="D1294">
        <v>707</v>
      </c>
      <c r="E1294">
        <v>156666</v>
      </c>
      <c r="F1294" t="s">
        <v>35</v>
      </c>
      <c r="G1294">
        <v>6152</v>
      </c>
      <c r="H1294">
        <v>0</v>
      </c>
      <c r="I1294">
        <v>1</v>
      </c>
      <c r="J1294" t="s">
        <v>36</v>
      </c>
      <c r="K1294" t="s">
        <v>33</v>
      </c>
      <c r="L1294" t="s">
        <v>22</v>
      </c>
      <c r="M1294" t="s">
        <v>23</v>
      </c>
      <c r="N1294">
        <v>1</v>
      </c>
      <c r="O1294">
        <v>2</v>
      </c>
      <c r="P1294">
        <v>93200</v>
      </c>
      <c r="Q1294" t="s">
        <v>26</v>
      </c>
      <c r="R1294">
        <v>6</v>
      </c>
      <c r="S1294" t="s">
        <v>34</v>
      </c>
      <c r="W1294" t="str">
        <f>IF(B1294&lt;30,"&lt;30",IF(B1294&lt;=40,"30-40",IF(B1294&lt;=50,"41-50",IF(B1294&lt;=60,"51-60","&gt;60"))))</f>
        <v>&lt;30</v>
      </c>
      <c r="X1294" t="str">
        <f t="shared" si="80"/>
        <v>18-30 (Young Adult)</v>
      </c>
      <c r="AA1294" t="str" cm="1">
        <f t="array" ref="AA1294">INDEX(F1294:F2793, MATCH(MAX(IF(H1294:H2793="0", COUNTIF(F1294:F2793, F1294:F2793), 0)), IF(H1294:H2793="0", COUNTIF(F1294:F2793, F1294:F2793), 0), 0))</f>
        <v>Medical</v>
      </c>
      <c r="AB1294" t="str" cm="1">
        <f t="array" ref="AB1294">INDEX(Q1294:Q2292, MATCH(MAX(COUNTIFS(Q1294:Q2292, Q1294:Q2292, AC1294:AC2292, "High")), COUNTIFS(Q1294:Q2292, Q1294:Q2292, AC1294:AC2292, "High"), 0))</f>
        <v>West</v>
      </c>
      <c r="AC1294" t="str">
        <v>High Risk</v>
      </c>
      <c r="AH1294">
        <f t="shared" si="81"/>
        <v>647.51989389920425</v>
      </c>
      <c r="AJ1294">
        <f t="shared" si="82"/>
        <v>0.15436241610738255</v>
      </c>
      <c r="AK1294">
        <f t="shared" si="83"/>
        <v>2.334287321638109E-2</v>
      </c>
      <c r="AM1294">
        <v>0.55957930179303605</v>
      </c>
      <c r="AN1294" s="8">
        <f>IF(L1294="Male", 1, 0)</f>
        <v>0</v>
      </c>
    </row>
    <row r="1295" spans="1:40" ht="15" x14ac:dyDescent="0.3">
      <c r="A1295">
        <v>1294</v>
      </c>
      <c r="B1295">
        <v>34</v>
      </c>
      <c r="C1295">
        <v>82488</v>
      </c>
      <c r="D1295">
        <v>629</v>
      </c>
      <c r="E1295">
        <v>162027</v>
      </c>
      <c r="F1295" t="s">
        <v>28</v>
      </c>
      <c r="G1295">
        <v>5205</v>
      </c>
      <c r="H1295">
        <v>0</v>
      </c>
      <c r="I1295">
        <v>1</v>
      </c>
      <c r="J1295" t="s">
        <v>20</v>
      </c>
      <c r="K1295" t="s">
        <v>29</v>
      </c>
      <c r="L1295" t="s">
        <v>30</v>
      </c>
      <c r="M1295" t="s">
        <v>23</v>
      </c>
      <c r="N1295">
        <v>4</v>
      </c>
      <c r="O1295">
        <v>4</v>
      </c>
      <c r="P1295">
        <v>60174</v>
      </c>
      <c r="Q1295" t="s">
        <v>38</v>
      </c>
      <c r="R1295">
        <v>11</v>
      </c>
      <c r="S1295" t="s">
        <v>43</v>
      </c>
      <c r="W1295" t="str">
        <f>IF(B1295&lt;30,"&lt;30",IF(B1295&lt;=40,"30-40",IF(B1295&lt;=50,"41-50",IF(B1295&lt;=60,"51-60","&gt;60"))))</f>
        <v>30-40</v>
      </c>
      <c r="X1295" t="str">
        <f t="shared" si="80"/>
        <v>31-45 (Middle-Aged)</v>
      </c>
      <c r="AA1295" t="str" cm="1">
        <f t="array" ref="AA1295">INDEX(F1295:F2794, MATCH(MAX(IF(H1295:H2794="0", COUNTIF(F1295:F2794, F1295:F2794), 0)), IF(H1295:H2794="0", COUNTIF(F1295:F2794, F1295:F2794), 0), 0))</f>
        <v>Education</v>
      </c>
      <c r="AB1295" t="str" cm="1">
        <f t="array" ref="AB1295">INDEX(Q1295:Q2293, MATCH(MAX(COUNTIFS(Q1295:Q2293, Q1295:Q2293, AC1295:AC2293, "High")), COUNTIFS(Q1295:Q2293, Q1295:Q2293, AC1295:AC2293, "High"), 0))</f>
        <v>North</v>
      </c>
      <c r="AC1295" t="str">
        <v>High Risk</v>
      </c>
      <c r="AH1295">
        <f t="shared" si="81"/>
        <v>647.51989389920425</v>
      </c>
      <c r="AJ1295">
        <f t="shared" si="82"/>
        <v>0.17796610169491525</v>
      </c>
      <c r="AK1295">
        <f t="shared" si="83"/>
        <v>2.2697056502251033E-2</v>
      </c>
      <c r="AM1295">
        <v>0.84589484355059152</v>
      </c>
      <c r="AN1295" s="8">
        <f>IF(L1295="Male", 1, 0)</f>
        <v>1</v>
      </c>
    </row>
    <row r="1296" spans="1:40" ht="15" x14ac:dyDescent="0.3">
      <c r="A1296">
        <v>1295</v>
      </c>
      <c r="B1296">
        <v>22</v>
      </c>
      <c r="C1296">
        <v>47584</v>
      </c>
      <c r="D1296">
        <v>615</v>
      </c>
      <c r="E1296">
        <v>160225</v>
      </c>
      <c r="F1296" t="s">
        <v>19</v>
      </c>
      <c r="G1296">
        <v>4181</v>
      </c>
      <c r="H1296">
        <v>0</v>
      </c>
      <c r="I1296">
        <v>1</v>
      </c>
      <c r="J1296" t="s">
        <v>20</v>
      </c>
      <c r="K1296" t="s">
        <v>29</v>
      </c>
      <c r="L1296" t="s">
        <v>30</v>
      </c>
      <c r="M1296" t="s">
        <v>37</v>
      </c>
      <c r="N1296">
        <v>5</v>
      </c>
      <c r="O1296">
        <v>4</v>
      </c>
      <c r="P1296">
        <v>162149</v>
      </c>
      <c r="Q1296" t="s">
        <v>24</v>
      </c>
      <c r="R1296">
        <v>2</v>
      </c>
      <c r="S1296" t="s">
        <v>25</v>
      </c>
      <c r="W1296" t="str">
        <f>IF(B1296&lt;30,"&lt;30",IF(B1296&lt;=40,"30-40",IF(B1296&lt;=50,"41-50",IF(B1296&lt;=60,"51-60","&gt;60"))))</f>
        <v>&lt;30</v>
      </c>
      <c r="X1296" t="str">
        <f t="shared" si="80"/>
        <v>18-30 (Young Adult)</v>
      </c>
      <c r="AA1296" t="str" cm="1">
        <f t="array" ref="AA1296">INDEX(F1296:F2795, MATCH(MAX(IF(H1296:H2795="0", COUNTIF(F1296:F2795, F1296:F2795), 0)), IF(H1296:H2795="0", COUNTIF(F1296:F2795, F1296:F2795), 0), 0))</f>
        <v>Home</v>
      </c>
      <c r="AB1296" t="str" cm="1">
        <f t="array" ref="AB1296">INDEX(Q1296:Q2294, MATCH(MAX(COUNTIFS(Q1296:Q2294, Q1296:Q2294, AC1296:AC2294, "High")), COUNTIFS(Q1296:Q2294, Q1296:Q2294, AC1296:AC2294, "High"), 0))</f>
        <v>East</v>
      </c>
      <c r="AC1296" t="str">
        <v>High Risk</v>
      </c>
      <c r="AH1296">
        <f t="shared" si="81"/>
        <v>652.44324324324327</v>
      </c>
      <c r="AJ1296">
        <f t="shared" si="82"/>
        <v>0.11715481171548117</v>
      </c>
      <c r="AK1296">
        <f t="shared" si="83"/>
        <v>2.5765462935274916E-2</v>
      </c>
      <c r="AM1296">
        <v>0.52997293701293413</v>
      </c>
      <c r="AN1296" s="8">
        <f>IF(L1296="Male", 1, 0)</f>
        <v>1</v>
      </c>
    </row>
    <row r="1297" spans="1:40" ht="15" x14ac:dyDescent="0.3">
      <c r="A1297">
        <v>1296</v>
      </c>
      <c r="B1297">
        <v>52</v>
      </c>
      <c r="C1297">
        <v>76452</v>
      </c>
      <c r="D1297">
        <v>554</v>
      </c>
      <c r="E1297">
        <v>216415</v>
      </c>
      <c r="F1297" t="s">
        <v>44</v>
      </c>
      <c r="G1297">
        <v>3985</v>
      </c>
      <c r="H1297">
        <v>0</v>
      </c>
      <c r="I1297">
        <v>0</v>
      </c>
      <c r="J1297" t="s">
        <v>20</v>
      </c>
      <c r="K1297" t="s">
        <v>33</v>
      </c>
      <c r="L1297" t="s">
        <v>30</v>
      </c>
      <c r="M1297" t="s">
        <v>37</v>
      </c>
      <c r="N1297">
        <v>5</v>
      </c>
      <c r="O1297">
        <v>1</v>
      </c>
      <c r="P1297">
        <v>172812</v>
      </c>
      <c r="Q1297" t="s">
        <v>24</v>
      </c>
      <c r="R1297">
        <v>8</v>
      </c>
      <c r="S1297" t="s">
        <v>45</v>
      </c>
      <c r="W1297" t="str">
        <f>IF(B1297&lt;30,"&lt;30",IF(B1297&lt;=40,"30-40",IF(B1297&lt;=50,"41-50",IF(B1297&lt;=60,"51-60","&gt;60"))))</f>
        <v>51-60</v>
      </c>
      <c r="X1297" t="str">
        <f t="shared" si="80"/>
        <v>46-60 (Older Adult)</v>
      </c>
      <c r="AA1297" t="str" cm="1">
        <f t="array" ref="AA1297">INDEX(F1297:F2796, MATCH(MAX(IF(H1297:H2796="0", COUNTIF(F1297:F2796, F1297:F2796), 0)), IF(H1297:H2796="0", COUNTIF(F1297:F2796, F1297:F2796), 0), 0))</f>
        <v>Personal</v>
      </c>
      <c r="AB1297" t="str" cm="1">
        <f t="array" ref="AB1297">INDEX(Q1297:Q2295, MATCH(MAX(COUNTIFS(Q1297:Q2295, Q1297:Q2295, AC1297:AC2295, "High")), COUNTIFS(Q1297:Q2295, Q1297:Q2295, AC1297:AC2295, "High"), 0))</f>
        <v>East</v>
      </c>
      <c r="AC1297" t="str">
        <v>Low Risk</v>
      </c>
      <c r="AH1297">
        <f t="shared" si="81"/>
        <v>652.44324324324327</v>
      </c>
      <c r="AJ1297">
        <f t="shared" si="82"/>
        <v>0.11715481171548117</v>
      </c>
      <c r="AK1297">
        <f t="shared" si="83"/>
        <v>2.8899873818142768E-2</v>
      </c>
      <c r="AM1297">
        <v>0.79126200410922942</v>
      </c>
      <c r="AN1297" s="8">
        <f>IF(L1297="Male", 1, 0)</f>
        <v>1</v>
      </c>
    </row>
    <row r="1298" spans="1:40" ht="15" x14ac:dyDescent="0.3">
      <c r="A1298">
        <v>1297</v>
      </c>
      <c r="B1298">
        <v>58</v>
      </c>
      <c r="C1298">
        <v>36604</v>
      </c>
      <c r="D1298">
        <v>617</v>
      </c>
      <c r="E1298">
        <v>277531</v>
      </c>
      <c r="F1298" t="s">
        <v>35</v>
      </c>
      <c r="G1298">
        <v>5451</v>
      </c>
      <c r="H1298">
        <v>0</v>
      </c>
      <c r="I1298">
        <v>1</v>
      </c>
      <c r="J1298" t="s">
        <v>36</v>
      </c>
      <c r="K1298" t="s">
        <v>33</v>
      </c>
      <c r="L1298" t="s">
        <v>30</v>
      </c>
      <c r="M1298" t="s">
        <v>31</v>
      </c>
      <c r="N1298">
        <v>1</v>
      </c>
      <c r="O1298">
        <v>4</v>
      </c>
      <c r="P1298">
        <v>76588</v>
      </c>
      <c r="Q1298" t="s">
        <v>32</v>
      </c>
      <c r="R1298">
        <v>11</v>
      </c>
      <c r="S1298" t="s">
        <v>34</v>
      </c>
      <c r="W1298" t="str">
        <f>IF(B1298&lt;30,"&lt;30",IF(B1298&lt;=40,"30-40",IF(B1298&lt;=50,"41-50",IF(B1298&lt;=60,"51-60","&gt;60"))))</f>
        <v>51-60</v>
      </c>
      <c r="X1298" t="str">
        <f t="shared" si="80"/>
        <v>46-60 (Older Adult)</v>
      </c>
      <c r="AA1298" t="str" cm="1">
        <f t="array" ref="AA1298">INDEX(F1298:F2797, MATCH(MAX(IF(H1298:H2797="0", COUNTIF(F1298:F2797, F1298:F2797), 0)), IF(H1298:H2797="0", COUNTIF(F1298:F2797, F1298:F2797), 0), 0))</f>
        <v>Medical</v>
      </c>
      <c r="AB1298" t="str" cm="1">
        <f t="array" ref="AB1298">INDEX(Q1298:Q2296, MATCH(MAX(COUNTIFS(Q1298:Q2296, Q1298:Q2296, AC1298:AC2296, "High")), COUNTIFS(Q1298:Q2296, Q1298:Q2296, AC1298:AC2296, "High"), 0))</f>
        <v>South</v>
      </c>
      <c r="AC1298" t="str">
        <v>High Risk</v>
      </c>
      <c r="AH1298">
        <f t="shared" si="81"/>
        <v>647.78062678062679</v>
      </c>
      <c r="AJ1298">
        <f t="shared" si="82"/>
        <v>0.15436241610738255</v>
      </c>
      <c r="AK1298">
        <f t="shared" si="83"/>
        <v>2.6521432915848853E-2</v>
      </c>
      <c r="AM1298">
        <v>0.43059113166731533</v>
      </c>
      <c r="AN1298" s="8">
        <f>IF(L1298="Male", 1, 0)</f>
        <v>1</v>
      </c>
    </row>
    <row r="1299" spans="1:40" ht="15" x14ac:dyDescent="0.3">
      <c r="A1299">
        <v>1298</v>
      </c>
      <c r="B1299">
        <v>53</v>
      </c>
      <c r="C1299">
        <v>29152</v>
      </c>
      <c r="D1299">
        <v>658</v>
      </c>
      <c r="E1299">
        <v>130163</v>
      </c>
      <c r="F1299" t="s">
        <v>28</v>
      </c>
      <c r="G1299">
        <v>3847</v>
      </c>
      <c r="H1299">
        <v>0</v>
      </c>
      <c r="I1299">
        <v>1</v>
      </c>
      <c r="J1299" t="s">
        <v>20</v>
      </c>
      <c r="K1299" t="s">
        <v>21</v>
      </c>
      <c r="L1299" t="s">
        <v>30</v>
      </c>
      <c r="M1299" t="s">
        <v>41</v>
      </c>
      <c r="N1299">
        <v>3</v>
      </c>
      <c r="O1299">
        <v>2</v>
      </c>
      <c r="P1299">
        <v>136782</v>
      </c>
      <c r="Q1299" t="s">
        <v>26</v>
      </c>
      <c r="R1299">
        <v>12</v>
      </c>
      <c r="S1299" t="s">
        <v>42</v>
      </c>
      <c r="W1299" t="str">
        <f>IF(B1299&lt;30,"&lt;30",IF(B1299&lt;=40,"30-40",IF(B1299&lt;=50,"41-50",IF(B1299&lt;=60,"51-60","&gt;60"))))</f>
        <v>51-60</v>
      </c>
      <c r="X1299" t="str">
        <f t="shared" si="80"/>
        <v>46-60 (Older Adult)</v>
      </c>
      <c r="AA1299" t="str" cm="1">
        <f t="array" ref="AA1299">INDEX(F1299:F2798, MATCH(MAX(IF(H1299:H2798="0", COUNTIF(F1299:F2798, F1299:F2798), 0)), IF(H1299:H2798="0", COUNTIF(F1299:F2798, F1299:F2798), 0), 0))</f>
        <v>Education</v>
      </c>
      <c r="AB1299" t="str" cm="1">
        <f t="array" ref="AB1299">INDEX(Q1299:Q2297, MATCH(MAX(COUNTIFS(Q1299:Q2297, Q1299:Q2297, AC1299:AC2297, "High")), COUNTIFS(Q1299:Q2297, Q1299:Q2297, AC1299:AC2297, "High"), 0))</f>
        <v>West</v>
      </c>
      <c r="AC1299" t="str">
        <v>High Risk</v>
      </c>
      <c r="AH1299">
        <f t="shared" si="81"/>
        <v>648.68905472636811</v>
      </c>
      <c r="AJ1299">
        <f t="shared" si="82"/>
        <v>0.13414634146341464</v>
      </c>
      <c r="AK1299">
        <f t="shared" si="83"/>
        <v>2.9725413355377789E-2</v>
      </c>
      <c r="AM1299">
        <v>0.36314184082619044</v>
      </c>
      <c r="AN1299" s="8">
        <f>IF(L1299="Male", 1, 0)</f>
        <v>1</v>
      </c>
    </row>
    <row r="1300" spans="1:40" ht="15" x14ac:dyDescent="0.3">
      <c r="A1300">
        <v>1299</v>
      </c>
      <c r="B1300">
        <v>62</v>
      </c>
      <c r="C1300">
        <v>48478</v>
      </c>
      <c r="D1300">
        <v>655</v>
      </c>
      <c r="E1300">
        <v>182949</v>
      </c>
      <c r="F1300" t="s">
        <v>28</v>
      </c>
      <c r="G1300">
        <v>4186</v>
      </c>
      <c r="H1300">
        <v>0</v>
      </c>
      <c r="I1300">
        <v>0</v>
      </c>
      <c r="J1300" t="s">
        <v>20</v>
      </c>
      <c r="K1300" t="s">
        <v>33</v>
      </c>
      <c r="L1300" t="s">
        <v>22</v>
      </c>
      <c r="M1300" t="s">
        <v>37</v>
      </c>
      <c r="N1300">
        <v>5</v>
      </c>
      <c r="O1300">
        <v>1</v>
      </c>
      <c r="P1300">
        <v>97245</v>
      </c>
      <c r="Q1300" t="s">
        <v>32</v>
      </c>
      <c r="R1300">
        <v>19</v>
      </c>
      <c r="S1300" t="s">
        <v>42</v>
      </c>
      <c r="W1300" t="str">
        <f>IF(B1300&lt;30,"&lt;30",IF(B1300&lt;=40,"30-40",IF(B1300&lt;=50,"41-50",IF(B1300&lt;=60,"51-60","&gt;60"))))</f>
        <v>&gt;60</v>
      </c>
      <c r="X1300" t="str">
        <f t="shared" si="80"/>
        <v>46-60 (Older Adult)</v>
      </c>
      <c r="AA1300" t="str" cm="1">
        <f t="array" ref="AA1300">INDEX(F1300:F2799, MATCH(MAX(IF(H1300:H2799="0", COUNTIF(F1300:F2799, F1300:F2799), 0)), IF(H1300:H2799="0", COUNTIF(F1300:F2799, F1300:F2799), 0), 0))</f>
        <v>Education</v>
      </c>
      <c r="AB1300" t="str" cm="1">
        <f t="array" ref="AB1300">INDEX(Q1300:Q2298, MATCH(MAX(COUNTIFS(Q1300:Q2298, Q1300:Q2298, AC1300:AC2298, "High")), COUNTIFS(Q1300:Q2298, Q1300:Q2298, AC1300:AC2298, "High"), 0))</f>
        <v>South</v>
      </c>
      <c r="AC1300" t="str">
        <v>High Risk</v>
      </c>
      <c r="AH1300">
        <f t="shared" si="81"/>
        <v>652.44324324324327</v>
      </c>
      <c r="AJ1300">
        <f t="shared" si="82"/>
        <v>0.11715481171548117</v>
      </c>
      <c r="AK1300">
        <f t="shared" si="83"/>
        <v>2.9081772988892429E-2</v>
      </c>
      <c r="AM1300">
        <v>0.53806467963397087</v>
      </c>
      <c r="AN1300" s="8">
        <f>IF(L1300="Male", 1, 0)</f>
        <v>0</v>
      </c>
    </row>
    <row r="1301" spans="1:40" ht="15" x14ac:dyDescent="0.3">
      <c r="A1301">
        <v>1300</v>
      </c>
      <c r="B1301">
        <v>26</v>
      </c>
      <c r="C1301">
        <v>67090</v>
      </c>
      <c r="D1301">
        <v>680</v>
      </c>
      <c r="E1301">
        <v>191797</v>
      </c>
      <c r="F1301" t="s">
        <v>44</v>
      </c>
      <c r="G1301">
        <v>4510</v>
      </c>
      <c r="H1301">
        <v>0</v>
      </c>
      <c r="I1301">
        <v>0</v>
      </c>
      <c r="J1301" t="s">
        <v>20</v>
      </c>
      <c r="K1301" t="s">
        <v>21</v>
      </c>
      <c r="L1301" t="s">
        <v>30</v>
      </c>
      <c r="M1301" t="s">
        <v>37</v>
      </c>
      <c r="N1301">
        <v>2</v>
      </c>
      <c r="O1301">
        <v>4</v>
      </c>
      <c r="P1301">
        <v>148113</v>
      </c>
      <c r="Q1301" t="s">
        <v>32</v>
      </c>
      <c r="R1301">
        <v>9</v>
      </c>
      <c r="S1301" t="s">
        <v>39</v>
      </c>
      <c r="W1301" t="str">
        <f>IF(B1301&lt;30,"&lt;30",IF(B1301&lt;=40,"30-40",IF(B1301&lt;=50,"41-50",IF(B1301&lt;=60,"51-60","&gt;60"))))</f>
        <v>&lt;30</v>
      </c>
      <c r="X1301" t="str">
        <f t="shared" si="80"/>
        <v>18-30 (Young Adult)</v>
      </c>
      <c r="AA1301" t="str" cm="1">
        <f t="array" ref="AA1301">INDEX(F1301:F2800, MATCH(MAX(IF(H1301:H2800="0", COUNTIF(F1301:F2800, F1301:F2800), 0)), IF(H1301:H2800="0", COUNTIF(F1301:F2800, F1301:F2800), 0), 0))</f>
        <v>Personal</v>
      </c>
      <c r="AB1301" t="str" cm="1">
        <f t="array" ref="AB1301">INDEX(Q1301:Q2299, MATCH(MAX(COUNTIFS(Q1301:Q2299, Q1301:Q2299, AC1301:AC2299, "High")), COUNTIFS(Q1301:Q2299, Q1301:Q2299, AC1301:AC2299, "High"), 0))</f>
        <v>South</v>
      </c>
      <c r="AC1301" t="str">
        <v>High Risk</v>
      </c>
      <c r="AH1301">
        <f t="shared" si="81"/>
        <v>652.44324324324327</v>
      </c>
      <c r="AJ1301">
        <f t="shared" si="82"/>
        <v>0.13100436681222707</v>
      </c>
      <c r="AK1301">
        <f t="shared" si="83"/>
        <v>2.6641291288877579E-2</v>
      </c>
      <c r="AM1301">
        <v>0.70652498574441314</v>
      </c>
      <c r="AN1301" s="8">
        <f>IF(L1301="Male", 1, 0)</f>
        <v>1</v>
      </c>
    </row>
    <row r="1302" spans="1:40" ht="15" x14ac:dyDescent="0.3">
      <c r="A1302">
        <v>1301</v>
      </c>
      <c r="B1302">
        <v>61</v>
      </c>
      <c r="C1302">
        <v>42845</v>
      </c>
      <c r="D1302">
        <v>712</v>
      </c>
      <c r="E1302">
        <v>223228</v>
      </c>
      <c r="F1302" t="s">
        <v>35</v>
      </c>
      <c r="G1302">
        <v>5280</v>
      </c>
      <c r="H1302">
        <v>0</v>
      </c>
      <c r="I1302">
        <v>0</v>
      </c>
      <c r="J1302" t="s">
        <v>20</v>
      </c>
      <c r="K1302" t="s">
        <v>33</v>
      </c>
      <c r="L1302" t="s">
        <v>30</v>
      </c>
      <c r="M1302" t="s">
        <v>37</v>
      </c>
      <c r="N1302">
        <v>1</v>
      </c>
      <c r="O1302">
        <v>3</v>
      </c>
      <c r="P1302">
        <v>110086</v>
      </c>
      <c r="Q1302" t="s">
        <v>38</v>
      </c>
      <c r="R1302">
        <v>11</v>
      </c>
      <c r="S1302" t="s">
        <v>43</v>
      </c>
      <c r="W1302" t="str">
        <f>IF(B1302&lt;30,"&lt;30",IF(B1302&lt;=40,"30-40",IF(B1302&lt;=50,"41-50",IF(B1302&lt;=60,"51-60","&gt;60"))))</f>
        <v>&gt;60</v>
      </c>
      <c r="X1302" t="str">
        <f t="shared" si="80"/>
        <v>46-60 (Older Adult)</v>
      </c>
      <c r="AA1302" t="str" cm="1">
        <f t="array" ref="AA1302">INDEX(F1302:F2801, MATCH(MAX(IF(H1302:H2801="0", COUNTIF(F1302:F2801, F1302:F2801), 0)), IF(H1302:H2801="0", COUNTIF(F1302:F2801, F1302:F2801), 0), 0))</f>
        <v>Medical</v>
      </c>
      <c r="AB1302" t="str" cm="1">
        <f t="array" ref="AB1302">INDEX(Q1302:Q2300, MATCH(MAX(COUNTIFS(Q1302:Q2300, Q1302:Q2300, AC1302:AC2300, "High")), COUNTIFS(Q1302:Q2300, Q1302:Q2300, AC1302:AC2300, "High"), 0))</f>
        <v>North</v>
      </c>
      <c r="AC1302" t="str">
        <v>High Risk</v>
      </c>
      <c r="AH1302">
        <f t="shared" si="81"/>
        <v>652.44324324324327</v>
      </c>
      <c r="AJ1302">
        <f t="shared" si="82"/>
        <v>0.15436241610738255</v>
      </c>
      <c r="AK1302">
        <f t="shared" si="83"/>
        <v>2.9927753219217503E-2</v>
      </c>
      <c r="AM1302">
        <v>0.48707946018844528</v>
      </c>
      <c r="AN1302" s="8">
        <f>IF(L1302="Male", 1, 0)</f>
        <v>1</v>
      </c>
    </row>
    <row r="1303" spans="1:40" ht="15" x14ac:dyDescent="0.3">
      <c r="A1303">
        <v>1302</v>
      </c>
      <c r="B1303">
        <v>59</v>
      </c>
      <c r="C1303">
        <v>40751</v>
      </c>
      <c r="D1303">
        <v>651</v>
      </c>
      <c r="E1303">
        <v>249416</v>
      </c>
      <c r="F1303" t="s">
        <v>35</v>
      </c>
      <c r="G1303">
        <v>5583</v>
      </c>
      <c r="H1303">
        <v>0</v>
      </c>
      <c r="I1303">
        <v>1</v>
      </c>
      <c r="J1303" t="s">
        <v>20</v>
      </c>
      <c r="K1303" t="s">
        <v>29</v>
      </c>
      <c r="L1303" t="s">
        <v>22</v>
      </c>
      <c r="M1303" t="s">
        <v>23</v>
      </c>
      <c r="N1303">
        <v>5</v>
      </c>
      <c r="O1303">
        <v>4</v>
      </c>
      <c r="P1303">
        <v>102992</v>
      </c>
      <c r="Q1303" t="s">
        <v>32</v>
      </c>
      <c r="R1303">
        <v>18</v>
      </c>
      <c r="S1303" t="s">
        <v>27</v>
      </c>
      <c r="W1303" t="str">
        <f>IF(B1303&lt;30,"&lt;30",IF(B1303&lt;=40,"30-40",IF(B1303&lt;=50,"41-50",IF(B1303&lt;=60,"51-60","&gt;60"))))</f>
        <v>51-60</v>
      </c>
      <c r="X1303" t="str">
        <f t="shared" si="80"/>
        <v>46-60 (Older Adult)</v>
      </c>
      <c r="AA1303" t="str" cm="1">
        <f t="array" ref="AA1303">INDEX(F1303:F2802, MATCH(MAX(IF(H1303:H2802="0", COUNTIF(F1303:F2802, F1303:F2802), 0)), IF(H1303:H2802="0", COUNTIF(F1303:F2802, F1303:F2802), 0), 0))</f>
        <v>Medical</v>
      </c>
      <c r="AB1303" t="str" cm="1">
        <f t="array" ref="AB1303">INDEX(Q1303:Q2301, MATCH(MAX(COUNTIFS(Q1303:Q2301, Q1303:Q2301, AC1303:AC2301, "High")), COUNTIFS(Q1303:Q2301, Q1303:Q2301, AC1303:AC2301, "High"), 0))</f>
        <v>South</v>
      </c>
      <c r="AC1303" t="str">
        <v>High Risk</v>
      </c>
      <c r="AH1303">
        <f t="shared" si="81"/>
        <v>647.51989389920425</v>
      </c>
      <c r="AJ1303">
        <f t="shared" si="82"/>
        <v>0.11715481171548117</v>
      </c>
      <c r="AK1303">
        <f t="shared" si="83"/>
        <v>3.120689823133593E-2</v>
      </c>
      <c r="AM1303">
        <v>0.46812631807608412</v>
      </c>
      <c r="AN1303" s="8">
        <f>IF(L1303="Male", 1, 0)</f>
        <v>0</v>
      </c>
    </row>
    <row r="1304" spans="1:40" ht="15" x14ac:dyDescent="0.3">
      <c r="A1304">
        <v>1303</v>
      </c>
      <c r="B1304">
        <v>45</v>
      </c>
      <c r="C1304">
        <v>65375</v>
      </c>
      <c r="D1304">
        <v>653</v>
      </c>
      <c r="E1304">
        <v>192031</v>
      </c>
      <c r="F1304" t="s">
        <v>19</v>
      </c>
      <c r="G1304">
        <v>4289</v>
      </c>
      <c r="H1304">
        <v>0</v>
      </c>
      <c r="I1304">
        <v>1</v>
      </c>
      <c r="J1304" t="s">
        <v>20</v>
      </c>
      <c r="K1304" t="s">
        <v>21</v>
      </c>
      <c r="L1304" t="s">
        <v>22</v>
      </c>
      <c r="M1304" t="s">
        <v>37</v>
      </c>
      <c r="N1304">
        <v>1</v>
      </c>
      <c r="O1304">
        <v>1</v>
      </c>
      <c r="P1304">
        <v>25021</v>
      </c>
      <c r="Q1304" t="s">
        <v>38</v>
      </c>
      <c r="R1304">
        <v>9</v>
      </c>
      <c r="S1304" t="s">
        <v>45</v>
      </c>
      <c r="W1304" t="str">
        <f>IF(B1304&lt;30,"&lt;30",IF(B1304&lt;=40,"30-40",IF(B1304&lt;=50,"41-50",IF(B1304&lt;=60,"51-60","&gt;60"))))</f>
        <v>41-50</v>
      </c>
      <c r="X1304" t="str">
        <f t="shared" si="80"/>
        <v>31-45 (Middle-Aged)</v>
      </c>
      <c r="AA1304" t="str" cm="1">
        <f t="array" ref="AA1304">INDEX(F1304:F2803, MATCH(MAX(IF(H1304:H2803="0", COUNTIF(F1304:F2803, F1304:F2803), 0)), IF(H1304:H2803="0", COUNTIF(F1304:F2803, F1304:F2803), 0), 0))</f>
        <v>Home</v>
      </c>
      <c r="AB1304" t="str" cm="1">
        <f t="array" ref="AB1304">INDEX(Q1304:Q2302, MATCH(MAX(COUNTIFS(Q1304:Q2302, Q1304:Q2302, AC1304:AC2302, "High")), COUNTIFS(Q1304:Q2302, Q1304:Q2302, AC1304:AC2302, "High"), 0))</f>
        <v>North</v>
      </c>
      <c r="AC1304" t="str">
        <v>High Risk</v>
      </c>
      <c r="AH1304">
        <f t="shared" si="81"/>
        <v>652.44324324324327</v>
      </c>
      <c r="AJ1304">
        <f t="shared" si="82"/>
        <v>0.15436241610738255</v>
      </c>
      <c r="AK1304">
        <f t="shared" si="83"/>
        <v>3.4603170381027705E-2</v>
      </c>
      <c r="AM1304">
        <v>0.69100223563806196</v>
      </c>
      <c r="AN1304" s="8">
        <f>IF(L1304="Male", 1, 0)</f>
        <v>0</v>
      </c>
    </row>
    <row r="1305" spans="1:40" ht="15" x14ac:dyDescent="0.3">
      <c r="A1305">
        <v>1304</v>
      </c>
      <c r="B1305">
        <v>54</v>
      </c>
      <c r="C1305">
        <v>60576</v>
      </c>
      <c r="D1305">
        <v>705</v>
      </c>
      <c r="E1305">
        <v>168145</v>
      </c>
      <c r="F1305" t="s">
        <v>35</v>
      </c>
      <c r="G1305">
        <v>3703</v>
      </c>
      <c r="H1305">
        <v>0</v>
      </c>
      <c r="I1305">
        <v>0</v>
      </c>
      <c r="J1305" t="s">
        <v>20</v>
      </c>
      <c r="K1305" t="s">
        <v>21</v>
      </c>
      <c r="L1305" t="s">
        <v>30</v>
      </c>
      <c r="M1305" t="s">
        <v>31</v>
      </c>
      <c r="N1305">
        <v>1</v>
      </c>
      <c r="O1305">
        <v>3</v>
      </c>
      <c r="P1305">
        <v>73641</v>
      </c>
      <c r="Q1305" t="s">
        <v>26</v>
      </c>
      <c r="R1305">
        <v>15</v>
      </c>
      <c r="S1305" t="s">
        <v>25</v>
      </c>
      <c r="W1305" t="str">
        <f>IF(B1305&lt;30,"&lt;30",IF(B1305&lt;=40,"30-40",IF(B1305&lt;=50,"41-50",IF(B1305&lt;=60,"51-60","&gt;60"))))</f>
        <v>51-60</v>
      </c>
      <c r="X1305" t="str">
        <f t="shared" si="80"/>
        <v>46-60 (Older Adult)</v>
      </c>
      <c r="AA1305" t="str" cm="1">
        <f t="array" ref="AA1305">INDEX(F1305:F2804, MATCH(MAX(IF(H1305:H2804="0", COUNTIF(F1305:F2804, F1305:F2804), 0)), IF(H1305:H2804="0", COUNTIF(F1305:F2804, F1305:F2804), 0), 0))</f>
        <v>Medical</v>
      </c>
      <c r="AB1305" t="str" cm="1">
        <f t="array" ref="AB1305">INDEX(Q1305:Q2303, MATCH(MAX(COUNTIFS(Q1305:Q2303, Q1305:Q2303, AC1305:AC2303, "High")), COUNTIFS(Q1305:Q2303, Q1305:Q2303, AC1305:AC2303, "High"), 0))</f>
        <v>West</v>
      </c>
      <c r="AC1305" t="str">
        <v>High Risk</v>
      </c>
      <c r="AH1305">
        <f t="shared" si="81"/>
        <v>647.78062678062679</v>
      </c>
      <c r="AJ1305">
        <f t="shared" si="82"/>
        <v>0.15436241610738255</v>
      </c>
      <c r="AK1305">
        <f t="shared" si="83"/>
        <v>3.2115070375066633E-2</v>
      </c>
      <c r="AM1305">
        <v>0.64756568883900689</v>
      </c>
      <c r="AN1305" s="8">
        <f>IF(L1305="Male", 1, 0)</f>
        <v>1</v>
      </c>
    </row>
    <row r="1306" spans="1:40" ht="15" x14ac:dyDescent="0.3">
      <c r="A1306">
        <v>1305</v>
      </c>
      <c r="B1306">
        <v>31</v>
      </c>
      <c r="C1306">
        <v>38113</v>
      </c>
      <c r="D1306">
        <v>661</v>
      </c>
      <c r="E1306">
        <v>228903</v>
      </c>
      <c r="F1306" t="s">
        <v>44</v>
      </c>
      <c r="G1306">
        <v>5816</v>
      </c>
      <c r="H1306">
        <v>0</v>
      </c>
      <c r="I1306">
        <v>1</v>
      </c>
      <c r="J1306" t="s">
        <v>20</v>
      </c>
      <c r="K1306" t="s">
        <v>29</v>
      </c>
      <c r="L1306" t="s">
        <v>22</v>
      </c>
      <c r="M1306" t="s">
        <v>31</v>
      </c>
      <c r="N1306">
        <v>4</v>
      </c>
      <c r="O1306">
        <v>1</v>
      </c>
      <c r="P1306">
        <v>100615</v>
      </c>
      <c r="Q1306" t="s">
        <v>32</v>
      </c>
      <c r="R1306">
        <v>18</v>
      </c>
      <c r="S1306" t="s">
        <v>43</v>
      </c>
      <c r="W1306" t="str">
        <f>IF(B1306&lt;30,"&lt;30",IF(B1306&lt;=40,"30-40",IF(B1306&lt;=50,"41-50",IF(B1306&lt;=60,"51-60","&gt;60"))))</f>
        <v>30-40</v>
      </c>
      <c r="X1306" t="str">
        <f t="shared" si="80"/>
        <v>31-45 (Middle-Aged)</v>
      </c>
      <c r="AA1306" t="str" cm="1">
        <f t="array" ref="AA1306">INDEX(F1306:F2805, MATCH(MAX(IF(H1306:H2805="0", COUNTIF(F1306:F2805, F1306:F2805), 0)), IF(H1306:H2805="0", COUNTIF(F1306:F2805, F1306:F2805), 0), 0))</f>
        <v>Personal</v>
      </c>
      <c r="AB1306" t="str" cm="1">
        <f t="array" ref="AB1306">INDEX(Q1306:Q2304, MATCH(MAX(COUNTIFS(Q1306:Q2304, Q1306:Q2304, AC1306:AC2304, "High")), COUNTIFS(Q1306:Q2304, Q1306:Q2304, AC1306:AC2304, "High"), 0))</f>
        <v>South</v>
      </c>
      <c r="AC1306" t="str">
        <v>High Risk</v>
      </c>
      <c r="AH1306">
        <f t="shared" si="81"/>
        <v>647.78062678062679</v>
      </c>
      <c r="AJ1306">
        <f t="shared" si="82"/>
        <v>0.17796610169491525</v>
      </c>
      <c r="AK1306">
        <f t="shared" si="83"/>
        <v>3.3441809670016927E-2</v>
      </c>
      <c r="AM1306">
        <v>0.44424934152765583</v>
      </c>
      <c r="AN1306" s="8">
        <f>IF(L1306="Male", 1, 0)</f>
        <v>0</v>
      </c>
    </row>
    <row r="1307" spans="1:40" ht="15" x14ac:dyDescent="0.3">
      <c r="A1307">
        <v>1306</v>
      </c>
      <c r="B1307">
        <v>57</v>
      </c>
      <c r="C1307">
        <v>37236</v>
      </c>
      <c r="D1307">
        <v>603</v>
      </c>
      <c r="E1307">
        <v>117995</v>
      </c>
      <c r="F1307" t="s">
        <v>35</v>
      </c>
      <c r="G1307">
        <v>5675</v>
      </c>
      <c r="H1307">
        <v>0</v>
      </c>
      <c r="I1307">
        <v>1</v>
      </c>
      <c r="J1307" t="s">
        <v>20</v>
      </c>
      <c r="K1307" t="s">
        <v>21</v>
      </c>
      <c r="L1307" t="s">
        <v>30</v>
      </c>
      <c r="M1307" t="s">
        <v>37</v>
      </c>
      <c r="N1307">
        <v>3</v>
      </c>
      <c r="O1307">
        <v>1</v>
      </c>
      <c r="P1307">
        <v>105959</v>
      </c>
      <c r="Q1307" t="s">
        <v>32</v>
      </c>
      <c r="R1307">
        <v>8</v>
      </c>
      <c r="S1307" t="s">
        <v>39</v>
      </c>
      <c r="W1307" t="str">
        <f>IF(B1307&lt;30,"&lt;30",IF(B1307&lt;=40,"30-40",IF(B1307&lt;=50,"41-50",IF(B1307&lt;=60,"51-60","&gt;60"))))</f>
        <v>51-60</v>
      </c>
      <c r="X1307" t="str">
        <f t="shared" si="80"/>
        <v>46-60 (Older Adult)</v>
      </c>
      <c r="AA1307" t="str" cm="1">
        <f t="array" ref="AA1307">INDEX(F1307:F2806, MATCH(MAX(IF(H1307:H2806="0", COUNTIF(F1307:F2806, F1307:F2806), 0)), IF(H1307:H2806="0", COUNTIF(F1307:F2806, F1307:F2806), 0), 0))</f>
        <v>Medical</v>
      </c>
      <c r="AB1307" t="str" cm="1">
        <f t="array" ref="AB1307">INDEX(Q1307:Q2305, MATCH(MAX(COUNTIFS(Q1307:Q2305, Q1307:Q2305, AC1307:AC2305, "High")), COUNTIFS(Q1307:Q2305, Q1307:Q2305, AC1307:AC2305, "High"), 0))</f>
        <v>South</v>
      </c>
      <c r="AC1307" t="str">
        <v>High Risk</v>
      </c>
      <c r="AH1307">
        <f t="shared" si="81"/>
        <v>652.44324324324327</v>
      </c>
      <c r="AJ1307">
        <f t="shared" si="82"/>
        <v>0.13414634146341464</v>
      </c>
      <c r="AK1307">
        <f t="shared" si="83"/>
        <v>3.0901764922546284E-2</v>
      </c>
      <c r="AM1307">
        <v>0.43631146873274623</v>
      </c>
      <c r="AN1307" s="8">
        <f>IF(L1307="Male", 1, 0)</f>
        <v>1</v>
      </c>
    </row>
    <row r="1308" spans="1:40" ht="15" x14ac:dyDescent="0.3">
      <c r="A1308">
        <v>1307</v>
      </c>
      <c r="B1308">
        <v>61</v>
      </c>
      <c r="C1308">
        <v>62439</v>
      </c>
      <c r="D1308">
        <v>623</v>
      </c>
      <c r="E1308">
        <v>92800</v>
      </c>
      <c r="F1308" t="s">
        <v>19</v>
      </c>
      <c r="G1308">
        <v>5469</v>
      </c>
      <c r="H1308">
        <v>0</v>
      </c>
      <c r="I1308">
        <v>0</v>
      </c>
      <c r="J1308" t="s">
        <v>20</v>
      </c>
      <c r="K1308" t="s">
        <v>29</v>
      </c>
      <c r="L1308" t="s">
        <v>22</v>
      </c>
      <c r="M1308" t="s">
        <v>41</v>
      </c>
      <c r="N1308">
        <v>3</v>
      </c>
      <c r="O1308">
        <v>3</v>
      </c>
      <c r="P1308">
        <v>63554</v>
      </c>
      <c r="Q1308" t="s">
        <v>32</v>
      </c>
      <c r="R1308">
        <v>4</v>
      </c>
      <c r="S1308" t="s">
        <v>42</v>
      </c>
      <c r="W1308" t="str">
        <f>IF(B1308&lt;30,"&lt;30",IF(B1308&lt;=40,"30-40",IF(B1308&lt;=50,"41-50",IF(B1308&lt;=60,"51-60","&gt;60"))))</f>
        <v>&gt;60</v>
      </c>
      <c r="X1308" t="str">
        <f t="shared" si="80"/>
        <v>46-60 (Older Adult)</v>
      </c>
      <c r="AA1308" t="str" cm="1">
        <f t="array" ref="AA1308">INDEX(F1308:F2807, MATCH(MAX(IF(H1308:H2807="0", COUNTIF(F1308:F2807, F1308:F2807), 0)), IF(H1308:H2807="0", COUNTIF(F1308:F2807, F1308:F2807), 0), 0))</f>
        <v>Home</v>
      </c>
      <c r="AB1308" t="str" cm="1">
        <f t="array" ref="AB1308">INDEX(Q1308:Q2306, MATCH(MAX(COUNTIFS(Q1308:Q2306, Q1308:Q2306, AC1308:AC2306, "High")), COUNTIFS(Q1308:Q2306, Q1308:Q2306, AC1308:AC2306, "High"), 0))</f>
        <v>South</v>
      </c>
      <c r="AC1308" t="str">
        <v>High Risk</v>
      </c>
      <c r="AH1308">
        <f t="shared" si="81"/>
        <v>648.68905472636811</v>
      </c>
      <c r="AJ1308">
        <f t="shared" si="82"/>
        <v>0.13414634146341464</v>
      </c>
      <c r="AK1308">
        <f t="shared" si="83"/>
        <v>2.8313359515581959E-2</v>
      </c>
      <c r="AM1308">
        <v>0.6644280115492881</v>
      </c>
      <c r="AN1308" s="8">
        <f>IF(L1308="Male", 1, 0)</f>
        <v>0</v>
      </c>
    </row>
    <row r="1309" spans="1:40" ht="15" x14ac:dyDescent="0.3">
      <c r="A1309">
        <v>1308</v>
      </c>
      <c r="B1309">
        <v>27</v>
      </c>
      <c r="C1309">
        <v>25521</v>
      </c>
      <c r="D1309">
        <v>543</v>
      </c>
      <c r="E1309">
        <v>329518</v>
      </c>
      <c r="F1309" t="s">
        <v>28</v>
      </c>
      <c r="G1309">
        <v>5375</v>
      </c>
      <c r="H1309">
        <v>0</v>
      </c>
      <c r="I1309">
        <v>1</v>
      </c>
      <c r="J1309" t="s">
        <v>20</v>
      </c>
      <c r="K1309" t="s">
        <v>29</v>
      </c>
      <c r="L1309" t="s">
        <v>22</v>
      </c>
      <c r="M1309" t="s">
        <v>37</v>
      </c>
      <c r="N1309">
        <v>4</v>
      </c>
      <c r="O1309">
        <v>1</v>
      </c>
      <c r="P1309">
        <v>78136</v>
      </c>
      <c r="Q1309" t="s">
        <v>32</v>
      </c>
      <c r="R1309">
        <v>13</v>
      </c>
      <c r="S1309" t="s">
        <v>25</v>
      </c>
      <c r="W1309" t="str">
        <f>IF(B1309&lt;30,"&lt;30",IF(B1309&lt;=40,"30-40",IF(B1309&lt;=50,"41-50",IF(B1309&lt;=60,"51-60","&gt;60"))))</f>
        <v>&lt;30</v>
      </c>
      <c r="X1309" t="str">
        <f t="shared" si="80"/>
        <v>18-30 (Young Adult)</v>
      </c>
      <c r="AA1309" t="str" cm="1">
        <f t="array" ref="AA1309">INDEX(F1309:F2808, MATCH(MAX(IF(H1309:H2808="0", COUNTIF(F1309:F2808, F1309:F2808), 0)), IF(H1309:H2808="0", COUNTIF(F1309:F2808, F1309:F2808), 0), 0))</f>
        <v>Education</v>
      </c>
      <c r="AB1309" t="str" cm="1">
        <f t="array" ref="AB1309">INDEX(Q1309:Q2307, MATCH(MAX(COUNTIFS(Q1309:Q2307, Q1309:Q2307, AC1309:AC2307, "High")), COUNTIFS(Q1309:Q2307, Q1309:Q2307, AC1309:AC2307, "High"), 0))</f>
        <v>South</v>
      </c>
      <c r="AC1309" t="str">
        <v>Low Risk</v>
      </c>
      <c r="AH1309">
        <f t="shared" si="81"/>
        <v>652.44324324324327</v>
      </c>
      <c r="AJ1309">
        <f t="shared" si="82"/>
        <v>0.17796610169491525</v>
      </c>
      <c r="AK1309">
        <f t="shared" si="83"/>
        <v>2.9646763487364228E-2</v>
      </c>
      <c r="AM1309">
        <v>0.33027705619869119</v>
      </c>
      <c r="AN1309" s="8">
        <f>IF(L1309="Male", 1, 0)</f>
        <v>0</v>
      </c>
    </row>
    <row r="1310" spans="1:40" ht="15" x14ac:dyDescent="0.3">
      <c r="A1310">
        <v>1309</v>
      </c>
      <c r="B1310">
        <v>42</v>
      </c>
      <c r="C1310">
        <v>66192</v>
      </c>
      <c r="D1310">
        <v>603</v>
      </c>
      <c r="E1310">
        <v>159606</v>
      </c>
      <c r="F1310" t="s">
        <v>35</v>
      </c>
      <c r="G1310">
        <v>4602</v>
      </c>
      <c r="H1310">
        <v>0</v>
      </c>
      <c r="I1310">
        <v>0</v>
      </c>
      <c r="J1310" t="s">
        <v>20</v>
      </c>
      <c r="K1310" t="s">
        <v>29</v>
      </c>
      <c r="L1310" t="s">
        <v>30</v>
      </c>
      <c r="M1310" t="s">
        <v>31</v>
      </c>
      <c r="N1310">
        <v>1</v>
      </c>
      <c r="O1310">
        <v>2</v>
      </c>
      <c r="P1310">
        <v>116603</v>
      </c>
      <c r="Q1310" t="s">
        <v>26</v>
      </c>
      <c r="R1310">
        <v>15</v>
      </c>
      <c r="S1310" t="s">
        <v>42</v>
      </c>
      <c r="W1310" t="str">
        <f>IF(B1310&lt;30,"&lt;30",IF(B1310&lt;=40,"30-40",IF(B1310&lt;=50,"41-50",IF(B1310&lt;=60,"51-60","&gt;60"))))</f>
        <v>41-50</v>
      </c>
      <c r="X1310" t="str">
        <f t="shared" si="80"/>
        <v>31-45 (Middle-Aged)</v>
      </c>
      <c r="AA1310" t="str" cm="1">
        <f t="array" ref="AA1310">INDEX(F1310:F2809, MATCH(MAX(IF(H1310:H2809="0", COUNTIF(F1310:F2809, F1310:F2809), 0)), IF(H1310:H2809="0", COUNTIF(F1310:F2809, F1310:F2809), 0), 0))</f>
        <v>Medical</v>
      </c>
      <c r="AB1310" t="str" cm="1">
        <f t="array" ref="AB1310">INDEX(Q1310:Q2308, MATCH(MAX(COUNTIFS(Q1310:Q2308, Q1310:Q2308, AC1310:AC2308, "High")), COUNTIFS(Q1310:Q2308, Q1310:Q2308, AC1310:AC2308, "High"), 0))</f>
        <v>West</v>
      </c>
      <c r="AC1310" t="str">
        <v>High Risk</v>
      </c>
      <c r="AH1310">
        <f t="shared" si="81"/>
        <v>647.78062678062679</v>
      </c>
      <c r="AJ1310">
        <f t="shared" si="82"/>
        <v>0.15436241610738255</v>
      </c>
      <c r="AK1310">
        <f t="shared" si="83"/>
        <v>2.7002911896615397E-2</v>
      </c>
      <c r="AM1310">
        <v>0.69839703845840539</v>
      </c>
      <c r="AN1310" s="8">
        <f>IF(L1310="Male", 1, 0)</f>
        <v>1</v>
      </c>
    </row>
    <row r="1311" spans="1:40" ht="15" x14ac:dyDescent="0.3">
      <c r="A1311">
        <v>1310</v>
      </c>
      <c r="B1311">
        <v>59</v>
      </c>
      <c r="C1311">
        <v>60377</v>
      </c>
      <c r="D1311">
        <v>565</v>
      </c>
      <c r="E1311">
        <v>179313</v>
      </c>
      <c r="F1311" t="s">
        <v>44</v>
      </c>
      <c r="G1311">
        <v>4822</v>
      </c>
      <c r="H1311">
        <v>0</v>
      </c>
      <c r="I1311">
        <v>0</v>
      </c>
      <c r="J1311" t="s">
        <v>20</v>
      </c>
      <c r="K1311" t="s">
        <v>33</v>
      </c>
      <c r="L1311" t="s">
        <v>22</v>
      </c>
      <c r="M1311" t="s">
        <v>41</v>
      </c>
      <c r="N1311">
        <v>1</v>
      </c>
      <c r="O1311">
        <v>1</v>
      </c>
      <c r="P1311">
        <v>58503</v>
      </c>
      <c r="Q1311" t="s">
        <v>38</v>
      </c>
      <c r="R1311">
        <v>8</v>
      </c>
      <c r="S1311" t="s">
        <v>42</v>
      </c>
      <c r="W1311" t="str">
        <f>IF(B1311&lt;30,"&lt;30",IF(B1311&lt;=40,"30-40",IF(B1311&lt;=50,"41-50",IF(B1311&lt;=60,"51-60","&gt;60"))))</f>
        <v>51-60</v>
      </c>
      <c r="X1311" t="str">
        <f t="shared" si="80"/>
        <v>46-60 (Older Adult)</v>
      </c>
      <c r="AA1311" t="str" cm="1">
        <f t="array" ref="AA1311">INDEX(F1311:F2810, MATCH(MAX(IF(H1311:H2810="0", COUNTIF(F1311:F2810, F1311:F2810), 0)), IF(H1311:H2810="0", COUNTIF(F1311:F2810, F1311:F2810), 0), 0))</f>
        <v>Personal</v>
      </c>
      <c r="AB1311" t="str" cm="1">
        <f t="array" ref="AB1311">INDEX(Q1311:Q2309, MATCH(MAX(COUNTIFS(Q1311:Q2309, Q1311:Q2309, AC1311:AC2309, "High")), COUNTIFS(Q1311:Q2309, Q1311:Q2309, AC1311:AC2309, "High"), 0))</f>
        <v>North</v>
      </c>
      <c r="AC1311" t="str">
        <v>Low Risk</v>
      </c>
      <c r="AH1311">
        <f t="shared" si="81"/>
        <v>648.68905472636811</v>
      </c>
      <c r="AJ1311">
        <f t="shared" si="82"/>
        <v>0.15436241610738255</v>
      </c>
      <c r="AK1311">
        <f t="shared" si="83"/>
        <v>2.6273541206200075E-2</v>
      </c>
      <c r="AM1311">
        <v>0.64576450675669561</v>
      </c>
      <c r="AN1311" s="8">
        <f>IF(L1311="Male", 1, 0)</f>
        <v>0</v>
      </c>
    </row>
    <row r="1312" spans="1:40" ht="15" x14ac:dyDescent="0.3">
      <c r="A1312">
        <v>1311</v>
      </c>
      <c r="B1312">
        <v>30</v>
      </c>
      <c r="C1312">
        <v>15786</v>
      </c>
      <c r="D1312">
        <v>667</v>
      </c>
      <c r="E1312">
        <v>227190</v>
      </c>
      <c r="F1312" t="s">
        <v>35</v>
      </c>
      <c r="G1312">
        <v>5075</v>
      </c>
      <c r="H1312">
        <v>0</v>
      </c>
      <c r="I1312">
        <v>1</v>
      </c>
      <c r="J1312" t="s">
        <v>20</v>
      </c>
      <c r="K1312" t="s">
        <v>29</v>
      </c>
      <c r="L1312" t="s">
        <v>30</v>
      </c>
      <c r="M1312" t="s">
        <v>23</v>
      </c>
      <c r="N1312">
        <v>2</v>
      </c>
      <c r="O1312">
        <v>2</v>
      </c>
      <c r="P1312">
        <v>104011</v>
      </c>
      <c r="Q1312" t="s">
        <v>26</v>
      </c>
      <c r="R1312">
        <v>16</v>
      </c>
      <c r="S1312" t="s">
        <v>45</v>
      </c>
      <c r="W1312" t="str">
        <f>IF(B1312&lt;30,"&lt;30",IF(B1312&lt;=40,"30-40",IF(B1312&lt;=50,"41-50",IF(B1312&lt;=60,"51-60","&gt;60"))))</f>
        <v>30-40</v>
      </c>
      <c r="X1312" t="str">
        <f t="shared" si="80"/>
        <v>18-30 (Young Adult)</v>
      </c>
      <c r="AA1312" t="str" cm="1">
        <f t="array" ref="AA1312">INDEX(F1312:F2811, MATCH(MAX(IF(H1312:H2811="0", COUNTIF(F1312:F2811, F1312:F2811), 0)), IF(H1312:H2811="0", COUNTIF(F1312:F2811, F1312:F2811), 0), 0))</f>
        <v>Medical</v>
      </c>
      <c r="AB1312" t="str" cm="1">
        <f t="array" ref="AB1312">INDEX(Q1312:Q2310, MATCH(MAX(COUNTIFS(Q1312:Q2310, Q1312:Q2310, AC1312:AC2310, "High")), COUNTIFS(Q1312:Q2310, Q1312:Q2310, AC1312:AC2310, "High"), 0))</f>
        <v>West</v>
      </c>
      <c r="AC1312" t="str">
        <v>High Risk</v>
      </c>
      <c r="AH1312">
        <f t="shared" si="81"/>
        <v>647.51989389920425</v>
      </c>
      <c r="AJ1312">
        <f t="shared" si="82"/>
        <v>0.13100436681222707</v>
      </c>
      <c r="AK1312">
        <f t="shared" si="83"/>
        <v>2.3554202678195562E-2</v>
      </c>
      <c r="AM1312">
        <v>0.24216395282532155</v>
      </c>
      <c r="AN1312" s="8">
        <f>IF(L1312="Male", 1, 0)</f>
        <v>1</v>
      </c>
    </row>
    <row r="1313" spans="1:40" ht="15" x14ac:dyDescent="0.3">
      <c r="A1313">
        <v>1312</v>
      </c>
      <c r="B1313">
        <v>41</v>
      </c>
      <c r="C1313">
        <v>50233</v>
      </c>
      <c r="D1313">
        <v>710</v>
      </c>
      <c r="E1313">
        <v>217349</v>
      </c>
      <c r="F1313" t="s">
        <v>40</v>
      </c>
      <c r="G1313">
        <v>4157</v>
      </c>
      <c r="H1313">
        <v>0</v>
      </c>
      <c r="I1313">
        <v>0</v>
      </c>
      <c r="J1313" t="s">
        <v>20</v>
      </c>
      <c r="K1313" t="s">
        <v>21</v>
      </c>
      <c r="L1313" t="s">
        <v>30</v>
      </c>
      <c r="M1313" t="s">
        <v>37</v>
      </c>
      <c r="N1313">
        <v>5</v>
      </c>
      <c r="O1313">
        <v>3</v>
      </c>
      <c r="P1313">
        <v>137138</v>
      </c>
      <c r="Q1313" t="s">
        <v>38</v>
      </c>
      <c r="R1313">
        <v>11</v>
      </c>
      <c r="S1313" t="s">
        <v>34</v>
      </c>
      <c r="W1313" t="str">
        <f>IF(B1313&lt;30,"&lt;30",IF(B1313&lt;=40,"30-40",IF(B1313&lt;=50,"41-50",IF(B1313&lt;=60,"51-60","&gt;60"))))</f>
        <v>41-50</v>
      </c>
      <c r="X1313" t="str">
        <f t="shared" si="80"/>
        <v>31-45 (Middle-Aged)</v>
      </c>
      <c r="AA1313" t="str" cm="1">
        <f t="array" ref="AA1313">INDEX(F1313:F2812, MATCH(MAX(IF(H1313:H2812="0", COUNTIF(F1313:F2812, F1313:F2812), 0)), IF(H1313:H2812="0", COUNTIF(F1313:F2812, F1313:F2812), 0), 0))</f>
        <v>Car</v>
      </c>
      <c r="AB1313" t="str" cm="1">
        <f t="array" ref="AB1313">INDEX(Q1313:Q2311, MATCH(MAX(COUNTIFS(Q1313:Q2311, Q1313:Q2311, AC1313:AC2311, "High")), COUNTIFS(Q1313:Q2311, Q1313:Q2311, AC1313:AC2311, "High"), 0))</f>
        <v>North</v>
      </c>
      <c r="AC1313" t="str">
        <v>High Risk</v>
      </c>
      <c r="AH1313">
        <f t="shared" si="81"/>
        <v>652.44324324324327</v>
      </c>
      <c r="AJ1313">
        <f t="shared" si="82"/>
        <v>0.11715481171548117</v>
      </c>
      <c r="AK1313">
        <f t="shared" si="83"/>
        <v>2.2791768997251931E-2</v>
      </c>
      <c r="AM1313">
        <v>0.55394947639003289</v>
      </c>
      <c r="AN1313" s="8">
        <f>IF(L1313="Male", 1, 0)</f>
        <v>1</v>
      </c>
    </row>
    <row r="1314" spans="1:40" ht="15" x14ac:dyDescent="0.3">
      <c r="A1314">
        <v>1313</v>
      </c>
      <c r="B1314">
        <v>26</v>
      </c>
      <c r="C1314">
        <v>20316</v>
      </c>
      <c r="D1314">
        <v>602</v>
      </c>
      <c r="E1314">
        <v>244261</v>
      </c>
      <c r="F1314" t="s">
        <v>19</v>
      </c>
      <c r="G1314">
        <v>5383</v>
      </c>
      <c r="H1314">
        <v>0</v>
      </c>
      <c r="I1314">
        <v>1</v>
      </c>
      <c r="J1314" t="s">
        <v>20</v>
      </c>
      <c r="K1314" t="s">
        <v>33</v>
      </c>
      <c r="L1314" t="s">
        <v>30</v>
      </c>
      <c r="M1314" t="s">
        <v>31</v>
      </c>
      <c r="N1314">
        <v>1</v>
      </c>
      <c r="O1314">
        <v>1</v>
      </c>
      <c r="P1314">
        <v>111564</v>
      </c>
      <c r="Q1314" t="s">
        <v>38</v>
      </c>
      <c r="R1314">
        <v>13</v>
      </c>
      <c r="S1314" t="s">
        <v>25</v>
      </c>
      <c r="W1314" t="str">
        <f>IF(B1314&lt;30,"&lt;30",IF(B1314&lt;=40,"30-40",IF(B1314&lt;=50,"41-50",IF(B1314&lt;=60,"51-60","&gt;60"))))</f>
        <v>&lt;30</v>
      </c>
      <c r="X1314" t="str">
        <f t="shared" si="80"/>
        <v>18-30 (Young Adult)</v>
      </c>
      <c r="AA1314" t="str" cm="1">
        <f t="array" ref="AA1314">INDEX(F1314:F2813, MATCH(MAX(IF(H1314:H2813="0", COUNTIF(F1314:F2813, F1314:F2813), 0)), IF(H1314:H2813="0", COUNTIF(F1314:F2813, F1314:F2813), 0), 0))</f>
        <v>Home</v>
      </c>
      <c r="AB1314" t="str" cm="1">
        <f t="array" ref="AB1314">INDEX(Q1314:Q2312, MATCH(MAX(COUNTIFS(Q1314:Q2312, Q1314:Q2312, AC1314:AC2312, "High")), COUNTIFS(Q1314:Q2312, Q1314:Q2312, AC1314:AC2312, "High"), 0))</f>
        <v>North</v>
      </c>
      <c r="AC1314" t="str">
        <v>High Risk</v>
      </c>
      <c r="AH1314">
        <f t="shared" si="81"/>
        <v>647.78062678062679</v>
      </c>
      <c r="AJ1314">
        <f t="shared" si="82"/>
        <v>0.15436241610738255</v>
      </c>
      <c r="AK1314">
        <f t="shared" si="83"/>
        <v>2.4137024075107524E-2</v>
      </c>
      <c r="AM1314">
        <v>0.28316573590507138</v>
      </c>
      <c r="AN1314" s="8">
        <f>IF(L1314="Male", 1, 0)</f>
        <v>1</v>
      </c>
    </row>
    <row r="1315" spans="1:40" ht="15" x14ac:dyDescent="0.3">
      <c r="A1315">
        <v>1314</v>
      </c>
      <c r="B1315">
        <v>21</v>
      </c>
      <c r="C1315">
        <v>31923</v>
      </c>
      <c r="D1315">
        <v>604</v>
      </c>
      <c r="E1315">
        <v>246881</v>
      </c>
      <c r="F1315" t="s">
        <v>28</v>
      </c>
      <c r="G1315">
        <v>5119</v>
      </c>
      <c r="H1315">
        <v>0</v>
      </c>
      <c r="I1315">
        <v>1</v>
      </c>
      <c r="J1315" t="s">
        <v>20</v>
      </c>
      <c r="K1315" t="s">
        <v>29</v>
      </c>
      <c r="L1315" t="s">
        <v>22</v>
      </c>
      <c r="M1315" t="s">
        <v>23</v>
      </c>
      <c r="N1315">
        <v>5</v>
      </c>
      <c r="O1315">
        <v>4</v>
      </c>
      <c r="P1315">
        <v>110064</v>
      </c>
      <c r="Q1315" t="s">
        <v>32</v>
      </c>
      <c r="R1315">
        <v>7</v>
      </c>
      <c r="S1315" t="s">
        <v>45</v>
      </c>
      <c r="W1315" t="str">
        <f>IF(B1315&lt;30,"&lt;30",IF(B1315&lt;=40,"30-40",IF(B1315&lt;=50,"41-50",IF(B1315&lt;=60,"51-60","&gt;60"))))</f>
        <v>&lt;30</v>
      </c>
      <c r="X1315" t="str">
        <f t="shared" si="80"/>
        <v>18-30 (Young Adult)</v>
      </c>
      <c r="AA1315" t="str" cm="1">
        <f t="array" ref="AA1315">INDEX(F1315:F2814, MATCH(MAX(IF(H1315:H2814="0", COUNTIF(F1315:F2814, F1315:F2814), 0)), IF(H1315:H2814="0", COUNTIF(F1315:F2814, F1315:F2814), 0), 0))</f>
        <v>Education</v>
      </c>
      <c r="AB1315" t="str" cm="1">
        <f t="array" ref="AB1315">INDEX(Q1315:Q2313, MATCH(MAX(COUNTIFS(Q1315:Q2313, Q1315:Q2313, AC1315:AC2313, "High")), COUNTIFS(Q1315:Q2313, Q1315:Q2313, AC1315:AC2313, "High"), 0))</f>
        <v>South</v>
      </c>
      <c r="AC1315" t="str">
        <v>High Risk</v>
      </c>
      <c r="AH1315">
        <f t="shared" si="81"/>
        <v>647.51989389920425</v>
      </c>
      <c r="AJ1315">
        <f t="shared" si="82"/>
        <v>0.11715481171548117</v>
      </c>
      <c r="AK1315">
        <f t="shared" si="83"/>
        <v>2.1332409806738232E-2</v>
      </c>
      <c r="AM1315">
        <v>0.38822262248490719</v>
      </c>
      <c r="AN1315" s="8">
        <f>IF(L1315="Male", 1, 0)</f>
        <v>0</v>
      </c>
    </row>
    <row r="1316" spans="1:40" ht="15" x14ac:dyDescent="0.3">
      <c r="A1316">
        <v>1315</v>
      </c>
      <c r="B1316">
        <v>54</v>
      </c>
      <c r="C1316">
        <v>42455</v>
      </c>
      <c r="D1316">
        <v>697</v>
      </c>
      <c r="E1316">
        <v>127877</v>
      </c>
      <c r="F1316" t="s">
        <v>40</v>
      </c>
      <c r="G1316">
        <v>4864</v>
      </c>
      <c r="H1316">
        <v>0</v>
      </c>
      <c r="I1316">
        <v>0</v>
      </c>
      <c r="J1316" t="s">
        <v>20</v>
      </c>
      <c r="K1316" t="s">
        <v>29</v>
      </c>
      <c r="L1316" t="s">
        <v>30</v>
      </c>
      <c r="M1316" t="s">
        <v>31</v>
      </c>
      <c r="N1316">
        <v>0</v>
      </c>
      <c r="O1316">
        <v>1</v>
      </c>
      <c r="P1316">
        <v>39395</v>
      </c>
      <c r="Q1316" t="s">
        <v>32</v>
      </c>
      <c r="R1316">
        <v>18</v>
      </c>
      <c r="S1316" t="s">
        <v>27</v>
      </c>
      <c r="W1316" t="str">
        <f>IF(B1316&lt;30,"&lt;30",IF(B1316&lt;=40,"30-40",IF(B1316&lt;=50,"41-50",IF(B1316&lt;=60,"51-60","&gt;60"))))</f>
        <v>51-60</v>
      </c>
      <c r="X1316" t="str">
        <f t="shared" si="80"/>
        <v>46-60 (Older Adult)</v>
      </c>
      <c r="AA1316" t="str" cm="1">
        <f t="array" ref="AA1316">INDEX(F1316:F2815, MATCH(MAX(IF(H1316:H2815="0", COUNTIF(F1316:F2815, F1316:F2815), 0)), IF(H1316:H2815="0", COUNTIF(F1316:F2815, F1316:F2815), 0), 0))</f>
        <v>Car</v>
      </c>
      <c r="AB1316" t="str" cm="1">
        <f t="array" ref="AB1316">INDEX(Q1316:Q2314, MATCH(MAX(COUNTIFS(Q1316:Q2314, Q1316:Q2314, AC1316:AC2314, "High")), COUNTIFS(Q1316:Q2314, Q1316:Q2314, AC1316:AC2314, "High"), 0))</f>
        <v>South</v>
      </c>
      <c r="AC1316" t="str">
        <v>High Risk</v>
      </c>
      <c r="AH1316">
        <f t="shared" si="81"/>
        <v>647.78062678062679</v>
      </c>
      <c r="AJ1316">
        <f t="shared" si="82"/>
        <v>0.15873015873015872</v>
      </c>
      <c r="AK1316">
        <f t="shared" si="83"/>
        <v>2.4954859290570779E-2</v>
      </c>
      <c r="AM1316">
        <v>0.48354950535376484</v>
      </c>
      <c r="AN1316" s="8">
        <f>IF(L1316="Male", 1, 0)</f>
        <v>1</v>
      </c>
    </row>
    <row r="1317" spans="1:40" ht="15" x14ac:dyDescent="0.3">
      <c r="A1317">
        <v>1316</v>
      </c>
      <c r="B1317">
        <v>34</v>
      </c>
      <c r="C1317">
        <v>30983</v>
      </c>
      <c r="D1317">
        <v>627</v>
      </c>
      <c r="E1317">
        <v>263464</v>
      </c>
      <c r="F1317" t="s">
        <v>44</v>
      </c>
      <c r="G1317">
        <v>5912</v>
      </c>
      <c r="H1317">
        <v>0</v>
      </c>
      <c r="I1317">
        <v>0</v>
      </c>
      <c r="J1317" t="s">
        <v>20</v>
      </c>
      <c r="K1317" t="s">
        <v>29</v>
      </c>
      <c r="L1317" t="s">
        <v>22</v>
      </c>
      <c r="M1317" t="s">
        <v>23</v>
      </c>
      <c r="N1317">
        <v>5</v>
      </c>
      <c r="O1317">
        <v>2</v>
      </c>
      <c r="P1317">
        <v>75342</v>
      </c>
      <c r="Q1317" t="s">
        <v>32</v>
      </c>
      <c r="R1317">
        <v>8</v>
      </c>
      <c r="S1317" t="s">
        <v>43</v>
      </c>
      <c r="W1317" t="str">
        <f>IF(B1317&lt;30,"&lt;30",IF(B1317&lt;=40,"30-40",IF(B1317&lt;=50,"41-50",IF(B1317&lt;=60,"51-60","&gt;60"))))</f>
        <v>30-40</v>
      </c>
      <c r="X1317" t="str">
        <f t="shared" si="80"/>
        <v>31-45 (Middle-Aged)</v>
      </c>
      <c r="AA1317" t="str" cm="1">
        <f t="array" ref="AA1317">INDEX(F1317:F2816, MATCH(MAX(IF(H1317:H2816="0", COUNTIF(F1317:F2816, F1317:F2816), 0)), IF(H1317:H2816="0", COUNTIF(F1317:F2816, F1317:F2816), 0), 0))</f>
        <v>Personal</v>
      </c>
      <c r="AB1317" t="str" cm="1">
        <f t="array" ref="AB1317">INDEX(Q1317:Q2315, MATCH(MAX(COUNTIFS(Q1317:Q2315, Q1317:Q2315, AC1317:AC2315, "High")), COUNTIFS(Q1317:Q2315, Q1317:Q2315, AC1317:AC2315, "High"), 0))</f>
        <v>South</v>
      </c>
      <c r="AC1317" t="str">
        <v>High Risk</v>
      </c>
      <c r="AH1317">
        <f t="shared" si="81"/>
        <v>647.51989389920425</v>
      </c>
      <c r="AJ1317">
        <f t="shared" si="82"/>
        <v>0.11715481171548117</v>
      </c>
      <c r="AK1317">
        <f t="shared" si="83"/>
        <v>2.2094663204498165E-2</v>
      </c>
      <c r="AM1317">
        <v>0.37971452621670304</v>
      </c>
      <c r="AN1317" s="8">
        <f>IF(L1317="Male", 1, 0)</f>
        <v>0</v>
      </c>
    </row>
    <row r="1318" spans="1:40" ht="15" x14ac:dyDescent="0.3">
      <c r="A1318">
        <v>1317</v>
      </c>
      <c r="B1318">
        <v>56</v>
      </c>
      <c r="C1318">
        <v>83272</v>
      </c>
      <c r="D1318">
        <v>662</v>
      </c>
      <c r="E1318">
        <v>225535</v>
      </c>
      <c r="F1318" t="s">
        <v>35</v>
      </c>
      <c r="G1318">
        <v>4898</v>
      </c>
      <c r="H1318">
        <v>0</v>
      </c>
      <c r="I1318">
        <v>1</v>
      </c>
      <c r="J1318" t="s">
        <v>20</v>
      </c>
      <c r="K1318" t="s">
        <v>21</v>
      </c>
      <c r="L1318" t="s">
        <v>30</v>
      </c>
      <c r="M1318" t="s">
        <v>31</v>
      </c>
      <c r="N1318">
        <v>1</v>
      </c>
      <c r="O1318">
        <v>2</v>
      </c>
      <c r="P1318">
        <v>161626</v>
      </c>
      <c r="Q1318" t="s">
        <v>38</v>
      </c>
      <c r="R1318">
        <v>2</v>
      </c>
      <c r="S1318" t="s">
        <v>42</v>
      </c>
      <c r="W1318" t="str">
        <f>IF(B1318&lt;30,"&lt;30",IF(B1318&lt;=40,"30-40",IF(B1318&lt;=50,"41-50",IF(B1318&lt;=60,"51-60","&gt;60"))))</f>
        <v>51-60</v>
      </c>
      <c r="X1318" t="str">
        <f t="shared" si="80"/>
        <v>46-60 (Older Adult)</v>
      </c>
      <c r="AA1318" t="str" cm="1">
        <f t="array" ref="AA1318">INDEX(F1318:F2817, MATCH(MAX(IF(H1318:H2817="0", COUNTIF(F1318:F2817, F1318:F2817), 0)), IF(H1318:H2817="0", COUNTIF(F1318:F2817, F1318:F2817), 0), 0))</f>
        <v>Medical</v>
      </c>
      <c r="AB1318" t="str" cm="1">
        <f t="array" ref="AB1318">INDEX(Q1318:Q2316, MATCH(MAX(COUNTIFS(Q1318:Q2316, Q1318:Q2316, AC1318:AC2316, "High")), COUNTIFS(Q1318:Q2316, Q1318:Q2316, AC1318:AC2316, "High"), 0))</f>
        <v>North</v>
      </c>
      <c r="AC1318" t="str">
        <v>High Risk</v>
      </c>
      <c r="AH1318">
        <f t="shared" si="81"/>
        <v>647.78062678062679</v>
      </c>
      <c r="AJ1318">
        <f t="shared" si="82"/>
        <v>0.15436241610738255</v>
      </c>
      <c r="AK1318">
        <f t="shared" si="83"/>
        <v>2.1285996976279104E-2</v>
      </c>
      <c r="AM1318">
        <v>0.85299095788492352</v>
      </c>
      <c r="AN1318" s="8">
        <f>IF(L1318="Male", 1, 0)</f>
        <v>1</v>
      </c>
    </row>
    <row r="1319" spans="1:40" ht="15" x14ac:dyDescent="0.3">
      <c r="A1319">
        <v>1318</v>
      </c>
      <c r="B1319">
        <v>47</v>
      </c>
      <c r="C1319">
        <v>62960</v>
      </c>
      <c r="D1319">
        <v>687</v>
      </c>
      <c r="E1319">
        <v>218900</v>
      </c>
      <c r="F1319" t="s">
        <v>19</v>
      </c>
      <c r="G1319">
        <v>5659</v>
      </c>
      <c r="H1319">
        <v>0</v>
      </c>
      <c r="I1319">
        <v>0</v>
      </c>
      <c r="J1319" t="s">
        <v>36</v>
      </c>
      <c r="K1319" t="s">
        <v>33</v>
      </c>
      <c r="L1319" t="s">
        <v>22</v>
      </c>
      <c r="M1319" t="s">
        <v>31</v>
      </c>
      <c r="N1319">
        <v>2</v>
      </c>
      <c r="O1319">
        <v>4</v>
      </c>
      <c r="P1319">
        <v>82025</v>
      </c>
      <c r="Q1319" t="s">
        <v>24</v>
      </c>
      <c r="R1319">
        <v>3</v>
      </c>
      <c r="S1319" t="s">
        <v>42</v>
      </c>
      <c r="W1319" t="str">
        <f>IF(B1319&lt;30,"&lt;30",IF(B1319&lt;=40,"30-40",IF(B1319&lt;=50,"41-50",IF(B1319&lt;=60,"51-60","&gt;60"))))</f>
        <v>41-50</v>
      </c>
      <c r="X1319" t="str">
        <f t="shared" si="80"/>
        <v>46-60 (Older Adult)</v>
      </c>
      <c r="AA1319" t="str" cm="1">
        <f t="array" ref="AA1319">INDEX(F1319:F2818, MATCH(MAX(IF(H1319:H2818="0", COUNTIF(F1319:F2818, F1319:F2818), 0)), IF(H1319:H2818="0", COUNTIF(F1319:F2818, F1319:F2818), 0), 0))</f>
        <v>Home</v>
      </c>
      <c r="AB1319" t="str" cm="1">
        <f t="array" ref="AB1319">INDEX(Q1319:Q2317, MATCH(MAX(COUNTIFS(Q1319:Q2317, Q1319:Q2317, AC1319:AC2317, "High")), COUNTIFS(Q1319:Q2317, Q1319:Q2317, AC1319:AC2317, "High"), 0))</f>
        <v>East</v>
      </c>
      <c r="AC1319" t="str">
        <v>High Risk</v>
      </c>
      <c r="AH1319">
        <f t="shared" si="81"/>
        <v>647.78062678062679</v>
      </c>
      <c r="AJ1319">
        <f t="shared" si="82"/>
        <v>0.13100436681222707</v>
      </c>
      <c r="AK1319">
        <f t="shared" si="83"/>
        <v>2.0467092503363649E-2</v>
      </c>
      <c r="AM1319">
        <v>0.66914366916177148</v>
      </c>
      <c r="AN1319" s="8">
        <f>IF(L1319="Male", 1, 0)</f>
        <v>0</v>
      </c>
    </row>
    <row r="1320" spans="1:40" ht="15" x14ac:dyDescent="0.3">
      <c r="A1320">
        <v>1319</v>
      </c>
      <c r="B1320">
        <v>29</v>
      </c>
      <c r="C1320">
        <v>70511</v>
      </c>
      <c r="D1320">
        <v>614</v>
      </c>
      <c r="E1320">
        <v>221125</v>
      </c>
      <c r="F1320" t="s">
        <v>35</v>
      </c>
      <c r="G1320">
        <v>3811</v>
      </c>
      <c r="H1320">
        <v>0</v>
      </c>
      <c r="I1320">
        <v>0</v>
      </c>
      <c r="J1320" t="s">
        <v>20</v>
      </c>
      <c r="K1320" t="s">
        <v>33</v>
      </c>
      <c r="L1320" t="s">
        <v>22</v>
      </c>
      <c r="M1320" t="s">
        <v>23</v>
      </c>
      <c r="N1320">
        <v>0</v>
      </c>
      <c r="O1320">
        <v>3</v>
      </c>
      <c r="P1320">
        <v>137934</v>
      </c>
      <c r="Q1320" t="s">
        <v>24</v>
      </c>
      <c r="R1320">
        <v>10</v>
      </c>
      <c r="S1320" t="s">
        <v>45</v>
      </c>
      <c r="W1320" t="str">
        <f>IF(B1320&lt;30,"&lt;30",IF(B1320&lt;=40,"30-40",IF(B1320&lt;=50,"41-50",IF(B1320&lt;=60,"51-60","&gt;60"))))</f>
        <v>&lt;30</v>
      </c>
      <c r="X1320" t="str">
        <f t="shared" si="80"/>
        <v>18-30 (Young Adult)</v>
      </c>
      <c r="AA1320" t="str" cm="1">
        <f t="array" ref="AA1320">INDEX(F1320:F2819, MATCH(MAX(IF(H1320:H2819="0", COUNTIF(F1320:F2819, F1320:F2819), 0)), IF(H1320:H2819="0", COUNTIF(F1320:F2819, F1320:F2819), 0), 0))</f>
        <v>Medical</v>
      </c>
      <c r="AB1320" t="str" cm="1">
        <f t="array" ref="AB1320">INDEX(Q1320:Q2318, MATCH(MAX(COUNTIFS(Q1320:Q2318, Q1320:Q2318, AC1320:AC2318, "High")), COUNTIFS(Q1320:Q2318, Q1320:Q2318, AC1320:AC2318, "High"), 0))</f>
        <v>East</v>
      </c>
      <c r="AC1320" t="str">
        <v>High Risk</v>
      </c>
      <c r="AH1320">
        <f t="shared" si="81"/>
        <v>647.51989389920425</v>
      </c>
      <c r="AJ1320">
        <f t="shared" si="82"/>
        <v>0.15873015873015872</v>
      </c>
      <c r="AK1320">
        <f t="shared" si="83"/>
        <v>2.4203655098779787E-2</v>
      </c>
      <c r="AM1320">
        <v>0.73748902546093065</v>
      </c>
      <c r="AN1320" s="8">
        <f>IF(L1320="Male", 1, 0)</f>
        <v>0</v>
      </c>
    </row>
    <row r="1321" spans="1:40" ht="15" x14ac:dyDescent="0.3">
      <c r="A1321">
        <v>1320</v>
      </c>
      <c r="B1321">
        <v>26</v>
      </c>
      <c r="C1321">
        <v>47895</v>
      </c>
      <c r="D1321">
        <v>615</v>
      </c>
      <c r="E1321">
        <v>88385</v>
      </c>
      <c r="F1321" t="s">
        <v>35</v>
      </c>
      <c r="G1321">
        <v>5840</v>
      </c>
      <c r="H1321">
        <v>0</v>
      </c>
      <c r="I1321">
        <v>1</v>
      </c>
      <c r="J1321" t="s">
        <v>20</v>
      </c>
      <c r="K1321" t="s">
        <v>33</v>
      </c>
      <c r="L1321" t="s">
        <v>22</v>
      </c>
      <c r="M1321" t="s">
        <v>37</v>
      </c>
      <c r="N1321">
        <v>2</v>
      </c>
      <c r="O1321">
        <v>2</v>
      </c>
      <c r="P1321">
        <v>81674</v>
      </c>
      <c r="Q1321" t="s">
        <v>24</v>
      </c>
      <c r="R1321">
        <v>7</v>
      </c>
      <c r="S1321" t="s">
        <v>27</v>
      </c>
      <c r="W1321" t="str">
        <f>IF(B1321&lt;30,"&lt;30",IF(B1321&lt;=40,"30-40",IF(B1321&lt;=50,"41-50",IF(B1321&lt;=60,"51-60","&gt;60"))))</f>
        <v>&lt;30</v>
      </c>
      <c r="X1321" t="str">
        <f t="shared" si="80"/>
        <v>18-30 (Young Adult)</v>
      </c>
      <c r="AA1321" t="str" cm="1">
        <f t="array" ref="AA1321">INDEX(F1321:F2820, MATCH(MAX(IF(H1321:H2820="0", COUNTIF(F1321:F2820, F1321:F2820), 0)), IF(H1321:H2820="0", COUNTIF(F1321:F2820, F1321:F2820), 0), 0))</f>
        <v>Medical</v>
      </c>
      <c r="AB1321" t="str" cm="1">
        <f t="array" ref="AB1321">INDEX(Q1321:Q2319, MATCH(MAX(COUNTIFS(Q1321:Q2319, Q1321:Q2319, AC1321:AC2319, "High")), COUNTIFS(Q1321:Q2319, Q1321:Q2319, AC1321:AC2319, "High"), 0))</f>
        <v>East</v>
      </c>
      <c r="AC1321" t="str">
        <v>High Risk</v>
      </c>
      <c r="AH1321">
        <f t="shared" si="81"/>
        <v>652.44324324324327</v>
      </c>
      <c r="AJ1321">
        <f t="shared" si="82"/>
        <v>0.13100436681222707</v>
      </c>
      <c r="AK1321">
        <f t="shared" si="83"/>
        <v>2.5643627407590741E-2</v>
      </c>
      <c r="AM1321">
        <v>0.53278784971443571</v>
      </c>
      <c r="AN1321" s="8">
        <f>IF(L1321="Male", 1, 0)</f>
        <v>0</v>
      </c>
    </row>
    <row r="1322" spans="1:40" ht="15" x14ac:dyDescent="0.3">
      <c r="A1322">
        <v>1321</v>
      </c>
      <c r="B1322">
        <v>51</v>
      </c>
      <c r="C1322">
        <v>50457</v>
      </c>
      <c r="D1322">
        <v>624</v>
      </c>
      <c r="E1322">
        <v>189503</v>
      </c>
      <c r="F1322" t="s">
        <v>35</v>
      </c>
      <c r="G1322">
        <v>5604</v>
      </c>
      <c r="H1322">
        <v>0</v>
      </c>
      <c r="I1322">
        <v>1</v>
      </c>
      <c r="J1322" t="s">
        <v>20</v>
      </c>
      <c r="K1322" t="s">
        <v>21</v>
      </c>
      <c r="L1322" t="s">
        <v>22</v>
      </c>
      <c r="M1322" t="s">
        <v>31</v>
      </c>
      <c r="N1322">
        <v>5</v>
      </c>
      <c r="O1322">
        <v>2</v>
      </c>
      <c r="P1322">
        <v>91665</v>
      </c>
      <c r="Q1322" t="s">
        <v>26</v>
      </c>
      <c r="R1322">
        <v>7</v>
      </c>
      <c r="S1322" t="s">
        <v>25</v>
      </c>
      <c r="W1322" t="str">
        <f>IF(B1322&lt;30,"&lt;30",IF(B1322&lt;=40,"30-40",IF(B1322&lt;=50,"41-50",IF(B1322&lt;=60,"51-60","&gt;60"))))</f>
        <v>51-60</v>
      </c>
      <c r="X1322" t="str">
        <f t="shared" si="80"/>
        <v>46-60 (Older Adult)</v>
      </c>
      <c r="AA1322" t="str" cm="1">
        <f t="array" ref="AA1322">INDEX(F1322:F2821, MATCH(MAX(IF(H1322:H2821="0", COUNTIF(F1322:F2821, F1322:F2821), 0)), IF(H1322:H2821="0", COUNTIF(F1322:F2821, F1322:F2821), 0), 0))</f>
        <v>Medical</v>
      </c>
      <c r="AB1322" t="str" cm="1">
        <f t="array" ref="AB1322">INDEX(Q1322:Q2320, MATCH(MAX(COUNTIFS(Q1322:Q2320, Q1322:Q2320, AC1322:AC2320, "High")), COUNTIFS(Q1322:Q2320, Q1322:Q2320, AC1322:AC2320, "High"), 0))</f>
        <v>West</v>
      </c>
      <c r="AC1322" t="str">
        <v>High Risk</v>
      </c>
      <c r="AH1322">
        <f t="shared" si="81"/>
        <v>647.78062678062679</v>
      </c>
      <c r="AJ1322">
        <f t="shared" si="82"/>
        <v>0.11715481171548117</v>
      </c>
      <c r="AK1322">
        <f t="shared" si="83"/>
        <v>2.483032020345954E-2</v>
      </c>
      <c r="AM1322">
        <v>0.55597693762841338</v>
      </c>
      <c r="AN1322" s="8">
        <f>IF(L1322="Male", 1, 0)</f>
        <v>0</v>
      </c>
    </row>
    <row r="1323" spans="1:40" ht="15" x14ac:dyDescent="0.3">
      <c r="A1323">
        <v>1322</v>
      </c>
      <c r="B1323">
        <v>37</v>
      </c>
      <c r="C1323">
        <v>73710</v>
      </c>
      <c r="D1323">
        <v>572</v>
      </c>
      <c r="E1323">
        <v>151671</v>
      </c>
      <c r="F1323" t="s">
        <v>35</v>
      </c>
      <c r="G1323">
        <v>7161</v>
      </c>
      <c r="H1323">
        <v>0</v>
      </c>
      <c r="I1323">
        <v>0</v>
      </c>
      <c r="J1323" t="s">
        <v>36</v>
      </c>
      <c r="K1323" t="s">
        <v>29</v>
      </c>
      <c r="L1323" t="s">
        <v>30</v>
      </c>
      <c r="M1323" t="s">
        <v>41</v>
      </c>
      <c r="N1323">
        <v>2</v>
      </c>
      <c r="O1323">
        <v>2</v>
      </c>
      <c r="P1323">
        <v>115467</v>
      </c>
      <c r="Q1323" t="s">
        <v>38</v>
      </c>
      <c r="R1323">
        <v>4</v>
      </c>
      <c r="S1323" t="s">
        <v>42</v>
      </c>
      <c r="W1323" t="str">
        <f>IF(B1323&lt;30,"&lt;30",IF(B1323&lt;=40,"30-40",IF(B1323&lt;=50,"41-50",IF(B1323&lt;=60,"51-60","&gt;60"))))</f>
        <v>30-40</v>
      </c>
      <c r="X1323" t="str">
        <f t="shared" si="80"/>
        <v>31-45 (Middle-Aged)</v>
      </c>
      <c r="AA1323" t="str" cm="1">
        <f t="array" ref="AA1323">INDEX(F1323:F2822, MATCH(MAX(IF(H1323:H2822="0", COUNTIF(F1323:F2822, F1323:F2822), 0)), IF(H1323:H2822="0", COUNTIF(F1323:F2822, F1323:F2822), 0), 0))</f>
        <v>Medical</v>
      </c>
      <c r="AB1323" t="str" cm="1">
        <f t="array" ref="AB1323">INDEX(Q1323:Q2321, MATCH(MAX(COUNTIFS(Q1323:Q2321, Q1323:Q2321, AC1323:AC2321, "High")), COUNTIFS(Q1323:Q2321, Q1323:Q2321, AC1323:AC2321, "High"), 0))</f>
        <v>North</v>
      </c>
      <c r="AC1323" t="str">
        <v>Low Risk</v>
      </c>
      <c r="AH1323">
        <f t="shared" si="81"/>
        <v>648.68905472636811</v>
      </c>
      <c r="AJ1323">
        <f t="shared" si="82"/>
        <v>0.13100436681222707</v>
      </c>
      <c r="AK1323">
        <f t="shared" si="83"/>
        <v>2.4006489578842109E-2</v>
      </c>
      <c r="AM1323">
        <v>0.76644370627155312</v>
      </c>
      <c r="AN1323" s="8">
        <f>IF(L1323="Male", 1, 0)</f>
        <v>1</v>
      </c>
    </row>
    <row r="1324" spans="1:40" ht="15" x14ac:dyDescent="0.3">
      <c r="A1324">
        <v>1323</v>
      </c>
      <c r="B1324">
        <v>63</v>
      </c>
      <c r="C1324">
        <v>56505</v>
      </c>
      <c r="D1324">
        <v>674</v>
      </c>
      <c r="E1324">
        <v>144469</v>
      </c>
      <c r="F1324" t="s">
        <v>19</v>
      </c>
      <c r="G1324">
        <v>6600</v>
      </c>
      <c r="H1324">
        <v>0</v>
      </c>
      <c r="I1324">
        <v>1</v>
      </c>
      <c r="J1324" t="s">
        <v>20</v>
      </c>
      <c r="K1324" t="s">
        <v>33</v>
      </c>
      <c r="L1324" t="s">
        <v>30</v>
      </c>
      <c r="M1324" t="s">
        <v>37</v>
      </c>
      <c r="N1324">
        <v>5</v>
      </c>
      <c r="O1324">
        <v>1</v>
      </c>
      <c r="P1324">
        <v>103020</v>
      </c>
      <c r="Q1324" t="s">
        <v>24</v>
      </c>
      <c r="R1324">
        <v>8</v>
      </c>
      <c r="S1324" t="s">
        <v>27</v>
      </c>
      <c r="W1324" t="str">
        <f>IF(B1324&lt;30,"&lt;30",IF(B1324&lt;=40,"30-40",IF(B1324&lt;=50,"41-50",IF(B1324&lt;=60,"51-60","&gt;60"))))</f>
        <v>&gt;60</v>
      </c>
      <c r="X1324" t="str">
        <f t="shared" si="80"/>
        <v>46-60 (Older Adult)</v>
      </c>
      <c r="AA1324" t="str" cm="1">
        <f t="array" ref="AA1324">INDEX(F1324:F2823, MATCH(MAX(IF(H1324:H2823="0", COUNTIF(F1324:F2823, F1324:F2823), 0)), IF(H1324:H2823="0", COUNTIF(F1324:F2823, F1324:F2823), 0), 0))</f>
        <v>Home</v>
      </c>
      <c r="AB1324" t="str" cm="1">
        <f t="array" ref="AB1324">INDEX(Q1324:Q2322, MATCH(MAX(COUNTIFS(Q1324:Q2322, Q1324:Q2322, AC1324:AC2322, "High")), COUNTIFS(Q1324:Q2322, Q1324:Q2322, AC1324:AC2322, "High"), 0))</f>
        <v>East</v>
      </c>
      <c r="AC1324" t="str">
        <v>High Risk</v>
      </c>
      <c r="AH1324">
        <f t="shared" si="81"/>
        <v>652.44324324324327</v>
      </c>
      <c r="AJ1324">
        <f t="shared" si="82"/>
        <v>0.11715481171548117</v>
      </c>
      <c r="AK1324">
        <f t="shared" si="83"/>
        <v>2.3171929814767185E-2</v>
      </c>
      <c r="AM1324">
        <v>0.61071839106468873</v>
      </c>
      <c r="AN1324" s="8">
        <f>IF(L1324="Male", 1, 0)</f>
        <v>1</v>
      </c>
    </row>
    <row r="1325" spans="1:40" ht="15" x14ac:dyDescent="0.3">
      <c r="A1325">
        <v>1324</v>
      </c>
      <c r="B1325">
        <v>56</v>
      </c>
      <c r="C1325">
        <v>59183</v>
      </c>
      <c r="D1325">
        <v>680</v>
      </c>
      <c r="E1325">
        <v>175606</v>
      </c>
      <c r="F1325" t="s">
        <v>40</v>
      </c>
      <c r="G1325">
        <v>5936</v>
      </c>
      <c r="H1325">
        <v>1</v>
      </c>
      <c r="I1325">
        <v>1</v>
      </c>
      <c r="J1325" t="s">
        <v>20</v>
      </c>
      <c r="K1325" t="s">
        <v>29</v>
      </c>
      <c r="L1325" t="s">
        <v>30</v>
      </c>
      <c r="M1325" t="s">
        <v>41</v>
      </c>
      <c r="N1325">
        <v>3</v>
      </c>
      <c r="O1325">
        <v>1</v>
      </c>
      <c r="P1325">
        <v>111445</v>
      </c>
      <c r="Q1325" t="s">
        <v>38</v>
      </c>
      <c r="R1325">
        <v>19</v>
      </c>
      <c r="S1325" t="s">
        <v>25</v>
      </c>
      <c r="W1325" t="str">
        <f>IF(B1325&lt;30,"&lt;30",IF(B1325&lt;=40,"30-40",IF(B1325&lt;=50,"41-50",IF(B1325&lt;=60,"51-60","&gt;60"))))</f>
        <v>51-60</v>
      </c>
      <c r="X1325" t="str">
        <f t="shared" si="80"/>
        <v>46-60 (Older Adult)</v>
      </c>
      <c r="AA1325" t="str" cm="1">
        <f t="array" ref="AA1325">INDEX(F1325:F2824, MATCH(MAX(IF(H1325:H2824="0", COUNTIF(F1325:F2824, F1325:F2824), 0)), IF(H1325:H2824="0", COUNTIF(F1325:F2824, F1325:F2824), 0), 0))</f>
        <v>Car</v>
      </c>
      <c r="AB1325" t="str" cm="1">
        <f t="array" ref="AB1325">INDEX(Q1325:Q2323, MATCH(MAX(COUNTIFS(Q1325:Q2323, Q1325:Q2323, AC1325:AC2323, "High")), COUNTIFS(Q1325:Q2323, Q1325:Q2323, AC1325:AC2323, "High"), 0))</f>
        <v>North</v>
      </c>
      <c r="AC1325" t="str">
        <v>High Risk</v>
      </c>
      <c r="AH1325">
        <f t="shared" si="81"/>
        <v>648.68905472636811</v>
      </c>
      <c r="AJ1325">
        <f t="shared" si="82"/>
        <v>0.13414634146341464</v>
      </c>
      <c r="AK1325">
        <f t="shared" si="83"/>
        <v>2.0106324792548268E-2</v>
      </c>
      <c r="AM1325">
        <v>0.63495741426282781</v>
      </c>
      <c r="AN1325" s="8">
        <f>IF(L1325="Male", 1, 0)</f>
        <v>1</v>
      </c>
    </row>
    <row r="1326" spans="1:40" ht="15" x14ac:dyDescent="0.3">
      <c r="A1326">
        <v>1325</v>
      </c>
      <c r="B1326">
        <v>41</v>
      </c>
      <c r="C1326">
        <v>36332</v>
      </c>
      <c r="D1326">
        <v>653</v>
      </c>
      <c r="E1326">
        <v>241272</v>
      </c>
      <c r="F1326" t="s">
        <v>44</v>
      </c>
      <c r="G1326">
        <v>4461</v>
      </c>
      <c r="H1326">
        <v>0</v>
      </c>
      <c r="I1326">
        <v>1</v>
      </c>
      <c r="J1326" t="s">
        <v>20</v>
      </c>
      <c r="K1326" t="s">
        <v>21</v>
      </c>
      <c r="L1326" t="s">
        <v>30</v>
      </c>
      <c r="M1326" t="s">
        <v>31</v>
      </c>
      <c r="N1326">
        <v>5</v>
      </c>
      <c r="O1326">
        <v>1</v>
      </c>
      <c r="P1326">
        <v>75448</v>
      </c>
      <c r="Q1326" t="s">
        <v>38</v>
      </c>
      <c r="R1326">
        <v>12</v>
      </c>
      <c r="S1326" t="s">
        <v>45</v>
      </c>
      <c r="W1326" t="str">
        <f>IF(B1326&lt;30,"&lt;30",IF(B1326&lt;=40,"30-40",IF(B1326&lt;=50,"41-50",IF(B1326&lt;=60,"51-60","&gt;60"))))</f>
        <v>41-50</v>
      </c>
      <c r="X1326" t="str">
        <f t="shared" si="80"/>
        <v>31-45 (Middle-Aged)</v>
      </c>
      <c r="AA1326" t="str" cm="1">
        <f t="array" ref="AA1326">INDEX(F1326:F2825, MATCH(MAX(IF(H1326:H2825="0", COUNTIF(F1326:F2825, F1326:F2825), 0)), IF(H1326:H2825="0", COUNTIF(F1326:F2825, F1326:F2825), 0), 0))</f>
        <v>Personal</v>
      </c>
      <c r="AB1326" t="str" cm="1">
        <f t="array" ref="AB1326">INDEX(Q1326:Q2324, MATCH(MAX(COUNTIFS(Q1326:Q2324, Q1326:Q2324, AC1326:AC2324, "High")), COUNTIFS(Q1326:Q2324, Q1326:Q2324, AC1326:AC2324, "High"), 0))</f>
        <v>North</v>
      </c>
      <c r="AC1326" t="str">
        <v>High Risk</v>
      </c>
      <c r="AH1326">
        <f t="shared" si="81"/>
        <v>647.78062678062679</v>
      </c>
      <c r="AJ1326">
        <f t="shared" si="82"/>
        <v>0.11715481171548117</v>
      </c>
      <c r="AK1326">
        <f t="shared" si="83"/>
        <v>3.654365639243444E-2</v>
      </c>
      <c r="AM1326">
        <v>0.42812921444928181</v>
      </c>
      <c r="AN1326" s="8">
        <f>IF(L1326="Male", 1, 0)</f>
        <v>1</v>
      </c>
    </row>
    <row r="1327" spans="1:40" ht="15" x14ac:dyDescent="0.3">
      <c r="A1327">
        <v>1326</v>
      </c>
      <c r="B1327">
        <v>47</v>
      </c>
      <c r="C1327">
        <v>36262</v>
      </c>
      <c r="D1327">
        <v>717</v>
      </c>
      <c r="E1327">
        <v>214359</v>
      </c>
      <c r="F1327" t="s">
        <v>40</v>
      </c>
      <c r="G1327">
        <v>4114</v>
      </c>
      <c r="H1327">
        <v>1</v>
      </c>
      <c r="I1327">
        <v>1</v>
      </c>
      <c r="J1327" t="s">
        <v>20</v>
      </c>
      <c r="K1327" t="s">
        <v>33</v>
      </c>
      <c r="L1327" t="s">
        <v>22</v>
      </c>
      <c r="M1327" t="s">
        <v>23</v>
      </c>
      <c r="N1327">
        <v>4</v>
      </c>
      <c r="O1327">
        <v>1</v>
      </c>
      <c r="P1327">
        <v>65911</v>
      </c>
      <c r="Q1327" t="s">
        <v>26</v>
      </c>
      <c r="R1327">
        <v>10</v>
      </c>
      <c r="S1327" t="s">
        <v>42</v>
      </c>
      <c r="W1327" t="str">
        <f>IF(B1327&lt;30,"&lt;30",IF(B1327&lt;=40,"30-40",IF(B1327&lt;=50,"41-50",IF(B1327&lt;=60,"51-60","&gt;60"))))</f>
        <v>41-50</v>
      </c>
      <c r="X1327" t="str">
        <f t="shared" si="80"/>
        <v>46-60 (Older Adult)</v>
      </c>
      <c r="AA1327" t="str" cm="1">
        <f t="array" ref="AA1327">INDEX(F1327:F2826, MATCH(MAX(IF(H1327:H2826="0", COUNTIF(F1327:F2826, F1327:F2826), 0)), IF(H1327:H2826="0", COUNTIF(F1327:F2826, F1327:F2826), 0), 0))</f>
        <v>Car</v>
      </c>
      <c r="AB1327" t="str" cm="1">
        <f t="array" ref="AB1327">INDEX(Q1327:Q2325, MATCH(MAX(COUNTIFS(Q1327:Q2325, Q1327:Q2325, AC1327:AC2325, "High")), COUNTIFS(Q1327:Q2325, Q1327:Q2325, AC1327:AC2325, "High"), 0))</f>
        <v>West</v>
      </c>
      <c r="AC1327" t="str">
        <v>High Risk</v>
      </c>
      <c r="AH1327">
        <f t="shared" si="81"/>
        <v>647.51989389920425</v>
      </c>
      <c r="AJ1327">
        <f t="shared" si="82"/>
        <v>0.17796610169491525</v>
      </c>
      <c r="AK1327">
        <f t="shared" si="83"/>
        <v>3.3510963036454532E-2</v>
      </c>
      <c r="AM1327">
        <v>0.42749563281228786</v>
      </c>
      <c r="AN1327" s="8">
        <f>IF(L1327="Male", 1, 0)</f>
        <v>0</v>
      </c>
    </row>
    <row r="1328" spans="1:40" ht="15" x14ac:dyDescent="0.3">
      <c r="A1328">
        <v>1327</v>
      </c>
      <c r="B1328">
        <v>61</v>
      </c>
      <c r="C1328">
        <v>53915</v>
      </c>
      <c r="D1328">
        <v>636</v>
      </c>
      <c r="E1328">
        <v>221873</v>
      </c>
      <c r="F1328" t="s">
        <v>19</v>
      </c>
      <c r="G1328">
        <v>4274</v>
      </c>
      <c r="H1328">
        <v>1</v>
      </c>
      <c r="I1328">
        <v>0</v>
      </c>
      <c r="J1328" t="s">
        <v>20</v>
      </c>
      <c r="K1328" t="s">
        <v>21</v>
      </c>
      <c r="L1328" t="s">
        <v>30</v>
      </c>
      <c r="M1328" t="s">
        <v>37</v>
      </c>
      <c r="N1328">
        <v>2</v>
      </c>
      <c r="O1328">
        <v>1</v>
      </c>
      <c r="P1328">
        <v>73423</v>
      </c>
      <c r="Q1328" t="s">
        <v>32</v>
      </c>
      <c r="R1328">
        <v>14</v>
      </c>
      <c r="S1328" t="s">
        <v>39</v>
      </c>
      <c r="W1328" t="str">
        <f>IF(B1328&lt;30,"&lt;30",IF(B1328&lt;=40,"30-40",IF(B1328&lt;=50,"41-50",IF(B1328&lt;=60,"51-60","&gt;60"))))</f>
        <v>&gt;60</v>
      </c>
      <c r="X1328" t="str">
        <f t="shared" si="80"/>
        <v>46-60 (Older Adult)</v>
      </c>
      <c r="AA1328" t="str" cm="1">
        <f t="array" ref="AA1328">INDEX(F1328:F2827, MATCH(MAX(IF(H1328:H2827="0", COUNTIF(F1328:F2827, F1328:F2827), 0)), IF(H1328:H2827="0", COUNTIF(F1328:F2827, F1328:F2827), 0), 0))</f>
        <v>Home</v>
      </c>
      <c r="AB1328" t="str" cm="1">
        <f t="array" ref="AB1328">INDEX(Q1328:Q2326, MATCH(MAX(COUNTIFS(Q1328:Q2326, Q1328:Q2326, AC1328:AC2326, "High")), COUNTIFS(Q1328:Q2326, Q1328:Q2326, AC1328:AC2326, "High"), 0))</f>
        <v>South</v>
      </c>
      <c r="AC1328" t="str">
        <v>High Risk</v>
      </c>
      <c r="AH1328">
        <f t="shared" si="81"/>
        <v>652.44324324324327</v>
      </c>
      <c r="AJ1328">
        <f t="shared" si="82"/>
        <v>0.13100436681222707</v>
      </c>
      <c r="AK1328">
        <f t="shared" si="83"/>
        <v>5.0888653301579163E-2</v>
      </c>
      <c r="AM1328">
        <v>0.58727587049591334</v>
      </c>
      <c r="AN1328" s="8">
        <f>IF(L1328="Male", 1, 0)</f>
        <v>1</v>
      </c>
    </row>
    <row r="1329" spans="1:40" ht="15" x14ac:dyDescent="0.3">
      <c r="A1329">
        <v>1328</v>
      </c>
      <c r="B1329">
        <v>48</v>
      </c>
      <c r="C1329">
        <v>55594</v>
      </c>
      <c r="D1329">
        <v>680</v>
      </c>
      <c r="E1329">
        <v>177683</v>
      </c>
      <c r="F1329" t="s">
        <v>44</v>
      </c>
      <c r="G1329">
        <v>5509</v>
      </c>
      <c r="H1329">
        <v>0</v>
      </c>
      <c r="I1329">
        <v>0</v>
      </c>
      <c r="J1329" t="s">
        <v>20</v>
      </c>
      <c r="K1329" t="s">
        <v>33</v>
      </c>
      <c r="L1329" t="s">
        <v>22</v>
      </c>
      <c r="M1329" t="s">
        <v>23</v>
      </c>
      <c r="N1329">
        <v>1</v>
      </c>
      <c r="O1329">
        <v>4</v>
      </c>
      <c r="P1329">
        <v>84030</v>
      </c>
      <c r="Q1329" t="s">
        <v>32</v>
      </c>
      <c r="R1329">
        <v>12</v>
      </c>
      <c r="S1329" t="s">
        <v>39</v>
      </c>
      <c r="W1329" t="str">
        <f>IF(B1329&lt;30,"&lt;30",IF(B1329&lt;=40,"30-40",IF(B1329&lt;=50,"41-50",IF(B1329&lt;=60,"51-60","&gt;60"))))</f>
        <v>41-50</v>
      </c>
      <c r="X1329" t="str">
        <f t="shared" si="80"/>
        <v>46-60 (Older Adult)</v>
      </c>
      <c r="AA1329" t="str" cm="1">
        <f t="array" ref="AA1329">INDEX(F1329:F2828, MATCH(MAX(IF(H1329:H2828="0", COUNTIF(F1329:F2828, F1329:F2828), 0)), IF(H1329:H2828="0", COUNTIF(F1329:F2828, F1329:F2828), 0), 0))</f>
        <v>Personal</v>
      </c>
      <c r="AB1329" t="str" cm="1">
        <f t="array" ref="AB1329">INDEX(Q1329:Q2327, MATCH(MAX(COUNTIFS(Q1329:Q2327, Q1329:Q2327, AC1329:AC2327, "High")), COUNTIFS(Q1329:Q2327, Q1329:Q2327, AC1329:AC2327, "High"), 0))</f>
        <v>South</v>
      </c>
      <c r="AC1329" t="str">
        <v>High Risk</v>
      </c>
      <c r="AH1329">
        <f t="shared" si="81"/>
        <v>647.51989389920425</v>
      </c>
      <c r="AJ1329">
        <f t="shared" si="82"/>
        <v>0.15436241610738255</v>
      </c>
      <c r="AK1329">
        <f t="shared" si="83"/>
        <v>6.9179589140488579E-2</v>
      </c>
      <c r="AM1329">
        <v>0.60247277861752491</v>
      </c>
      <c r="AN1329" s="8">
        <f>IF(L1329="Male", 1, 0)</f>
        <v>0</v>
      </c>
    </row>
    <row r="1330" spans="1:40" ht="15" x14ac:dyDescent="0.3">
      <c r="A1330">
        <v>1329</v>
      </c>
      <c r="B1330">
        <v>36</v>
      </c>
      <c r="C1330">
        <v>35043</v>
      </c>
      <c r="D1330">
        <v>674</v>
      </c>
      <c r="E1330">
        <v>218814</v>
      </c>
      <c r="F1330" t="s">
        <v>28</v>
      </c>
      <c r="G1330">
        <v>6294</v>
      </c>
      <c r="H1330">
        <v>0</v>
      </c>
      <c r="I1330">
        <v>0</v>
      </c>
      <c r="J1330" t="s">
        <v>36</v>
      </c>
      <c r="K1330" t="s">
        <v>33</v>
      </c>
      <c r="L1330" t="s">
        <v>22</v>
      </c>
      <c r="M1330" t="s">
        <v>23</v>
      </c>
      <c r="N1330">
        <v>3</v>
      </c>
      <c r="O1330">
        <v>2</v>
      </c>
      <c r="P1330">
        <v>93121</v>
      </c>
      <c r="Q1330" t="s">
        <v>26</v>
      </c>
      <c r="R1330">
        <v>4</v>
      </c>
      <c r="S1330" t="s">
        <v>42</v>
      </c>
      <c r="W1330" t="str">
        <f>IF(B1330&lt;30,"&lt;30",IF(B1330&lt;=40,"30-40",IF(B1330&lt;=50,"41-50",IF(B1330&lt;=60,"51-60","&gt;60"))))</f>
        <v>30-40</v>
      </c>
      <c r="X1330" t="str">
        <f t="shared" si="80"/>
        <v>31-45 (Middle-Aged)</v>
      </c>
      <c r="AA1330" t="str" cm="1">
        <f t="array" ref="AA1330">INDEX(F1330:F2829, MATCH(MAX(IF(H1330:H2829="0", COUNTIF(F1330:F2829, F1330:F2829), 0)), IF(H1330:H2829="0", COUNTIF(F1330:F2829, F1330:F2829), 0), 0))</f>
        <v>Education</v>
      </c>
      <c r="AB1330" t="str" cm="1">
        <f t="array" ref="AB1330">INDEX(Q1330:Q2328, MATCH(MAX(COUNTIFS(Q1330:Q2328, Q1330:Q2328, AC1330:AC2328, "High")), COUNTIFS(Q1330:Q2328, Q1330:Q2328, AC1330:AC2328, "High"), 0))</f>
        <v>West</v>
      </c>
      <c r="AC1330" t="str">
        <v>High Risk</v>
      </c>
      <c r="AH1330">
        <f t="shared" si="81"/>
        <v>647.51989389920425</v>
      </c>
      <c r="AJ1330">
        <f t="shared" si="82"/>
        <v>0.13414634146341464</v>
      </c>
      <c r="AK1330">
        <f t="shared" si="83"/>
        <v>7.3275528499123874E-2</v>
      </c>
      <c r="AM1330">
        <v>0.41646226116235074</v>
      </c>
      <c r="AN1330" s="8">
        <f>IF(L1330="Male", 1, 0)</f>
        <v>0</v>
      </c>
    </row>
    <row r="1331" spans="1:40" ht="15" x14ac:dyDescent="0.3">
      <c r="A1331">
        <v>1330</v>
      </c>
      <c r="B1331">
        <v>55</v>
      </c>
      <c r="C1331">
        <v>55376</v>
      </c>
      <c r="D1331">
        <v>610</v>
      </c>
      <c r="E1331">
        <v>190047</v>
      </c>
      <c r="F1331" t="s">
        <v>40</v>
      </c>
      <c r="G1331">
        <v>3789</v>
      </c>
      <c r="H1331">
        <v>0</v>
      </c>
      <c r="I1331">
        <v>0</v>
      </c>
      <c r="J1331" t="s">
        <v>20</v>
      </c>
      <c r="K1331" t="s">
        <v>29</v>
      </c>
      <c r="L1331" t="s">
        <v>30</v>
      </c>
      <c r="M1331" t="s">
        <v>41</v>
      </c>
      <c r="N1331">
        <v>0</v>
      </c>
      <c r="O1331">
        <v>4</v>
      </c>
      <c r="P1331">
        <v>131118</v>
      </c>
      <c r="Q1331" t="s">
        <v>26</v>
      </c>
      <c r="R1331">
        <v>19</v>
      </c>
      <c r="S1331" t="s">
        <v>34</v>
      </c>
      <c r="W1331" t="str">
        <f>IF(B1331&lt;30,"&lt;30",IF(B1331&lt;=40,"30-40",IF(B1331&lt;=50,"41-50",IF(B1331&lt;=60,"51-60","&gt;60"))))</f>
        <v>51-60</v>
      </c>
      <c r="X1331" t="str">
        <f t="shared" si="80"/>
        <v>46-60 (Older Adult)</v>
      </c>
      <c r="AA1331" t="str" cm="1">
        <f t="array" ref="AA1331">INDEX(F1331:F2830, MATCH(MAX(IF(H1331:H2830="0", COUNTIF(F1331:F2830, F1331:F2830), 0)), IF(H1331:H2830="0", COUNTIF(F1331:F2830, F1331:F2830), 0), 0))</f>
        <v>Car</v>
      </c>
      <c r="AB1331" t="str" cm="1">
        <f t="array" ref="AB1331">INDEX(Q1331:Q2329, MATCH(MAX(COUNTIFS(Q1331:Q2329, Q1331:Q2329, AC1331:AC2329, "High")), COUNTIFS(Q1331:Q2329, Q1331:Q2329, AC1331:AC2329, "High"), 0))</f>
        <v>West</v>
      </c>
      <c r="AC1331" t="str">
        <v>High Risk</v>
      </c>
      <c r="AH1331">
        <f t="shared" si="81"/>
        <v>648.68905472636811</v>
      </c>
      <c r="AJ1331">
        <f t="shared" si="82"/>
        <v>0.15873015873015872</v>
      </c>
      <c r="AK1331">
        <f t="shared" si="83"/>
        <v>7.2404754029993051E-2</v>
      </c>
      <c r="AM1331">
        <v>0.60049962437660087</v>
      </c>
      <c r="AN1331" s="8">
        <f>IF(L1331="Male", 1, 0)</f>
        <v>1</v>
      </c>
    </row>
    <row r="1332" spans="1:40" ht="15" x14ac:dyDescent="0.3">
      <c r="A1332">
        <v>1331</v>
      </c>
      <c r="B1332">
        <v>56</v>
      </c>
      <c r="C1332">
        <v>31674</v>
      </c>
      <c r="D1332">
        <v>707</v>
      </c>
      <c r="E1332">
        <v>247456</v>
      </c>
      <c r="F1332" t="s">
        <v>19</v>
      </c>
      <c r="G1332">
        <v>4156</v>
      </c>
      <c r="H1332">
        <v>1</v>
      </c>
      <c r="I1332">
        <v>1</v>
      </c>
      <c r="J1332" t="s">
        <v>36</v>
      </c>
      <c r="K1332" t="s">
        <v>21</v>
      </c>
      <c r="L1332" t="s">
        <v>30</v>
      </c>
      <c r="M1332" t="s">
        <v>41</v>
      </c>
      <c r="N1332">
        <v>5</v>
      </c>
      <c r="O1332">
        <v>2</v>
      </c>
      <c r="P1332">
        <v>102620</v>
      </c>
      <c r="Q1332" t="s">
        <v>38</v>
      </c>
      <c r="R1332">
        <v>7</v>
      </c>
      <c r="S1332" t="s">
        <v>42</v>
      </c>
      <c r="W1332" t="str">
        <f>IF(B1332&lt;30,"&lt;30",IF(B1332&lt;=40,"30-40",IF(B1332&lt;=50,"41-50",IF(B1332&lt;=60,"51-60","&gt;60"))))</f>
        <v>51-60</v>
      </c>
      <c r="X1332" t="str">
        <f t="shared" si="80"/>
        <v>46-60 (Older Adult)</v>
      </c>
      <c r="AA1332" t="str" cm="1">
        <f t="array" ref="AA1332">INDEX(F1332:F2831, MATCH(MAX(IF(H1332:H2831="0", COUNTIF(F1332:F2831, F1332:F2831), 0)), IF(H1332:H2831="0", COUNTIF(F1332:F2831, F1332:F2831), 0), 0))</f>
        <v>Home</v>
      </c>
      <c r="AB1332" t="str" cm="1">
        <f t="array" ref="AB1332">INDEX(Q1332:Q2330, MATCH(MAX(COUNTIFS(Q1332:Q2330, Q1332:Q2330, AC1332:AC2330, "High")), COUNTIFS(Q1332:Q2330, Q1332:Q2330, AC1332:AC2330, "High"), 0))</f>
        <v>North</v>
      </c>
      <c r="AC1332" t="str">
        <v>High Risk</v>
      </c>
      <c r="AH1332">
        <f t="shared" si="81"/>
        <v>648.68905472636811</v>
      </c>
      <c r="AJ1332">
        <f t="shared" si="82"/>
        <v>0.11715481171548117</v>
      </c>
      <c r="AK1332">
        <f t="shared" si="83"/>
        <v>7.6620314129734551E-2</v>
      </c>
      <c r="AM1332">
        <v>0.38596888209045738</v>
      </c>
      <c r="AN1332" s="8">
        <f>IF(L1332="Male", 1, 0)</f>
        <v>1</v>
      </c>
    </row>
    <row r="1333" spans="1:40" ht="15" x14ac:dyDescent="0.3">
      <c r="A1333">
        <v>1332</v>
      </c>
      <c r="B1333">
        <v>55</v>
      </c>
      <c r="C1333">
        <v>50207</v>
      </c>
      <c r="D1333">
        <v>656</v>
      </c>
      <c r="E1333">
        <v>234782</v>
      </c>
      <c r="F1333" t="s">
        <v>19</v>
      </c>
      <c r="G1333">
        <v>5033</v>
      </c>
      <c r="H1333">
        <v>0</v>
      </c>
      <c r="I1333">
        <v>1</v>
      </c>
      <c r="J1333" t="s">
        <v>20</v>
      </c>
      <c r="K1333" t="s">
        <v>33</v>
      </c>
      <c r="L1333" t="s">
        <v>30</v>
      </c>
      <c r="M1333" t="s">
        <v>37</v>
      </c>
      <c r="N1333">
        <v>4</v>
      </c>
      <c r="O1333">
        <v>1</v>
      </c>
      <c r="P1333">
        <v>114537</v>
      </c>
      <c r="Q1333" t="s">
        <v>24</v>
      </c>
      <c r="R1333">
        <v>1</v>
      </c>
      <c r="S1333" t="s">
        <v>42</v>
      </c>
      <c r="W1333" t="str">
        <f>IF(B1333&lt;30,"&lt;30",IF(B1333&lt;=40,"30-40",IF(B1333&lt;=50,"41-50",IF(B1333&lt;=60,"51-60","&gt;60"))))</f>
        <v>51-60</v>
      </c>
      <c r="X1333" t="str">
        <f t="shared" si="80"/>
        <v>46-60 (Older Adult)</v>
      </c>
      <c r="AA1333" t="str" cm="1">
        <f t="array" ref="AA1333">INDEX(F1333:F2832, MATCH(MAX(IF(H1333:H2832="0", COUNTIF(F1333:F2832, F1333:F2832), 0)), IF(H1333:H2832="0", COUNTIF(F1333:F2832, F1333:F2832), 0), 0))</f>
        <v>Home</v>
      </c>
      <c r="AB1333" t="str" cm="1">
        <f t="array" ref="AB1333">INDEX(Q1333:Q2331, MATCH(MAX(COUNTIFS(Q1333:Q2331, Q1333:Q2331, AC1333:AC2331, "High")), COUNTIFS(Q1333:Q2331, Q1333:Q2331, AC1333:AC2331, "High"), 0))</f>
        <v>East</v>
      </c>
      <c r="AC1333" t="str">
        <v>High Risk</v>
      </c>
      <c r="AH1333">
        <f t="shared" si="81"/>
        <v>652.44324324324327</v>
      </c>
      <c r="AJ1333">
        <f t="shared" si="82"/>
        <v>0.17796610169491525</v>
      </c>
      <c r="AK1333">
        <f t="shared" si="83"/>
        <v>8.2949969342359459E-2</v>
      </c>
      <c r="AM1333">
        <v>0.55371414606772085</v>
      </c>
      <c r="AN1333" s="8">
        <f>IF(L1333="Male", 1, 0)</f>
        <v>1</v>
      </c>
    </row>
    <row r="1334" spans="1:40" ht="15" x14ac:dyDescent="0.3">
      <c r="A1334">
        <v>1333</v>
      </c>
      <c r="B1334">
        <v>39</v>
      </c>
      <c r="C1334">
        <v>28437</v>
      </c>
      <c r="D1334">
        <v>698</v>
      </c>
      <c r="E1334">
        <v>207990</v>
      </c>
      <c r="F1334" t="s">
        <v>19</v>
      </c>
      <c r="G1334">
        <v>3864</v>
      </c>
      <c r="H1334">
        <v>1</v>
      </c>
      <c r="I1334">
        <v>1</v>
      </c>
      <c r="J1334" t="s">
        <v>20</v>
      </c>
      <c r="K1334" t="s">
        <v>33</v>
      </c>
      <c r="L1334" t="s">
        <v>30</v>
      </c>
      <c r="M1334" t="s">
        <v>37</v>
      </c>
      <c r="N1334">
        <v>3</v>
      </c>
      <c r="O1334">
        <v>1</v>
      </c>
      <c r="P1334">
        <v>104248</v>
      </c>
      <c r="Q1334" t="s">
        <v>38</v>
      </c>
      <c r="R1334">
        <v>8</v>
      </c>
      <c r="S1334" t="s">
        <v>42</v>
      </c>
      <c r="W1334" t="str">
        <f>IF(B1334&lt;30,"&lt;30",IF(B1334&lt;=40,"30-40",IF(B1334&lt;=50,"41-50",IF(B1334&lt;=60,"51-60","&gt;60"))))</f>
        <v>30-40</v>
      </c>
      <c r="X1334" t="str">
        <f t="shared" si="80"/>
        <v>31-45 (Middle-Aged)</v>
      </c>
      <c r="AA1334" t="str" cm="1">
        <f t="array" ref="AA1334">INDEX(F1334:F2833, MATCH(MAX(IF(H1334:H2833="0", COUNTIF(F1334:F2833, F1334:F2833), 0)), IF(H1334:H2833="0", COUNTIF(F1334:F2833, F1334:F2833), 0), 0))</f>
        <v>Home</v>
      </c>
      <c r="AB1334" t="str" cm="1">
        <f t="array" ref="AB1334">INDEX(Q1334:Q2332, MATCH(MAX(COUNTIFS(Q1334:Q2332, Q1334:Q2332, AC1334:AC2332, "High")), COUNTIFS(Q1334:Q2332, Q1334:Q2332, AC1334:AC2332, "High"), 0))</f>
        <v>North</v>
      </c>
      <c r="AC1334" t="str">
        <v>High Risk</v>
      </c>
      <c r="AH1334">
        <f t="shared" si="81"/>
        <v>652.44324324324327</v>
      </c>
      <c r="AJ1334">
        <f t="shared" si="82"/>
        <v>0.13414634146341464</v>
      </c>
      <c r="AK1334">
        <f t="shared" si="83"/>
        <v>8.0134744178294526E-2</v>
      </c>
      <c r="AM1334">
        <v>0.35667025696260962</v>
      </c>
      <c r="AN1334" s="8">
        <f>IF(L1334="Male", 1, 0)</f>
        <v>1</v>
      </c>
    </row>
    <row r="1335" spans="1:40" ht="15" x14ac:dyDescent="0.3">
      <c r="A1335">
        <v>1334</v>
      </c>
      <c r="B1335">
        <v>41</v>
      </c>
      <c r="C1335">
        <v>69919</v>
      </c>
      <c r="D1335">
        <v>584</v>
      </c>
      <c r="E1335">
        <v>159935</v>
      </c>
      <c r="F1335" t="s">
        <v>44</v>
      </c>
      <c r="G1335">
        <v>4577</v>
      </c>
      <c r="H1335">
        <v>0</v>
      </c>
      <c r="I1335">
        <v>1</v>
      </c>
      <c r="J1335" t="s">
        <v>20</v>
      </c>
      <c r="K1335" t="s">
        <v>21</v>
      </c>
      <c r="L1335" t="s">
        <v>30</v>
      </c>
      <c r="M1335" t="s">
        <v>37</v>
      </c>
      <c r="N1335">
        <v>2</v>
      </c>
      <c r="O1335">
        <v>3</v>
      </c>
      <c r="P1335">
        <v>66536</v>
      </c>
      <c r="Q1335" t="s">
        <v>38</v>
      </c>
      <c r="R1335">
        <v>11</v>
      </c>
      <c r="S1335" t="s">
        <v>45</v>
      </c>
      <c r="W1335" t="str">
        <f>IF(B1335&lt;30,"&lt;30",IF(B1335&lt;=40,"30-40",IF(B1335&lt;=50,"41-50",IF(B1335&lt;=60,"51-60","&gt;60"))))</f>
        <v>41-50</v>
      </c>
      <c r="X1335" t="str">
        <f t="shared" si="80"/>
        <v>31-45 (Middle-Aged)</v>
      </c>
      <c r="AA1335" t="str" cm="1">
        <f t="array" ref="AA1335">INDEX(F1335:F2834, MATCH(MAX(IF(H1335:H2834="0", COUNTIF(F1335:F2834, F1335:F2834), 0)), IF(H1335:H2834="0", COUNTIF(F1335:F2834, F1335:F2834), 0), 0))</f>
        <v>Personal</v>
      </c>
      <c r="AB1335" t="str" cm="1">
        <f t="array" ref="AB1335">INDEX(Q1335:Q2333, MATCH(MAX(COUNTIFS(Q1335:Q2333, Q1335:Q2333, AC1335:AC2333, "High")), COUNTIFS(Q1335:Q2333, Q1335:Q2333, AC1335:AC2333, "High"), 0))</f>
        <v>North</v>
      </c>
      <c r="AC1335" t="str">
        <v>Low Risk</v>
      </c>
      <c r="AH1335">
        <f t="shared" si="81"/>
        <v>652.44324324324327</v>
      </c>
      <c r="AJ1335">
        <f t="shared" si="82"/>
        <v>0.13100436681222707</v>
      </c>
      <c r="AK1335">
        <f t="shared" si="83"/>
        <v>0.10034637587250123</v>
      </c>
      <c r="AM1335">
        <v>0.73213073504521053</v>
      </c>
      <c r="AN1335" s="8">
        <f>IF(L1335="Male", 1, 0)</f>
        <v>1</v>
      </c>
    </row>
    <row r="1336" spans="1:40" ht="15" x14ac:dyDescent="0.3">
      <c r="A1336">
        <v>1335</v>
      </c>
      <c r="B1336">
        <v>53</v>
      </c>
      <c r="C1336">
        <v>45331</v>
      </c>
      <c r="D1336">
        <v>655</v>
      </c>
      <c r="E1336">
        <v>213649</v>
      </c>
      <c r="F1336" t="s">
        <v>35</v>
      </c>
      <c r="G1336">
        <v>6244</v>
      </c>
      <c r="H1336">
        <v>1</v>
      </c>
      <c r="I1336">
        <v>1</v>
      </c>
      <c r="J1336" t="s">
        <v>20</v>
      </c>
      <c r="K1336" t="s">
        <v>29</v>
      </c>
      <c r="L1336" t="s">
        <v>22</v>
      </c>
      <c r="M1336" t="s">
        <v>41</v>
      </c>
      <c r="N1336">
        <v>3</v>
      </c>
      <c r="O1336">
        <v>3</v>
      </c>
      <c r="P1336">
        <v>100518</v>
      </c>
      <c r="Q1336" t="s">
        <v>24</v>
      </c>
      <c r="R1336">
        <v>1</v>
      </c>
      <c r="S1336" t="s">
        <v>42</v>
      </c>
      <c r="W1336" t="str">
        <f>IF(B1336&lt;30,"&lt;30",IF(B1336&lt;=40,"30-40",IF(B1336&lt;=50,"41-50",IF(B1336&lt;=60,"51-60","&gt;60"))))</f>
        <v>51-60</v>
      </c>
      <c r="X1336" t="str">
        <f t="shared" si="80"/>
        <v>46-60 (Older Adult)</v>
      </c>
      <c r="AA1336" t="str" cm="1">
        <f t="array" ref="AA1336">INDEX(F1336:F2835, MATCH(MAX(IF(H1336:H2835="0", COUNTIF(F1336:F2835, F1336:F2835), 0)), IF(H1336:H2835="0", COUNTIF(F1336:F2835, F1336:F2835), 0), 0))</f>
        <v>Medical</v>
      </c>
      <c r="AB1336" t="str" cm="1">
        <f t="array" ref="AB1336">INDEX(Q1336:Q2334, MATCH(MAX(COUNTIFS(Q1336:Q2334, Q1336:Q2334, AC1336:AC2334, "High")), COUNTIFS(Q1336:Q2334, Q1336:Q2334, AC1336:AC2334, "High"), 0))</f>
        <v>East</v>
      </c>
      <c r="AC1336" t="str">
        <v>High Risk</v>
      </c>
      <c r="AH1336">
        <f t="shared" si="81"/>
        <v>648.68905472636811</v>
      </c>
      <c r="AJ1336">
        <f t="shared" si="82"/>
        <v>0.13414634146341464</v>
      </c>
      <c r="AK1336">
        <f t="shared" si="83"/>
        <v>0.10183347347549157</v>
      </c>
      <c r="AM1336">
        <v>0.50958065946797249</v>
      </c>
      <c r="AN1336" s="8">
        <f>IF(L1336="Male", 1, 0)</f>
        <v>0</v>
      </c>
    </row>
    <row r="1337" spans="1:40" ht="15" x14ac:dyDescent="0.3">
      <c r="A1337">
        <v>1336</v>
      </c>
      <c r="B1337">
        <v>43</v>
      </c>
      <c r="C1337">
        <v>39596</v>
      </c>
      <c r="D1337">
        <v>626</v>
      </c>
      <c r="E1337">
        <v>212122</v>
      </c>
      <c r="F1337" t="s">
        <v>28</v>
      </c>
      <c r="G1337">
        <v>5721</v>
      </c>
      <c r="H1337">
        <v>0</v>
      </c>
      <c r="I1337">
        <v>1</v>
      </c>
      <c r="J1337" t="s">
        <v>20</v>
      </c>
      <c r="K1337" t="s">
        <v>21</v>
      </c>
      <c r="L1337" t="s">
        <v>30</v>
      </c>
      <c r="M1337" t="s">
        <v>41</v>
      </c>
      <c r="N1337">
        <v>1</v>
      </c>
      <c r="O1337">
        <v>4</v>
      </c>
      <c r="P1337">
        <v>103923</v>
      </c>
      <c r="Q1337" t="s">
        <v>32</v>
      </c>
      <c r="R1337">
        <v>1</v>
      </c>
      <c r="S1337" t="s">
        <v>42</v>
      </c>
      <c r="W1337" t="str">
        <f>IF(B1337&lt;30,"&lt;30",IF(B1337&lt;=40,"30-40",IF(B1337&lt;=50,"41-50",IF(B1337&lt;=60,"51-60","&gt;60"))))</f>
        <v>41-50</v>
      </c>
      <c r="X1337" t="str">
        <f t="shared" si="80"/>
        <v>31-45 (Middle-Aged)</v>
      </c>
      <c r="AA1337" t="str" cm="1">
        <f t="array" ref="AA1337">INDEX(F1337:F2836, MATCH(MAX(IF(H1337:H2836="0", COUNTIF(F1337:F2836, F1337:F2836), 0)), IF(H1337:H2836="0", COUNTIF(F1337:F2836, F1337:F2836), 0), 0))</f>
        <v>Education</v>
      </c>
      <c r="AB1337" t="str" cm="1">
        <f t="array" ref="AB1337">INDEX(Q1337:Q2335, MATCH(MAX(COUNTIFS(Q1337:Q2335, Q1337:Q2335, AC1337:AC2335, "High")), COUNTIFS(Q1337:Q2335, Q1337:Q2335, AC1337:AC2335, "High"), 0))</f>
        <v>South</v>
      </c>
      <c r="AC1337" t="str">
        <v>High Risk</v>
      </c>
      <c r="AH1337">
        <f t="shared" si="81"/>
        <v>648.68905472636811</v>
      </c>
      <c r="AJ1337">
        <f t="shared" si="82"/>
        <v>0.15436241610738255</v>
      </c>
      <c r="AK1337">
        <f t="shared" si="83"/>
        <v>9.5873233735730118E-2</v>
      </c>
      <c r="AM1337">
        <v>0.45767222106568434</v>
      </c>
      <c r="AN1337" s="8">
        <f>IF(L1337="Male", 1, 0)</f>
        <v>1</v>
      </c>
    </row>
    <row r="1338" spans="1:40" ht="15" x14ac:dyDescent="0.3">
      <c r="A1338">
        <v>1337</v>
      </c>
      <c r="B1338">
        <v>26</v>
      </c>
      <c r="C1338">
        <v>32813</v>
      </c>
      <c r="D1338">
        <v>607</v>
      </c>
      <c r="E1338">
        <v>205966</v>
      </c>
      <c r="F1338" t="s">
        <v>44</v>
      </c>
      <c r="G1338">
        <v>5829</v>
      </c>
      <c r="H1338">
        <v>1</v>
      </c>
      <c r="I1338">
        <v>1</v>
      </c>
      <c r="J1338" t="s">
        <v>20</v>
      </c>
      <c r="K1338" t="s">
        <v>33</v>
      </c>
      <c r="L1338" t="s">
        <v>30</v>
      </c>
      <c r="M1338" t="s">
        <v>23</v>
      </c>
      <c r="N1338">
        <v>1</v>
      </c>
      <c r="O1338">
        <v>2</v>
      </c>
      <c r="P1338">
        <v>122797</v>
      </c>
      <c r="Q1338" t="s">
        <v>38</v>
      </c>
      <c r="R1338">
        <v>4</v>
      </c>
      <c r="S1338" t="s">
        <v>45</v>
      </c>
      <c r="W1338" t="str">
        <f>IF(B1338&lt;30,"&lt;30",IF(B1338&lt;=40,"30-40",IF(B1338&lt;=50,"41-50",IF(B1338&lt;=60,"51-60","&gt;60"))))</f>
        <v>&lt;30</v>
      </c>
      <c r="X1338" t="str">
        <f t="shared" si="80"/>
        <v>18-30 (Young Adult)</v>
      </c>
      <c r="AA1338" t="str" cm="1">
        <f t="array" ref="AA1338">INDEX(F1338:F2837, MATCH(MAX(IF(H1338:H2837="0", COUNTIF(F1338:F2837, F1338:F2837), 0)), IF(H1338:H2837="0", COUNTIF(F1338:F2837, F1338:F2837), 0), 0))</f>
        <v>Personal</v>
      </c>
      <c r="AB1338" t="str" cm="1">
        <f t="array" ref="AB1338">INDEX(Q1338:Q2336, MATCH(MAX(COUNTIFS(Q1338:Q2336, Q1338:Q2336, AC1338:AC2336, "High")), COUNTIFS(Q1338:Q2336, Q1338:Q2336, AC1338:AC2336, "High"), 0))</f>
        <v>North</v>
      </c>
      <c r="AC1338" t="str">
        <v>High Risk</v>
      </c>
      <c r="AH1338">
        <f t="shared" si="81"/>
        <v>647.51989389920425</v>
      </c>
      <c r="AJ1338">
        <f t="shared" si="82"/>
        <v>0.15436241610738255</v>
      </c>
      <c r="AK1338">
        <f t="shared" si="83"/>
        <v>0.10021578520207229</v>
      </c>
      <c r="AM1338">
        <v>0.3962781604409728</v>
      </c>
      <c r="AN1338" s="8">
        <f>IF(L1338="Male", 1, 0)</f>
        <v>1</v>
      </c>
    </row>
    <row r="1339" spans="1:40" ht="15" x14ac:dyDescent="0.3">
      <c r="A1339">
        <v>1338</v>
      </c>
      <c r="B1339">
        <v>52</v>
      </c>
      <c r="C1339">
        <v>31370</v>
      </c>
      <c r="D1339">
        <v>720</v>
      </c>
      <c r="E1339">
        <v>176206</v>
      </c>
      <c r="F1339" t="s">
        <v>44</v>
      </c>
      <c r="G1339">
        <v>4015</v>
      </c>
      <c r="H1339">
        <v>0</v>
      </c>
      <c r="I1339">
        <v>0</v>
      </c>
      <c r="J1339" t="s">
        <v>20</v>
      </c>
      <c r="K1339" t="s">
        <v>21</v>
      </c>
      <c r="L1339" t="s">
        <v>30</v>
      </c>
      <c r="M1339" t="s">
        <v>23</v>
      </c>
      <c r="N1339">
        <v>1</v>
      </c>
      <c r="O1339">
        <v>4</v>
      </c>
      <c r="P1339">
        <v>67942</v>
      </c>
      <c r="Q1339" t="s">
        <v>32</v>
      </c>
      <c r="R1339">
        <v>4</v>
      </c>
      <c r="S1339" t="s">
        <v>42</v>
      </c>
      <c r="W1339" t="str">
        <f>IF(B1339&lt;30,"&lt;30",IF(B1339&lt;=40,"30-40",IF(B1339&lt;=50,"41-50",IF(B1339&lt;=60,"51-60","&gt;60"))))</f>
        <v>51-60</v>
      </c>
      <c r="X1339" t="str">
        <f t="shared" si="80"/>
        <v>46-60 (Older Adult)</v>
      </c>
      <c r="AA1339" t="str" cm="1">
        <f t="array" ref="AA1339">INDEX(F1339:F2838, MATCH(MAX(IF(H1339:H2838="0", COUNTIF(F1339:F2838, F1339:F2838), 0)), IF(H1339:H2838="0", COUNTIF(F1339:F2838, F1339:F2838), 0), 0))</f>
        <v>Personal</v>
      </c>
      <c r="AB1339" t="str" cm="1">
        <f t="array" ref="AB1339">INDEX(Q1339:Q2337, MATCH(MAX(COUNTIFS(Q1339:Q2337, Q1339:Q2337, AC1339:AC2337, "High")), COUNTIFS(Q1339:Q2337, Q1339:Q2337, AC1339:AC2337, "High"), 0))</f>
        <v>South</v>
      </c>
      <c r="AC1339" t="str">
        <v>High Risk</v>
      </c>
      <c r="AH1339">
        <f t="shared" si="81"/>
        <v>647.51989389920425</v>
      </c>
      <c r="AJ1339">
        <f t="shared" si="82"/>
        <v>0.15436241610738255</v>
      </c>
      <c r="AK1339">
        <f t="shared" si="83"/>
        <v>0.10766641259984809</v>
      </c>
      <c r="AM1339">
        <v>0.38321732755265514</v>
      </c>
      <c r="AN1339" s="8">
        <f>IF(L1339="Male", 1, 0)</f>
        <v>1</v>
      </c>
    </row>
    <row r="1340" spans="1:40" ht="15" x14ac:dyDescent="0.3">
      <c r="A1340">
        <v>1339</v>
      </c>
      <c r="B1340">
        <v>42</v>
      </c>
      <c r="C1340">
        <v>56546</v>
      </c>
      <c r="D1340">
        <v>659</v>
      </c>
      <c r="E1340">
        <v>167272</v>
      </c>
      <c r="F1340" t="s">
        <v>40</v>
      </c>
      <c r="G1340">
        <v>3254</v>
      </c>
      <c r="H1340">
        <v>0</v>
      </c>
      <c r="I1340">
        <v>0</v>
      </c>
      <c r="J1340" t="s">
        <v>20</v>
      </c>
      <c r="K1340" t="s">
        <v>29</v>
      </c>
      <c r="L1340" t="s">
        <v>22</v>
      </c>
      <c r="M1340" t="s">
        <v>23</v>
      </c>
      <c r="N1340">
        <v>4</v>
      </c>
      <c r="O1340">
        <v>3</v>
      </c>
      <c r="P1340">
        <v>38787</v>
      </c>
      <c r="Q1340" t="s">
        <v>32</v>
      </c>
      <c r="R1340">
        <v>11</v>
      </c>
      <c r="S1340" t="s">
        <v>39</v>
      </c>
      <c r="W1340" t="str">
        <f>IF(B1340&lt;30,"&lt;30",IF(B1340&lt;=40,"30-40",IF(B1340&lt;=50,"41-50",IF(B1340&lt;=60,"51-60","&gt;60"))))</f>
        <v>41-50</v>
      </c>
      <c r="X1340" t="str">
        <f t="shared" si="80"/>
        <v>31-45 (Middle-Aged)</v>
      </c>
      <c r="AA1340" t="str" cm="1">
        <f t="array" ref="AA1340">INDEX(F1340:F2839, MATCH(MAX(IF(H1340:H2839="0", COUNTIF(F1340:F2839, F1340:F2839), 0)), IF(H1340:H2839="0", COUNTIF(F1340:F2839, F1340:F2839), 0), 0))</f>
        <v>Car</v>
      </c>
      <c r="AB1340" t="str" cm="1">
        <f t="array" ref="AB1340">INDEX(Q1340:Q2338, MATCH(MAX(COUNTIFS(Q1340:Q2338, Q1340:Q2338, AC1340:AC2338, "High")), COUNTIFS(Q1340:Q2338, Q1340:Q2338, AC1340:AC2338, "High"), 0))</f>
        <v>South</v>
      </c>
      <c r="AC1340" t="str">
        <v>High Risk</v>
      </c>
      <c r="AH1340">
        <f t="shared" si="81"/>
        <v>647.51989389920425</v>
      </c>
      <c r="AJ1340">
        <f t="shared" si="82"/>
        <v>0.17796610169491525</v>
      </c>
      <c r="AK1340">
        <f t="shared" si="83"/>
        <v>0.11210636091702096</v>
      </c>
      <c r="AM1340">
        <v>0.6110894888806423</v>
      </c>
      <c r="AN1340" s="8">
        <f>IF(L1340="Male", 1, 0)</f>
        <v>0</v>
      </c>
    </row>
    <row r="1341" spans="1:40" ht="15" x14ac:dyDescent="0.3">
      <c r="A1341">
        <v>1340</v>
      </c>
      <c r="B1341">
        <v>23</v>
      </c>
      <c r="C1341">
        <v>65057</v>
      </c>
      <c r="D1341">
        <v>576</v>
      </c>
      <c r="E1341">
        <v>216118</v>
      </c>
      <c r="F1341" t="s">
        <v>28</v>
      </c>
      <c r="G1341">
        <v>4570</v>
      </c>
      <c r="H1341">
        <v>0</v>
      </c>
      <c r="I1341">
        <v>0</v>
      </c>
      <c r="J1341" t="s">
        <v>20</v>
      </c>
      <c r="K1341" t="s">
        <v>29</v>
      </c>
      <c r="L1341" t="s">
        <v>30</v>
      </c>
      <c r="M1341" t="s">
        <v>37</v>
      </c>
      <c r="N1341">
        <v>3</v>
      </c>
      <c r="O1341">
        <v>2</v>
      </c>
      <c r="P1341">
        <v>105287</v>
      </c>
      <c r="Q1341" t="s">
        <v>32</v>
      </c>
      <c r="R1341">
        <v>1</v>
      </c>
      <c r="S1341" t="s">
        <v>39</v>
      </c>
      <c r="W1341" t="str">
        <f>IF(B1341&lt;30,"&lt;30",IF(B1341&lt;=40,"30-40",IF(B1341&lt;=50,"41-50",IF(B1341&lt;=60,"51-60","&gt;60"))))</f>
        <v>&lt;30</v>
      </c>
      <c r="X1341" t="str">
        <f t="shared" si="80"/>
        <v>18-30 (Young Adult)</v>
      </c>
      <c r="AA1341" t="str" cm="1">
        <f t="array" ref="AA1341">INDEX(F1341:F2840, MATCH(MAX(IF(H1341:H2840="0", COUNTIF(F1341:F2840, F1341:F2840), 0)), IF(H1341:H2840="0", COUNTIF(F1341:F2840, F1341:F2840), 0), 0))</f>
        <v>Education</v>
      </c>
      <c r="AB1341" t="str" cm="1">
        <f t="array" ref="AB1341">INDEX(Q1341:Q2339, MATCH(MAX(COUNTIFS(Q1341:Q2339, Q1341:Q2339, AC1341:AC2339, "High")), COUNTIFS(Q1341:Q2339, Q1341:Q2339, AC1341:AC2339, "High"), 0))</f>
        <v>South</v>
      </c>
      <c r="AC1341" t="str">
        <v>Low Risk</v>
      </c>
      <c r="AH1341">
        <f t="shared" si="81"/>
        <v>652.44324324324327</v>
      </c>
      <c r="AJ1341">
        <f t="shared" si="82"/>
        <v>0.13414634146341464</v>
      </c>
      <c r="AK1341">
        <f t="shared" si="83"/>
        <v>0.11367471543078549</v>
      </c>
      <c r="AM1341">
        <v>0.68812396477286097</v>
      </c>
      <c r="AN1341" s="8">
        <f>IF(L1341="Male", 1, 0)</f>
        <v>1</v>
      </c>
    </row>
    <row r="1342" spans="1:40" ht="15" x14ac:dyDescent="0.3">
      <c r="A1342">
        <v>1341</v>
      </c>
      <c r="B1342">
        <v>55</v>
      </c>
      <c r="C1342">
        <v>63555</v>
      </c>
      <c r="D1342">
        <v>625</v>
      </c>
      <c r="E1342">
        <v>157115</v>
      </c>
      <c r="F1342" t="s">
        <v>19</v>
      </c>
      <c r="G1342">
        <v>2672</v>
      </c>
      <c r="H1342">
        <v>0</v>
      </c>
      <c r="I1342">
        <v>0</v>
      </c>
      <c r="J1342" t="s">
        <v>20</v>
      </c>
      <c r="K1342" t="s">
        <v>29</v>
      </c>
      <c r="L1342" t="s">
        <v>22</v>
      </c>
      <c r="M1342" t="s">
        <v>31</v>
      </c>
      <c r="N1342">
        <v>3</v>
      </c>
      <c r="O1342">
        <v>4</v>
      </c>
      <c r="P1342">
        <v>110615</v>
      </c>
      <c r="Q1342" t="s">
        <v>38</v>
      </c>
      <c r="R1342">
        <v>10</v>
      </c>
      <c r="S1342" t="s">
        <v>43</v>
      </c>
      <c r="W1342" t="str">
        <f>IF(B1342&lt;30,"&lt;30",IF(B1342&lt;=40,"30-40",IF(B1342&lt;=50,"41-50",IF(B1342&lt;=60,"51-60","&gt;60"))))</f>
        <v>51-60</v>
      </c>
      <c r="X1342" t="str">
        <f t="shared" si="80"/>
        <v>46-60 (Older Adult)</v>
      </c>
      <c r="AA1342" t="str" cm="1">
        <f t="array" ref="AA1342">INDEX(F1342:F2841, MATCH(MAX(IF(H1342:H2841="0", COUNTIF(F1342:F2841, F1342:F2841), 0)), IF(H1342:H2841="0", COUNTIF(F1342:F2841, F1342:F2841), 0), 0))</f>
        <v>Home</v>
      </c>
      <c r="AB1342" t="str" cm="1">
        <f t="array" ref="AB1342">INDEX(Q1342:Q2340, MATCH(MAX(COUNTIFS(Q1342:Q2340, Q1342:Q2340, AC1342:AC2340, "High")), COUNTIFS(Q1342:Q2340, Q1342:Q2340, AC1342:AC2340, "High"), 0))</f>
        <v>North</v>
      </c>
      <c r="AC1342" t="str">
        <v>High Risk</v>
      </c>
      <c r="AH1342">
        <f t="shared" si="81"/>
        <v>647.78062678062679</v>
      </c>
      <c r="AJ1342">
        <f t="shared" si="82"/>
        <v>0.13414634146341464</v>
      </c>
      <c r="AK1342">
        <f t="shared" si="83"/>
        <v>0.11286524683512686</v>
      </c>
      <c r="AM1342">
        <v>0.67452911307621988</v>
      </c>
      <c r="AN1342" s="8">
        <f>IF(L1342="Male", 1, 0)</f>
        <v>0</v>
      </c>
    </row>
    <row r="1343" spans="1:40" ht="15" x14ac:dyDescent="0.3">
      <c r="A1343">
        <v>1342</v>
      </c>
      <c r="B1343">
        <v>36</v>
      </c>
      <c r="C1343">
        <v>70948</v>
      </c>
      <c r="D1343">
        <v>696</v>
      </c>
      <c r="E1343">
        <v>187411</v>
      </c>
      <c r="F1343" t="s">
        <v>44</v>
      </c>
      <c r="G1343">
        <v>5452</v>
      </c>
      <c r="H1343">
        <v>0</v>
      </c>
      <c r="I1343">
        <v>0</v>
      </c>
      <c r="J1343" t="s">
        <v>20</v>
      </c>
      <c r="K1343" t="s">
        <v>29</v>
      </c>
      <c r="L1343" t="s">
        <v>22</v>
      </c>
      <c r="M1343" t="s">
        <v>41</v>
      </c>
      <c r="N1343">
        <v>2</v>
      </c>
      <c r="O1343">
        <v>3</v>
      </c>
      <c r="P1343">
        <v>94618</v>
      </c>
      <c r="Q1343" t="s">
        <v>24</v>
      </c>
      <c r="R1343">
        <v>4</v>
      </c>
      <c r="S1343" t="s">
        <v>27</v>
      </c>
      <c r="W1343" t="str">
        <f>IF(B1343&lt;30,"&lt;30",IF(B1343&lt;=40,"30-40",IF(B1343&lt;=50,"41-50",IF(B1343&lt;=60,"51-60","&gt;60"))))</f>
        <v>30-40</v>
      </c>
      <c r="X1343" t="str">
        <f t="shared" si="80"/>
        <v>31-45 (Middle-Aged)</v>
      </c>
      <c r="AA1343" t="str" cm="1">
        <f t="array" ref="AA1343">INDEX(F1343:F2842, MATCH(MAX(IF(H1343:H2842="0", COUNTIF(F1343:F2842, F1343:F2842), 0)), IF(H1343:H2842="0", COUNTIF(F1343:F2842, F1343:F2842), 0), 0))</f>
        <v>Personal</v>
      </c>
      <c r="AB1343" t="str" cm="1">
        <f t="array" ref="AB1343">INDEX(Q1343:Q2341, MATCH(MAX(COUNTIFS(Q1343:Q2341, Q1343:Q2341, AC1343:AC2341, "High")), COUNTIFS(Q1343:Q2341, Q1343:Q2341, AC1343:AC2341, "High"), 0))</f>
        <v>East</v>
      </c>
      <c r="AC1343" t="str">
        <v>High Risk</v>
      </c>
      <c r="AH1343">
        <f t="shared" si="81"/>
        <v>648.68905472636811</v>
      </c>
      <c r="AJ1343">
        <f t="shared" si="82"/>
        <v>0.13100436681222707</v>
      </c>
      <c r="AK1343">
        <f t="shared" si="83"/>
        <v>0.1174998804722646</v>
      </c>
      <c r="AM1343">
        <v>0.74144438510902133</v>
      </c>
      <c r="AN1343" s="8">
        <f>IF(L1343="Male", 1, 0)</f>
        <v>0</v>
      </c>
    </row>
    <row r="1344" spans="1:40" ht="15" x14ac:dyDescent="0.3">
      <c r="A1344">
        <v>1343</v>
      </c>
      <c r="B1344">
        <v>62</v>
      </c>
      <c r="C1344">
        <v>76222</v>
      </c>
      <c r="D1344">
        <v>607</v>
      </c>
      <c r="E1344">
        <v>229343</v>
      </c>
      <c r="F1344" t="s">
        <v>28</v>
      </c>
      <c r="G1344">
        <v>5747</v>
      </c>
      <c r="H1344">
        <v>0</v>
      </c>
      <c r="I1344">
        <v>1</v>
      </c>
      <c r="J1344" t="s">
        <v>20</v>
      </c>
      <c r="K1344" t="s">
        <v>29</v>
      </c>
      <c r="L1344" t="s">
        <v>22</v>
      </c>
      <c r="M1344" t="s">
        <v>37</v>
      </c>
      <c r="N1344">
        <v>0</v>
      </c>
      <c r="O1344">
        <v>1</v>
      </c>
      <c r="P1344">
        <v>100840</v>
      </c>
      <c r="Q1344" t="s">
        <v>24</v>
      </c>
      <c r="R1344">
        <v>7</v>
      </c>
      <c r="S1344" t="s">
        <v>43</v>
      </c>
      <c r="W1344" t="str">
        <f>IF(B1344&lt;30,"&lt;30",IF(B1344&lt;=40,"30-40",IF(B1344&lt;=50,"41-50",IF(B1344&lt;=60,"51-60","&gt;60"))))</f>
        <v>&gt;60</v>
      </c>
      <c r="X1344" t="str">
        <f t="shared" si="80"/>
        <v>46-60 (Older Adult)</v>
      </c>
      <c r="AA1344" t="str" cm="1">
        <f t="array" ref="AA1344">INDEX(F1344:F2843, MATCH(MAX(IF(H1344:H2843="0", COUNTIF(F1344:F2843, F1344:F2843), 0)), IF(H1344:H2843="0", COUNTIF(F1344:F2843, F1344:F2843), 0), 0))</f>
        <v>Education</v>
      </c>
      <c r="AB1344" t="str" cm="1">
        <f t="array" ref="AB1344">INDEX(Q1344:Q2342, MATCH(MAX(COUNTIFS(Q1344:Q2342, Q1344:Q2342, AC1344:AC2342, "High")), COUNTIFS(Q1344:Q2342, Q1344:Q2342, AC1344:AC2342, "High"), 0))</f>
        <v>East</v>
      </c>
      <c r="AC1344" t="str">
        <v>High Risk</v>
      </c>
      <c r="AH1344">
        <f t="shared" si="81"/>
        <v>652.44324324324327</v>
      </c>
      <c r="AJ1344">
        <f t="shared" si="82"/>
        <v>0.15873015873015872</v>
      </c>
      <c r="AK1344">
        <f t="shared" si="83"/>
        <v>0.1191528798367379</v>
      </c>
      <c r="AM1344">
        <v>0.78918023587339226</v>
      </c>
      <c r="AN1344" s="8">
        <f>IF(L1344="Male", 1, 0)</f>
        <v>0</v>
      </c>
    </row>
    <row r="1345" spans="1:40" ht="15" x14ac:dyDescent="0.3">
      <c r="A1345">
        <v>1344</v>
      </c>
      <c r="B1345">
        <v>45</v>
      </c>
      <c r="C1345">
        <v>64368</v>
      </c>
      <c r="D1345">
        <v>602</v>
      </c>
      <c r="E1345">
        <v>222074</v>
      </c>
      <c r="F1345" t="s">
        <v>40</v>
      </c>
      <c r="G1345">
        <v>4214</v>
      </c>
      <c r="H1345">
        <v>0</v>
      </c>
      <c r="I1345">
        <v>1</v>
      </c>
      <c r="J1345" t="s">
        <v>36</v>
      </c>
      <c r="K1345" t="s">
        <v>29</v>
      </c>
      <c r="L1345" t="s">
        <v>30</v>
      </c>
      <c r="M1345" t="s">
        <v>41</v>
      </c>
      <c r="N1345">
        <v>1</v>
      </c>
      <c r="O1345">
        <v>4</v>
      </c>
      <c r="P1345">
        <v>126363</v>
      </c>
      <c r="Q1345" t="s">
        <v>32</v>
      </c>
      <c r="R1345">
        <v>2</v>
      </c>
      <c r="S1345" t="s">
        <v>43</v>
      </c>
      <c r="W1345" t="str">
        <f>IF(B1345&lt;30,"&lt;30",IF(B1345&lt;=40,"30-40",IF(B1345&lt;=50,"41-50",IF(B1345&lt;=60,"51-60","&gt;60"))))</f>
        <v>41-50</v>
      </c>
      <c r="X1345" t="str">
        <f t="shared" si="80"/>
        <v>31-45 (Middle-Aged)</v>
      </c>
      <c r="AA1345" t="str" cm="1">
        <f t="array" ref="AA1345">INDEX(F1345:F2844, MATCH(MAX(IF(H1345:H2844="0", COUNTIF(F1345:F2844, F1345:F2844), 0)), IF(H1345:H2844="0", COUNTIF(F1345:F2844, F1345:F2844), 0), 0))</f>
        <v>Car</v>
      </c>
      <c r="AB1345" t="str" cm="1">
        <f t="array" ref="AB1345">INDEX(Q1345:Q2343, MATCH(MAX(COUNTIFS(Q1345:Q2343, Q1345:Q2343, AC1345:AC2343, "High")), COUNTIFS(Q1345:Q2343, Q1345:Q2343, AC1345:AC2343, "High"), 0))</f>
        <v>South</v>
      </c>
      <c r="AC1345" t="str">
        <v>High Risk</v>
      </c>
      <c r="AH1345">
        <f t="shared" si="81"/>
        <v>648.68905472636811</v>
      </c>
      <c r="AJ1345">
        <f t="shared" si="82"/>
        <v>0.15436241610738255</v>
      </c>
      <c r="AK1345">
        <f t="shared" si="83"/>
        <v>0.11649230872793538</v>
      </c>
      <c r="AM1345">
        <v>0.6818877112315922</v>
      </c>
      <c r="AN1345" s="8">
        <f>IF(L1345="Male", 1, 0)</f>
        <v>1</v>
      </c>
    </row>
    <row r="1346" spans="1:40" ht="15" x14ac:dyDescent="0.3">
      <c r="A1346">
        <v>1345</v>
      </c>
      <c r="B1346">
        <v>37</v>
      </c>
      <c r="C1346">
        <v>42456</v>
      </c>
      <c r="D1346">
        <v>642</v>
      </c>
      <c r="E1346">
        <v>142136</v>
      </c>
      <c r="F1346" t="s">
        <v>35</v>
      </c>
      <c r="G1346">
        <v>5582</v>
      </c>
      <c r="H1346">
        <v>0</v>
      </c>
      <c r="I1346">
        <v>1</v>
      </c>
      <c r="J1346" t="s">
        <v>20</v>
      </c>
      <c r="K1346" t="s">
        <v>29</v>
      </c>
      <c r="L1346" t="s">
        <v>22</v>
      </c>
      <c r="M1346" t="s">
        <v>31</v>
      </c>
      <c r="N1346">
        <v>0</v>
      </c>
      <c r="O1346">
        <v>1</v>
      </c>
      <c r="P1346">
        <v>86235</v>
      </c>
      <c r="Q1346" t="s">
        <v>32</v>
      </c>
      <c r="R1346">
        <v>13</v>
      </c>
      <c r="S1346" t="s">
        <v>42</v>
      </c>
      <c r="W1346" t="str">
        <f>IF(B1346&lt;30,"&lt;30",IF(B1346&lt;=40,"30-40",IF(B1346&lt;=50,"41-50",IF(B1346&lt;=60,"51-60","&gt;60"))))</f>
        <v>30-40</v>
      </c>
      <c r="X1346" t="str">
        <f t="shared" si="80"/>
        <v>31-45 (Middle-Aged)</v>
      </c>
      <c r="AA1346" t="str" cm="1">
        <f t="array" ref="AA1346">INDEX(F1346:F2845, MATCH(MAX(IF(H1346:H2845="0", COUNTIF(F1346:F2845, F1346:F2845), 0)), IF(H1346:H2845="0", COUNTIF(F1346:F2845, F1346:F2845), 0), 0))</f>
        <v>Medical</v>
      </c>
      <c r="AB1346" t="str" cm="1">
        <f t="array" ref="AB1346">INDEX(Q1346:Q2344, MATCH(MAX(COUNTIFS(Q1346:Q2344, Q1346:Q2344, AC1346:AC2344, "High")), COUNTIFS(Q1346:Q2344, Q1346:Q2344, AC1346:AC2344, "High"), 0))</f>
        <v>South</v>
      </c>
      <c r="AC1346" t="str">
        <v>High Risk</v>
      </c>
      <c r="AH1346">
        <f t="shared" si="81"/>
        <v>647.78062678062679</v>
      </c>
      <c r="AJ1346">
        <f t="shared" si="82"/>
        <v>0.15873015873015872</v>
      </c>
      <c r="AK1346">
        <f t="shared" si="83"/>
        <v>0.1213262625435706</v>
      </c>
      <c r="AM1346">
        <v>0.48355855652000762</v>
      </c>
      <c r="AN1346" s="8">
        <f>IF(L1346="Male", 1, 0)</f>
        <v>0</v>
      </c>
    </row>
    <row r="1347" spans="1:40" ht="15" x14ac:dyDescent="0.3">
      <c r="A1347">
        <v>1346</v>
      </c>
      <c r="B1347">
        <v>59</v>
      </c>
      <c r="C1347">
        <v>52542</v>
      </c>
      <c r="D1347">
        <v>673</v>
      </c>
      <c r="E1347">
        <v>214926</v>
      </c>
      <c r="F1347" t="s">
        <v>28</v>
      </c>
      <c r="G1347">
        <v>5576</v>
      </c>
      <c r="H1347">
        <v>0</v>
      </c>
      <c r="I1347">
        <v>1</v>
      </c>
      <c r="J1347" t="s">
        <v>20</v>
      </c>
      <c r="K1347" t="s">
        <v>33</v>
      </c>
      <c r="L1347" t="s">
        <v>22</v>
      </c>
      <c r="M1347" t="s">
        <v>41</v>
      </c>
      <c r="N1347">
        <v>0</v>
      </c>
      <c r="O1347">
        <v>4</v>
      </c>
      <c r="P1347">
        <v>91640</v>
      </c>
      <c r="Q1347" t="s">
        <v>24</v>
      </c>
      <c r="R1347">
        <v>19</v>
      </c>
      <c r="S1347" t="s">
        <v>45</v>
      </c>
      <c r="W1347" t="str">
        <f>IF(B1347&lt;30,"&lt;30",IF(B1347&lt;=40,"30-40",IF(B1347&lt;=50,"41-50",IF(B1347&lt;=60,"51-60","&gt;60"))))</f>
        <v>51-60</v>
      </c>
      <c r="X1347" t="str">
        <f t="shared" ref="X1347:X1410" si="84">IF(B1347&lt;=30, "18-30 (Young Adult)", IF(B1347&lt;=45, "31-45 (Middle-Aged)", "46-60 (Older Adult)"))</f>
        <v>46-60 (Older Adult)</v>
      </c>
      <c r="AA1347" t="str" cm="1">
        <f t="array" ref="AA1347">INDEX(F1347:F2846, MATCH(MAX(IF(H1347:H2846="0", COUNTIF(F1347:F2846, F1347:F2846), 0)), IF(H1347:H2846="0", COUNTIF(F1347:F2846, F1347:F2846), 0), 0))</f>
        <v>Education</v>
      </c>
      <c r="AB1347" t="str" cm="1">
        <f t="array" ref="AB1347">INDEX(Q1347:Q2345, MATCH(MAX(COUNTIFS(Q1347:Q2345, Q1347:Q2345, AC1347:AC2345, "High")), COUNTIFS(Q1347:Q2345, Q1347:Q2345, AC1347:AC2345, "High"), 0))</f>
        <v>East</v>
      </c>
      <c r="AC1347" t="str">
        <v>High Risk</v>
      </c>
      <c r="AH1347">
        <f t="shared" ref="AH1347:AH1410" si="85">AVERAGEIF(M:M,M1347,D:D)</f>
        <v>648.68905472636811</v>
      </c>
      <c r="AJ1347">
        <f t="shared" ref="AJ1347:AJ1410" si="86">AVERAGEIFS(H:H,N:N,N1347)</f>
        <v>0.15873015873015872</v>
      </c>
      <c r="AK1347">
        <f t="shared" ref="AK1347:AK1410" si="87">CORREL(O1347:O2846, H1347:H2846)</f>
        <v>0.11860923758417538</v>
      </c>
      <c r="AM1347">
        <v>0.57484861924458963</v>
      </c>
      <c r="AN1347" s="8">
        <f>IF(L1347="Male", 1, 0)</f>
        <v>0</v>
      </c>
    </row>
    <row r="1348" spans="1:40" ht="15" x14ac:dyDescent="0.3">
      <c r="A1348">
        <v>1347</v>
      </c>
      <c r="B1348">
        <v>33</v>
      </c>
      <c r="C1348">
        <v>16145</v>
      </c>
      <c r="D1348">
        <v>613</v>
      </c>
      <c r="E1348">
        <v>301594</v>
      </c>
      <c r="F1348" t="s">
        <v>19</v>
      </c>
      <c r="G1348">
        <v>3878</v>
      </c>
      <c r="H1348">
        <v>0</v>
      </c>
      <c r="I1348">
        <v>1</v>
      </c>
      <c r="J1348" t="s">
        <v>20</v>
      </c>
      <c r="K1348" t="s">
        <v>21</v>
      </c>
      <c r="L1348" t="s">
        <v>22</v>
      </c>
      <c r="M1348" t="s">
        <v>41</v>
      </c>
      <c r="N1348">
        <v>1</v>
      </c>
      <c r="O1348">
        <v>2</v>
      </c>
      <c r="P1348">
        <v>102371</v>
      </c>
      <c r="Q1348" t="s">
        <v>26</v>
      </c>
      <c r="R1348">
        <v>4</v>
      </c>
      <c r="S1348" t="s">
        <v>42</v>
      </c>
      <c r="W1348" t="str">
        <f>IF(B1348&lt;30,"&lt;30",IF(B1348&lt;=40,"30-40",IF(B1348&lt;=50,"41-50",IF(B1348&lt;=60,"51-60","&gt;60"))))</f>
        <v>30-40</v>
      </c>
      <c r="X1348" t="str">
        <f t="shared" si="84"/>
        <v>31-45 (Middle-Aged)</v>
      </c>
      <c r="AA1348" t="str" cm="1">
        <f t="array" ref="AA1348">INDEX(F1348:F2847, MATCH(MAX(IF(H1348:H2847="0", COUNTIF(F1348:F2847, F1348:F2847), 0)), IF(H1348:H2847="0", COUNTIF(F1348:F2847, F1348:F2847), 0), 0))</f>
        <v>Home</v>
      </c>
      <c r="AB1348" t="str" cm="1">
        <f t="array" ref="AB1348">INDEX(Q1348:Q2346, MATCH(MAX(COUNTIFS(Q1348:Q2346, Q1348:Q2346, AC1348:AC2346, "High")), COUNTIFS(Q1348:Q2346, Q1348:Q2346, AC1348:AC2346, "High"), 0))</f>
        <v>West</v>
      </c>
      <c r="AC1348" t="str">
        <v>High Risk</v>
      </c>
      <c r="AH1348">
        <f t="shared" si="85"/>
        <v>648.68905472636811</v>
      </c>
      <c r="AJ1348">
        <f t="shared" si="86"/>
        <v>0.15436241610738255</v>
      </c>
      <c r="AK1348">
        <f t="shared" si="87"/>
        <v>0.12359313251866562</v>
      </c>
      <c r="AM1348">
        <v>0.2454133215064761</v>
      </c>
      <c r="AN1348" s="8">
        <f>IF(L1348="Male", 1, 0)</f>
        <v>0</v>
      </c>
    </row>
    <row r="1349" spans="1:40" ht="15" x14ac:dyDescent="0.3">
      <c r="A1349">
        <v>1348</v>
      </c>
      <c r="B1349">
        <v>48</v>
      </c>
      <c r="C1349">
        <v>59563</v>
      </c>
      <c r="D1349">
        <v>669</v>
      </c>
      <c r="E1349">
        <v>233779</v>
      </c>
      <c r="F1349" t="s">
        <v>44</v>
      </c>
      <c r="G1349">
        <v>4600</v>
      </c>
      <c r="H1349">
        <v>0</v>
      </c>
      <c r="I1349">
        <v>0</v>
      </c>
      <c r="J1349" t="s">
        <v>20</v>
      </c>
      <c r="K1349" t="s">
        <v>29</v>
      </c>
      <c r="L1349" t="s">
        <v>30</v>
      </c>
      <c r="M1349" t="s">
        <v>41</v>
      </c>
      <c r="N1349">
        <v>1</v>
      </c>
      <c r="O1349">
        <v>2</v>
      </c>
      <c r="P1349">
        <v>63405</v>
      </c>
      <c r="Q1349" t="s">
        <v>26</v>
      </c>
      <c r="R1349">
        <v>6</v>
      </c>
      <c r="S1349" t="s">
        <v>42</v>
      </c>
      <c r="W1349" t="str">
        <f>IF(B1349&lt;30,"&lt;30",IF(B1349&lt;=40,"30-40",IF(B1349&lt;=50,"41-50",IF(B1349&lt;=60,"51-60","&gt;60"))))</f>
        <v>41-50</v>
      </c>
      <c r="X1349" t="str">
        <f t="shared" si="84"/>
        <v>46-60 (Older Adult)</v>
      </c>
      <c r="AA1349" t="str" cm="1">
        <f t="array" ref="AA1349">INDEX(F1349:F2848, MATCH(MAX(IF(H1349:H2848="0", COUNTIF(F1349:F2848, F1349:F2848), 0)), IF(H1349:H2848="0", COUNTIF(F1349:F2848, F1349:F2848), 0), 0))</f>
        <v>Personal</v>
      </c>
      <c r="AB1349" t="str" cm="1">
        <f t="array" ref="AB1349">INDEX(Q1349:Q2347, MATCH(MAX(COUNTIFS(Q1349:Q2347, Q1349:Q2347, AC1349:AC2347, "High")), COUNTIFS(Q1349:Q2347, Q1349:Q2347, AC1349:AC2347, "High"), 0))</f>
        <v>West</v>
      </c>
      <c r="AC1349" t="str">
        <v>High Risk</v>
      </c>
      <c r="AH1349">
        <f t="shared" si="85"/>
        <v>648.68905472636811</v>
      </c>
      <c r="AJ1349">
        <f t="shared" si="86"/>
        <v>0.15436241610738255</v>
      </c>
      <c r="AK1349">
        <f t="shared" si="87"/>
        <v>0.12275858101086672</v>
      </c>
      <c r="AM1349">
        <v>0.63839685743508046</v>
      </c>
      <c r="AN1349" s="8">
        <f>IF(L1349="Male", 1, 0)</f>
        <v>1</v>
      </c>
    </row>
    <row r="1350" spans="1:40" ht="15" x14ac:dyDescent="0.3">
      <c r="A1350">
        <v>1349</v>
      </c>
      <c r="B1350">
        <v>31</v>
      </c>
      <c r="C1350">
        <v>52238</v>
      </c>
      <c r="D1350">
        <v>651</v>
      </c>
      <c r="E1350">
        <v>186270</v>
      </c>
      <c r="F1350" t="s">
        <v>35</v>
      </c>
      <c r="G1350">
        <v>4532</v>
      </c>
      <c r="H1350">
        <v>0</v>
      </c>
      <c r="I1350">
        <v>1</v>
      </c>
      <c r="J1350" t="s">
        <v>20</v>
      </c>
      <c r="K1350" t="s">
        <v>21</v>
      </c>
      <c r="L1350" t="s">
        <v>22</v>
      </c>
      <c r="M1350" t="s">
        <v>23</v>
      </c>
      <c r="N1350">
        <v>2</v>
      </c>
      <c r="O1350">
        <v>2</v>
      </c>
      <c r="P1350">
        <v>95443</v>
      </c>
      <c r="Q1350" t="s">
        <v>32</v>
      </c>
      <c r="R1350">
        <v>17</v>
      </c>
      <c r="S1350" t="s">
        <v>27</v>
      </c>
      <c r="W1350" t="str">
        <f>IF(B1350&lt;30,"&lt;30",IF(B1350&lt;=40,"30-40",IF(B1350&lt;=50,"41-50",IF(B1350&lt;=60,"51-60","&gt;60"))))</f>
        <v>30-40</v>
      </c>
      <c r="X1350" t="str">
        <f t="shared" si="84"/>
        <v>31-45 (Middle-Aged)</v>
      </c>
      <c r="AA1350" t="str" cm="1">
        <f t="array" ref="AA1350">INDEX(F1350:F2849, MATCH(MAX(IF(H1350:H2849="0", COUNTIF(F1350:F2849, F1350:F2849), 0)), IF(H1350:H2849="0", COUNTIF(F1350:F2849, F1350:F2849), 0), 0))</f>
        <v>Medical</v>
      </c>
      <c r="AB1350" t="str" cm="1">
        <f t="array" ref="AB1350">INDEX(Q1350:Q2348, MATCH(MAX(COUNTIFS(Q1350:Q2348, Q1350:Q2348, AC1350:AC2348, "High")), COUNTIFS(Q1350:Q2348, Q1350:Q2348, AC1350:AC2348, "High"), 0))</f>
        <v>South</v>
      </c>
      <c r="AC1350" t="str">
        <v>High Risk</v>
      </c>
      <c r="AH1350">
        <f t="shared" si="85"/>
        <v>647.51989389920425</v>
      </c>
      <c r="AJ1350">
        <f t="shared" si="86"/>
        <v>0.13100436681222707</v>
      </c>
      <c r="AK1350">
        <f t="shared" si="87"/>
        <v>0.1219113980950812</v>
      </c>
      <c r="AM1350">
        <v>0.57209706470678745</v>
      </c>
      <c r="AN1350" s="8">
        <f>IF(L1350="Male", 1, 0)</f>
        <v>0</v>
      </c>
    </row>
    <row r="1351" spans="1:40" ht="15" x14ac:dyDescent="0.3">
      <c r="A1351">
        <v>1350</v>
      </c>
      <c r="B1351">
        <v>30</v>
      </c>
      <c r="C1351">
        <v>73928</v>
      </c>
      <c r="D1351">
        <v>657</v>
      </c>
      <c r="E1351">
        <v>265374</v>
      </c>
      <c r="F1351" t="s">
        <v>40</v>
      </c>
      <c r="G1351">
        <v>5932</v>
      </c>
      <c r="H1351">
        <v>0</v>
      </c>
      <c r="I1351">
        <v>0</v>
      </c>
      <c r="J1351" t="s">
        <v>20</v>
      </c>
      <c r="K1351" t="s">
        <v>21</v>
      </c>
      <c r="L1351" t="s">
        <v>30</v>
      </c>
      <c r="M1351" t="s">
        <v>31</v>
      </c>
      <c r="N1351">
        <v>4</v>
      </c>
      <c r="O1351">
        <v>2</v>
      </c>
      <c r="P1351">
        <v>98087</v>
      </c>
      <c r="Q1351" t="s">
        <v>24</v>
      </c>
      <c r="R1351">
        <v>9</v>
      </c>
      <c r="S1351" t="s">
        <v>25</v>
      </c>
      <c r="W1351" t="str">
        <f>IF(B1351&lt;30,"&lt;30",IF(B1351&lt;=40,"30-40",IF(B1351&lt;=50,"41-50",IF(B1351&lt;=60,"51-60","&gt;60"))))</f>
        <v>30-40</v>
      </c>
      <c r="X1351" t="str">
        <f t="shared" si="84"/>
        <v>18-30 (Young Adult)</v>
      </c>
      <c r="AA1351" t="str" cm="1">
        <f t="array" ref="AA1351">INDEX(F1351:F2850, MATCH(MAX(IF(H1351:H2850="0", COUNTIF(F1351:F2850, F1351:F2850), 0)), IF(H1351:H2850="0", COUNTIF(F1351:F2850, F1351:F2850), 0), 0))</f>
        <v>Car</v>
      </c>
      <c r="AB1351" t="str" cm="1">
        <f t="array" ref="AB1351">INDEX(Q1351:Q2349, MATCH(MAX(COUNTIFS(Q1351:Q2349, Q1351:Q2349, AC1351:AC2349, "High")), COUNTIFS(Q1351:Q2349, Q1351:Q2349, AC1351:AC2349, "High"), 0))</f>
        <v>East</v>
      </c>
      <c r="AC1351" t="str">
        <v>High Risk</v>
      </c>
      <c r="AH1351">
        <f t="shared" si="85"/>
        <v>647.78062678062679</v>
      </c>
      <c r="AJ1351">
        <f t="shared" si="86"/>
        <v>0.17796610169491525</v>
      </c>
      <c r="AK1351">
        <f t="shared" si="87"/>
        <v>0.12105129472469739</v>
      </c>
      <c r="AM1351">
        <v>0.76841686051247704</v>
      </c>
      <c r="AN1351" s="8">
        <f>IF(L1351="Male", 1, 0)</f>
        <v>1</v>
      </c>
    </row>
    <row r="1352" spans="1:40" ht="15" x14ac:dyDescent="0.3">
      <c r="A1352">
        <v>1351</v>
      </c>
      <c r="B1352">
        <v>59</v>
      </c>
      <c r="C1352">
        <v>38849</v>
      </c>
      <c r="D1352">
        <v>529</v>
      </c>
      <c r="E1352">
        <v>309959</v>
      </c>
      <c r="F1352" t="s">
        <v>19</v>
      </c>
      <c r="G1352">
        <v>5732</v>
      </c>
      <c r="H1352">
        <v>0</v>
      </c>
      <c r="I1352">
        <v>1</v>
      </c>
      <c r="J1352" t="s">
        <v>20</v>
      </c>
      <c r="K1352" t="s">
        <v>33</v>
      </c>
      <c r="L1352" t="s">
        <v>22</v>
      </c>
      <c r="M1352" t="s">
        <v>37</v>
      </c>
      <c r="N1352">
        <v>1</v>
      </c>
      <c r="O1352">
        <v>3</v>
      </c>
      <c r="P1352">
        <v>149111</v>
      </c>
      <c r="Q1352" t="s">
        <v>26</v>
      </c>
      <c r="R1352">
        <v>2</v>
      </c>
      <c r="S1352" t="s">
        <v>43</v>
      </c>
      <c r="W1352" t="str">
        <f>IF(B1352&lt;30,"&lt;30",IF(B1352&lt;=40,"30-40",IF(B1352&lt;=50,"41-50",IF(B1352&lt;=60,"51-60","&gt;60"))))</f>
        <v>51-60</v>
      </c>
      <c r="X1352" t="str">
        <f t="shared" si="84"/>
        <v>46-60 (Older Adult)</v>
      </c>
      <c r="AA1352" t="str" cm="1">
        <f t="array" ref="AA1352">INDEX(F1352:F2851, MATCH(MAX(IF(H1352:H2851="0", COUNTIF(F1352:F2851, F1352:F2851), 0)), IF(H1352:H2851="0", COUNTIF(F1352:F2851, F1352:F2851), 0), 0))</f>
        <v>Home</v>
      </c>
      <c r="AB1352" t="str" cm="1">
        <f t="array" ref="AB1352">INDEX(Q1352:Q2350, MATCH(MAX(COUNTIFS(Q1352:Q2350, Q1352:Q2350, AC1352:AC2350, "High")), COUNTIFS(Q1352:Q2350, Q1352:Q2350, AC1352:AC2350, "High"), 0))</f>
        <v>West</v>
      </c>
      <c r="AC1352" t="str">
        <v>Low Risk</v>
      </c>
      <c r="AH1352">
        <f t="shared" si="85"/>
        <v>652.44324324324327</v>
      </c>
      <c r="AJ1352">
        <f t="shared" si="86"/>
        <v>0.15436241610738255</v>
      </c>
      <c r="AK1352">
        <f t="shared" si="87"/>
        <v>0.12017797296360701</v>
      </c>
      <c r="AM1352">
        <v>0.45091099988233485</v>
      </c>
      <c r="AN1352" s="8">
        <f>IF(L1352="Male", 1, 0)</f>
        <v>0</v>
      </c>
    </row>
    <row r="1353" spans="1:40" ht="15" x14ac:dyDescent="0.3">
      <c r="A1353">
        <v>1352</v>
      </c>
      <c r="B1353">
        <v>44</v>
      </c>
      <c r="C1353">
        <v>57732</v>
      </c>
      <c r="D1353">
        <v>650</v>
      </c>
      <c r="E1353">
        <v>243167</v>
      </c>
      <c r="F1353" t="s">
        <v>35</v>
      </c>
      <c r="G1353">
        <v>5572</v>
      </c>
      <c r="H1353">
        <v>1</v>
      </c>
      <c r="I1353">
        <v>0</v>
      </c>
      <c r="J1353" t="s">
        <v>20</v>
      </c>
      <c r="K1353" t="s">
        <v>21</v>
      </c>
      <c r="L1353" t="s">
        <v>22</v>
      </c>
      <c r="M1353" t="s">
        <v>37</v>
      </c>
      <c r="N1353">
        <v>0</v>
      </c>
      <c r="O1353">
        <v>1</v>
      </c>
      <c r="P1353">
        <v>91056</v>
      </c>
      <c r="Q1353" t="s">
        <v>24</v>
      </c>
      <c r="R1353">
        <v>6</v>
      </c>
      <c r="S1353" t="s">
        <v>27</v>
      </c>
      <c r="W1353" t="str">
        <f>IF(B1353&lt;30,"&lt;30",IF(B1353&lt;=40,"30-40",IF(B1353&lt;=50,"41-50",IF(B1353&lt;=60,"51-60","&gt;60"))))</f>
        <v>41-50</v>
      </c>
      <c r="X1353" t="str">
        <f t="shared" si="84"/>
        <v>31-45 (Middle-Aged)</v>
      </c>
      <c r="AA1353" t="str" cm="1">
        <f t="array" ref="AA1353">INDEX(F1353:F2852, MATCH(MAX(IF(H1353:H2852="0", COUNTIF(F1353:F2852, F1353:F2852), 0)), IF(H1353:H2852="0", COUNTIF(F1353:F2852, F1353:F2852), 0), 0))</f>
        <v>Medical</v>
      </c>
      <c r="AB1353" t="str" cm="1">
        <f t="array" ref="AB1353">INDEX(Q1353:Q2351, MATCH(MAX(COUNTIFS(Q1353:Q2351, Q1353:Q2351, AC1353:AC2351, "High")), COUNTIFS(Q1353:Q2351, Q1353:Q2351, AC1353:AC2351, "High"), 0))</f>
        <v>East</v>
      </c>
      <c r="AC1353" t="str">
        <v>High Risk</v>
      </c>
      <c r="AH1353">
        <f t="shared" si="85"/>
        <v>652.44324324324327</v>
      </c>
      <c r="AJ1353">
        <f t="shared" si="86"/>
        <v>0.15873015873015872</v>
      </c>
      <c r="AK1353">
        <f t="shared" si="87"/>
        <v>0.12198176153932216</v>
      </c>
      <c r="AM1353">
        <v>0.62182417204456797</v>
      </c>
      <c r="AN1353" s="8">
        <f>IF(L1353="Male", 1, 0)</f>
        <v>0</v>
      </c>
    </row>
    <row r="1354" spans="1:40" ht="15" x14ac:dyDescent="0.3">
      <c r="A1354">
        <v>1353</v>
      </c>
      <c r="B1354">
        <v>58</v>
      </c>
      <c r="C1354">
        <v>34949</v>
      </c>
      <c r="D1354">
        <v>637</v>
      </c>
      <c r="E1354">
        <v>113422</v>
      </c>
      <c r="F1354" t="s">
        <v>40</v>
      </c>
      <c r="G1354">
        <v>4438</v>
      </c>
      <c r="H1354">
        <v>0</v>
      </c>
      <c r="I1354">
        <v>1</v>
      </c>
      <c r="J1354" t="s">
        <v>20</v>
      </c>
      <c r="K1354" t="s">
        <v>21</v>
      </c>
      <c r="L1354" t="s">
        <v>30</v>
      </c>
      <c r="M1354" t="s">
        <v>37</v>
      </c>
      <c r="N1354">
        <v>2</v>
      </c>
      <c r="O1354">
        <v>3</v>
      </c>
      <c r="P1354">
        <v>106000</v>
      </c>
      <c r="Q1354" t="s">
        <v>38</v>
      </c>
      <c r="R1354">
        <v>18</v>
      </c>
      <c r="S1354" t="s">
        <v>34</v>
      </c>
      <c r="W1354" t="str">
        <f>IF(B1354&lt;30,"&lt;30",IF(B1354&lt;=40,"30-40",IF(B1354&lt;=50,"41-50",IF(B1354&lt;=60,"51-60","&gt;60"))))</f>
        <v>51-60</v>
      </c>
      <c r="X1354" t="str">
        <f t="shared" si="84"/>
        <v>46-60 (Older Adult)</v>
      </c>
      <c r="AA1354" t="str" cm="1">
        <f t="array" ref="AA1354">INDEX(F1354:F2853, MATCH(MAX(IF(H1354:H2853="0", COUNTIF(F1354:F2853, F1354:F2853), 0)), IF(H1354:H2853="0", COUNTIF(F1354:F2853, F1354:F2853), 0), 0))</f>
        <v>Car</v>
      </c>
      <c r="AB1354" t="str" cm="1">
        <f t="array" ref="AB1354">INDEX(Q1354:Q2352, MATCH(MAX(COUNTIFS(Q1354:Q2352, Q1354:Q2352, AC1354:AC2352, "High")), COUNTIFS(Q1354:Q2352, Q1354:Q2352, AC1354:AC2352, "High"), 0))</f>
        <v>North</v>
      </c>
      <c r="AC1354" t="str">
        <v>High Risk</v>
      </c>
      <c r="AH1354">
        <f t="shared" si="85"/>
        <v>652.44324324324327</v>
      </c>
      <c r="AJ1354">
        <f t="shared" si="86"/>
        <v>0.13100436681222707</v>
      </c>
      <c r="AK1354">
        <f t="shared" si="87"/>
        <v>0.14540396891002891</v>
      </c>
      <c r="AM1354">
        <v>0.41561145153553036</v>
      </c>
      <c r="AN1354" s="8">
        <f>IF(L1354="Male", 1, 0)</f>
        <v>1</v>
      </c>
    </row>
    <row r="1355" spans="1:40" ht="15" x14ac:dyDescent="0.3">
      <c r="A1355">
        <v>1354</v>
      </c>
      <c r="B1355">
        <v>44</v>
      </c>
      <c r="C1355">
        <v>48349</v>
      </c>
      <c r="D1355">
        <v>669</v>
      </c>
      <c r="E1355">
        <v>230840</v>
      </c>
      <c r="F1355" t="s">
        <v>19</v>
      </c>
      <c r="G1355">
        <v>6365</v>
      </c>
      <c r="H1355">
        <v>0</v>
      </c>
      <c r="I1355">
        <v>1</v>
      </c>
      <c r="J1355" t="s">
        <v>20</v>
      </c>
      <c r="K1355" t="s">
        <v>29</v>
      </c>
      <c r="L1355" t="s">
        <v>22</v>
      </c>
      <c r="M1355" t="s">
        <v>31</v>
      </c>
      <c r="N1355">
        <v>3</v>
      </c>
      <c r="O1355">
        <v>4</v>
      </c>
      <c r="P1355">
        <v>127558</v>
      </c>
      <c r="Q1355" t="s">
        <v>32</v>
      </c>
      <c r="R1355">
        <v>15</v>
      </c>
      <c r="S1355" t="s">
        <v>45</v>
      </c>
      <c r="W1355" t="str">
        <f>IF(B1355&lt;30,"&lt;30",IF(B1355&lt;=40,"30-40",IF(B1355&lt;=50,"41-50",IF(B1355&lt;=60,"51-60","&gt;60"))))</f>
        <v>41-50</v>
      </c>
      <c r="X1355" t="str">
        <f t="shared" si="84"/>
        <v>31-45 (Middle-Aged)</v>
      </c>
      <c r="AA1355" t="str" cm="1">
        <f t="array" ref="AA1355">INDEX(F1355:F2854, MATCH(MAX(IF(H1355:H2854="0", COUNTIF(F1355:F2854, F1355:F2854), 0)), IF(H1355:H2854="0", COUNTIF(F1355:F2854, F1355:F2854), 0), 0))</f>
        <v>Home</v>
      </c>
      <c r="AB1355" t="str" cm="1">
        <f t="array" ref="AB1355">INDEX(Q1355:Q2353, MATCH(MAX(COUNTIFS(Q1355:Q2353, Q1355:Q2353, AC1355:AC2353, "High")), COUNTIFS(Q1355:Q2353, Q1355:Q2353, AC1355:AC2353, "High"), 0))</f>
        <v>South</v>
      </c>
      <c r="AC1355" t="str">
        <v>High Risk</v>
      </c>
      <c r="AH1355">
        <f t="shared" si="85"/>
        <v>647.78062678062679</v>
      </c>
      <c r="AJ1355">
        <f t="shared" si="86"/>
        <v>0.13414634146341464</v>
      </c>
      <c r="AK1355">
        <f t="shared" si="87"/>
        <v>0.1472254620012878</v>
      </c>
      <c r="AM1355">
        <v>0.53689707918865348</v>
      </c>
      <c r="AN1355" s="8">
        <f>IF(L1355="Male", 1, 0)</f>
        <v>0</v>
      </c>
    </row>
    <row r="1356" spans="1:40" ht="15" x14ac:dyDescent="0.3">
      <c r="A1356">
        <v>1355</v>
      </c>
      <c r="B1356">
        <v>53</v>
      </c>
      <c r="C1356">
        <v>25471</v>
      </c>
      <c r="D1356">
        <v>617</v>
      </c>
      <c r="E1356">
        <v>267439</v>
      </c>
      <c r="F1356" t="s">
        <v>44</v>
      </c>
      <c r="G1356">
        <v>5181</v>
      </c>
      <c r="H1356">
        <v>0</v>
      </c>
      <c r="I1356">
        <v>1</v>
      </c>
      <c r="J1356" t="s">
        <v>20</v>
      </c>
      <c r="K1356" t="s">
        <v>29</v>
      </c>
      <c r="L1356" t="s">
        <v>22</v>
      </c>
      <c r="M1356" t="s">
        <v>41</v>
      </c>
      <c r="N1356">
        <v>2</v>
      </c>
      <c r="O1356">
        <v>4</v>
      </c>
      <c r="P1356">
        <v>74875</v>
      </c>
      <c r="Q1356" t="s">
        <v>26</v>
      </c>
      <c r="R1356">
        <v>16</v>
      </c>
      <c r="S1356" t="s">
        <v>43</v>
      </c>
      <c r="W1356" t="str">
        <f>IF(B1356&lt;30,"&lt;30",IF(B1356&lt;=40,"30-40",IF(B1356&lt;=50,"41-50",IF(B1356&lt;=60,"51-60","&gt;60"))))</f>
        <v>51-60</v>
      </c>
      <c r="X1356" t="str">
        <f t="shared" si="84"/>
        <v>46-60 (Older Adult)</v>
      </c>
      <c r="AA1356" t="str" cm="1">
        <f t="array" ref="AA1356">INDEX(F1356:F2855, MATCH(MAX(IF(H1356:H2855="0", COUNTIF(F1356:F2855, F1356:F2855), 0)), IF(H1356:H2855="0", COUNTIF(F1356:F2855, F1356:F2855), 0), 0))</f>
        <v>Personal</v>
      </c>
      <c r="AB1356" t="str" cm="1">
        <f t="array" ref="AB1356">INDEX(Q1356:Q2354, MATCH(MAX(COUNTIFS(Q1356:Q2354, Q1356:Q2354, AC1356:AC2354, "High")), COUNTIFS(Q1356:Q2354, Q1356:Q2354, AC1356:AC2354, "High"), 0))</f>
        <v>West</v>
      </c>
      <c r="AC1356" t="str">
        <v>High Risk</v>
      </c>
      <c r="AH1356">
        <f t="shared" si="85"/>
        <v>648.68905472636811</v>
      </c>
      <c r="AJ1356">
        <f t="shared" si="86"/>
        <v>0.13100436681222707</v>
      </c>
      <c r="AK1356">
        <f t="shared" si="87"/>
        <v>0.15267351368250048</v>
      </c>
      <c r="AM1356">
        <v>0.32982449788655266</v>
      </c>
      <c r="AN1356" s="8">
        <f>IF(L1356="Male", 1, 0)</f>
        <v>0</v>
      </c>
    </row>
    <row r="1357" spans="1:40" ht="15" x14ac:dyDescent="0.3">
      <c r="A1357">
        <v>1356</v>
      </c>
      <c r="B1357">
        <v>37</v>
      </c>
      <c r="C1357">
        <v>70340</v>
      </c>
      <c r="D1357">
        <v>631</v>
      </c>
      <c r="E1357">
        <v>96803</v>
      </c>
      <c r="F1357" t="s">
        <v>40</v>
      </c>
      <c r="G1357">
        <v>5495</v>
      </c>
      <c r="H1357">
        <v>0</v>
      </c>
      <c r="I1357">
        <v>0</v>
      </c>
      <c r="J1357" t="s">
        <v>20</v>
      </c>
      <c r="K1357" t="s">
        <v>21</v>
      </c>
      <c r="L1357" t="s">
        <v>22</v>
      </c>
      <c r="M1357" t="s">
        <v>37</v>
      </c>
      <c r="N1357">
        <v>1</v>
      </c>
      <c r="O1357">
        <v>1</v>
      </c>
      <c r="P1357">
        <v>141272</v>
      </c>
      <c r="Q1357" t="s">
        <v>32</v>
      </c>
      <c r="R1357">
        <v>1</v>
      </c>
      <c r="S1357" t="s">
        <v>34</v>
      </c>
      <c r="W1357" t="str">
        <f>IF(B1357&lt;30,"&lt;30",IF(B1357&lt;=40,"30-40",IF(B1357&lt;=50,"41-50",IF(B1357&lt;=60,"51-60","&gt;60"))))</f>
        <v>30-40</v>
      </c>
      <c r="X1357" t="str">
        <f t="shared" si="84"/>
        <v>31-45 (Middle-Aged)</v>
      </c>
      <c r="AA1357" t="str" cm="1">
        <f t="array" ref="AA1357">INDEX(F1357:F2856, MATCH(MAX(IF(H1357:H2856="0", COUNTIF(F1357:F2856, F1357:F2856), 0)), IF(H1357:H2856="0", COUNTIF(F1357:F2856, F1357:F2856), 0), 0))</f>
        <v>Car</v>
      </c>
      <c r="AB1357" t="str" cm="1">
        <f t="array" ref="AB1357">INDEX(Q1357:Q2355, MATCH(MAX(COUNTIFS(Q1357:Q2355, Q1357:Q2355, AC1357:AC2355, "High")), COUNTIFS(Q1357:Q2355, Q1357:Q2355, AC1357:AC2355, "High"), 0))</f>
        <v>South</v>
      </c>
      <c r="AC1357" t="str">
        <v>High Risk</v>
      </c>
      <c r="AH1357">
        <f t="shared" si="85"/>
        <v>652.44324324324327</v>
      </c>
      <c r="AJ1357">
        <f t="shared" si="86"/>
        <v>0.15436241610738255</v>
      </c>
      <c r="AK1357">
        <f t="shared" si="87"/>
        <v>0.15829518565298323</v>
      </c>
      <c r="AM1357">
        <v>0.73594127603341686</v>
      </c>
      <c r="AN1357" s="8">
        <f>IF(L1357="Male", 1, 0)</f>
        <v>0</v>
      </c>
    </row>
    <row r="1358" spans="1:40" ht="15" x14ac:dyDescent="0.3">
      <c r="A1358">
        <v>1357</v>
      </c>
      <c r="B1358">
        <v>64</v>
      </c>
      <c r="C1358">
        <v>65789</v>
      </c>
      <c r="D1358">
        <v>676</v>
      </c>
      <c r="E1358">
        <v>246855</v>
      </c>
      <c r="F1358" t="s">
        <v>35</v>
      </c>
      <c r="G1358">
        <v>6730</v>
      </c>
      <c r="H1358">
        <v>0</v>
      </c>
      <c r="I1358">
        <v>1</v>
      </c>
      <c r="J1358" t="s">
        <v>20</v>
      </c>
      <c r="K1358" t="s">
        <v>29</v>
      </c>
      <c r="L1358" t="s">
        <v>30</v>
      </c>
      <c r="M1358" t="s">
        <v>31</v>
      </c>
      <c r="N1358">
        <v>5</v>
      </c>
      <c r="O1358">
        <v>1</v>
      </c>
      <c r="P1358">
        <v>152916</v>
      </c>
      <c r="Q1358" t="s">
        <v>38</v>
      </c>
      <c r="R1358">
        <v>10</v>
      </c>
      <c r="S1358" t="s">
        <v>25</v>
      </c>
      <c r="W1358" t="str">
        <f>IF(B1358&lt;30,"&lt;30",IF(B1358&lt;=40,"30-40",IF(B1358&lt;=50,"41-50",IF(B1358&lt;=60,"51-60","&gt;60"))))</f>
        <v>&gt;60</v>
      </c>
      <c r="X1358" t="str">
        <f t="shared" si="84"/>
        <v>46-60 (Older Adult)</v>
      </c>
      <c r="AA1358" t="str" cm="1">
        <f t="array" ref="AA1358">INDEX(F1358:F2857, MATCH(MAX(IF(H1358:H2857="0", COUNTIF(F1358:F2857, F1358:F2857), 0)), IF(H1358:H2857="0", COUNTIF(F1358:F2857, F1358:F2857), 0), 0))</f>
        <v>Medical</v>
      </c>
      <c r="AB1358" t="str" cm="1">
        <f t="array" ref="AB1358">INDEX(Q1358:Q2356, MATCH(MAX(COUNTIFS(Q1358:Q2356, Q1358:Q2356, AC1358:AC2356, "High")), COUNTIFS(Q1358:Q2356, Q1358:Q2356, AC1358:AC2356, "High"), 0))</f>
        <v>North</v>
      </c>
      <c r="AC1358" t="str">
        <v>High Risk</v>
      </c>
      <c r="AH1358">
        <f t="shared" si="85"/>
        <v>647.78062678062679</v>
      </c>
      <c r="AJ1358">
        <f t="shared" si="86"/>
        <v>0.11715481171548117</v>
      </c>
      <c r="AK1358">
        <f t="shared" si="87"/>
        <v>0.15555828691845472</v>
      </c>
      <c r="AM1358">
        <v>0.69474941846256888</v>
      </c>
      <c r="AN1358" s="8">
        <f>IF(L1358="Male", 1, 0)</f>
        <v>1</v>
      </c>
    </row>
    <row r="1359" spans="1:40" ht="15" x14ac:dyDescent="0.3">
      <c r="A1359">
        <v>1358</v>
      </c>
      <c r="B1359">
        <v>56</v>
      </c>
      <c r="C1359">
        <v>42909</v>
      </c>
      <c r="D1359">
        <v>722</v>
      </c>
      <c r="E1359">
        <v>189843</v>
      </c>
      <c r="F1359" t="s">
        <v>19</v>
      </c>
      <c r="G1359">
        <v>5662</v>
      </c>
      <c r="H1359">
        <v>0</v>
      </c>
      <c r="I1359">
        <v>1</v>
      </c>
      <c r="J1359" t="s">
        <v>20</v>
      </c>
      <c r="K1359" t="s">
        <v>33</v>
      </c>
      <c r="L1359" t="s">
        <v>30</v>
      </c>
      <c r="M1359" t="s">
        <v>23</v>
      </c>
      <c r="N1359">
        <v>1</v>
      </c>
      <c r="O1359">
        <v>3</v>
      </c>
      <c r="P1359">
        <v>99133</v>
      </c>
      <c r="Q1359" t="s">
        <v>24</v>
      </c>
      <c r="R1359">
        <v>10</v>
      </c>
      <c r="S1359" t="s">
        <v>34</v>
      </c>
      <c r="W1359" t="str">
        <f>IF(B1359&lt;30,"&lt;30",IF(B1359&lt;=40,"30-40",IF(B1359&lt;=50,"41-50",IF(B1359&lt;=60,"51-60","&gt;60"))))</f>
        <v>51-60</v>
      </c>
      <c r="X1359" t="str">
        <f t="shared" si="84"/>
        <v>46-60 (Older Adult)</v>
      </c>
      <c r="AA1359" t="str" cm="1">
        <f t="array" ref="AA1359">INDEX(F1359:F2858, MATCH(MAX(IF(H1359:H2858="0", COUNTIF(F1359:F2858, F1359:F2858), 0)), IF(H1359:H2858="0", COUNTIF(F1359:F2858, F1359:F2858), 0), 0))</f>
        <v>Home</v>
      </c>
      <c r="AB1359" t="str" cm="1">
        <f t="array" ref="AB1359">INDEX(Q1359:Q2357, MATCH(MAX(COUNTIFS(Q1359:Q2357, Q1359:Q2357, AC1359:AC2357, "High")), COUNTIFS(Q1359:Q2357, Q1359:Q2357, AC1359:AC2357, "High"), 0))</f>
        <v>East</v>
      </c>
      <c r="AC1359" t="str">
        <v>High Risk</v>
      </c>
      <c r="AH1359">
        <f t="shared" si="85"/>
        <v>647.51989389920425</v>
      </c>
      <c r="AJ1359">
        <f t="shared" si="86"/>
        <v>0.15436241610738255</v>
      </c>
      <c r="AK1359">
        <f t="shared" si="87"/>
        <v>0.15275235786229729</v>
      </c>
      <c r="AM1359">
        <v>0.48765873482798261</v>
      </c>
      <c r="AN1359" s="8">
        <f>IF(L1359="Male", 1, 0)</f>
        <v>1</v>
      </c>
    </row>
    <row r="1360" spans="1:40" ht="15" x14ac:dyDescent="0.3">
      <c r="A1360">
        <v>1359</v>
      </c>
      <c r="B1360">
        <v>55</v>
      </c>
      <c r="C1360">
        <v>53927</v>
      </c>
      <c r="D1360">
        <v>583</v>
      </c>
      <c r="E1360">
        <v>265771</v>
      </c>
      <c r="F1360" t="s">
        <v>28</v>
      </c>
      <c r="G1360">
        <v>4880</v>
      </c>
      <c r="H1360">
        <v>0</v>
      </c>
      <c r="I1360">
        <v>0</v>
      </c>
      <c r="J1360" t="s">
        <v>20</v>
      </c>
      <c r="K1360" t="s">
        <v>21</v>
      </c>
      <c r="L1360" t="s">
        <v>30</v>
      </c>
      <c r="M1360" t="s">
        <v>31</v>
      </c>
      <c r="N1360">
        <v>4</v>
      </c>
      <c r="O1360">
        <v>2</v>
      </c>
      <c r="P1360">
        <v>83817</v>
      </c>
      <c r="Q1360" t="s">
        <v>32</v>
      </c>
      <c r="R1360">
        <v>6</v>
      </c>
      <c r="S1360" t="s">
        <v>42</v>
      </c>
      <c r="W1360" t="str">
        <f>IF(B1360&lt;30,"&lt;30",IF(B1360&lt;=40,"30-40",IF(B1360&lt;=50,"41-50",IF(B1360&lt;=60,"51-60","&gt;60"))))</f>
        <v>51-60</v>
      </c>
      <c r="X1360" t="str">
        <f t="shared" si="84"/>
        <v>46-60 (Older Adult)</v>
      </c>
      <c r="AA1360" t="str" cm="1">
        <f t="array" ref="AA1360">INDEX(F1360:F2859, MATCH(MAX(IF(H1360:H2859="0", COUNTIF(F1360:F2859, F1360:F2859), 0)), IF(H1360:H2859="0", COUNTIF(F1360:F2859, F1360:F2859), 0), 0))</f>
        <v>Education</v>
      </c>
      <c r="AB1360" t="str" cm="1">
        <f t="array" ref="AB1360">INDEX(Q1360:Q2358, MATCH(MAX(COUNTIFS(Q1360:Q2358, Q1360:Q2358, AC1360:AC2358, "High")), COUNTIFS(Q1360:Q2358, Q1360:Q2358, AC1360:AC2358, "High"), 0))</f>
        <v>South</v>
      </c>
      <c r="AC1360" t="str">
        <v>Low Risk</v>
      </c>
      <c r="AH1360">
        <f t="shared" si="85"/>
        <v>647.78062678062679</v>
      </c>
      <c r="AJ1360">
        <f t="shared" si="86"/>
        <v>0.17796610169491525</v>
      </c>
      <c r="AK1360">
        <f t="shared" si="87"/>
        <v>0.15473287023472185</v>
      </c>
      <c r="AM1360">
        <v>0.5873844844908267</v>
      </c>
      <c r="AN1360" s="8">
        <f>IF(L1360="Male", 1, 0)</f>
        <v>1</v>
      </c>
    </row>
    <row r="1361" spans="1:40" ht="15" x14ac:dyDescent="0.3">
      <c r="A1361">
        <v>1360</v>
      </c>
      <c r="B1361">
        <v>26</v>
      </c>
      <c r="C1361">
        <v>50577</v>
      </c>
      <c r="D1361">
        <v>675</v>
      </c>
      <c r="E1361">
        <v>196442</v>
      </c>
      <c r="F1361" t="s">
        <v>19</v>
      </c>
      <c r="G1361">
        <v>4501</v>
      </c>
      <c r="H1361">
        <v>0</v>
      </c>
      <c r="I1361">
        <v>1</v>
      </c>
      <c r="J1361" t="s">
        <v>20</v>
      </c>
      <c r="K1361" t="s">
        <v>21</v>
      </c>
      <c r="L1361" t="s">
        <v>22</v>
      </c>
      <c r="M1361" t="s">
        <v>23</v>
      </c>
      <c r="N1361">
        <v>2</v>
      </c>
      <c r="O1361">
        <v>3</v>
      </c>
      <c r="P1361">
        <v>148813</v>
      </c>
      <c r="Q1361" t="s">
        <v>26</v>
      </c>
      <c r="R1361">
        <v>4</v>
      </c>
      <c r="S1361" t="s">
        <v>39</v>
      </c>
      <c r="W1361" t="str">
        <f>IF(B1361&lt;30,"&lt;30",IF(B1361&lt;=40,"30-40",IF(B1361&lt;=50,"41-50",IF(B1361&lt;=60,"51-60","&gt;60"))))</f>
        <v>&lt;30</v>
      </c>
      <c r="X1361" t="str">
        <f t="shared" si="84"/>
        <v>18-30 (Young Adult)</v>
      </c>
      <c r="AA1361" t="str" cm="1">
        <f t="array" ref="AA1361">INDEX(F1361:F2860, MATCH(MAX(IF(H1361:H2860="0", COUNTIF(F1361:F2860, F1361:F2860), 0)), IF(H1361:H2860="0", COUNTIF(F1361:F2860, F1361:F2860), 0), 0))</f>
        <v>Home</v>
      </c>
      <c r="AB1361" t="str" cm="1">
        <f t="array" ref="AB1361">INDEX(Q1361:Q2359, MATCH(MAX(COUNTIFS(Q1361:Q2359, Q1361:Q2359, AC1361:AC2359, "High")), COUNTIFS(Q1361:Q2359, Q1361:Q2359, AC1361:AC2359, "High"), 0))</f>
        <v>West</v>
      </c>
      <c r="AC1361" t="str">
        <v>High Risk</v>
      </c>
      <c r="AH1361">
        <f t="shared" si="85"/>
        <v>647.51989389920425</v>
      </c>
      <c r="AJ1361">
        <f t="shared" si="86"/>
        <v>0.13100436681222707</v>
      </c>
      <c r="AK1361">
        <f t="shared" si="87"/>
        <v>0.15383639708384214</v>
      </c>
      <c r="AM1361">
        <v>0.55706307757754592</v>
      </c>
      <c r="AN1361" s="8">
        <f>IF(L1361="Male", 1, 0)</f>
        <v>0</v>
      </c>
    </row>
    <row r="1362" spans="1:40" ht="15" x14ac:dyDescent="0.3">
      <c r="A1362">
        <v>1361</v>
      </c>
      <c r="B1362">
        <v>36</v>
      </c>
      <c r="C1362">
        <v>40814</v>
      </c>
      <c r="D1362">
        <v>710</v>
      </c>
      <c r="E1362">
        <v>217161</v>
      </c>
      <c r="F1362" t="s">
        <v>35</v>
      </c>
      <c r="G1362">
        <v>3266</v>
      </c>
      <c r="H1362">
        <v>0</v>
      </c>
      <c r="I1362">
        <v>1</v>
      </c>
      <c r="J1362" t="s">
        <v>20</v>
      </c>
      <c r="K1362" t="s">
        <v>33</v>
      </c>
      <c r="L1362" t="s">
        <v>22</v>
      </c>
      <c r="M1362" t="s">
        <v>31</v>
      </c>
      <c r="N1362">
        <v>1</v>
      </c>
      <c r="O1362">
        <v>3</v>
      </c>
      <c r="P1362">
        <v>123868</v>
      </c>
      <c r="Q1362" t="s">
        <v>38</v>
      </c>
      <c r="R1362">
        <v>14</v>
      </c>
      <c r="S1362" t="s">
        <v>45</v>
      </c>
      <c r="W1362" t="str">
        <f>IF(B1362&lt;30,"&lt;30",IF(B1362&lt;=40,"30-40",IF(B1362&lt;=50,"41-50",IF(B1362&lt;=60,"51-60","&gt;60"))))</f>
        <v>30-40</v>
      </c>
      <c r="X1362" t="str">
        <f t="shared" si="84"/>
        <v>31-45 (Middle-Aged)</v>
      </c>
      <c r="AA1362" t="str" cm="1">
        <f t="array" ref="AA1362">INDEX(F1362:F2861, MATCH(MAX(IF(H1362:H2861="0", COUNTIF(F1362:F2861, F1362:F2861), 0)), IF(H1362:H2861="0", COUNTIF(F1362:F2861, F1362:F2861), 0), 0))</f>
        <v>Medical</v>
      </c>
      <c r="AB1362" t="str" cm="1">
        <f t="array" ref="AB1362">INDEX(Q1362:Q2360, MATCH(MAX(COUNTIFS(Q1362:Q2360, Q1362:Q2360, AC1362:AC2360, "High")), COUNTIFS(Q1362:Q2360, Q1362:Q2360, AC1362:AC2360, "High"), 0))</f>
        <v>North</v>
      </c>
      <c r="AC1362" t="str">
        <v>High Risk</v>
      </c>
      <c r="AH1362">
        <f t="shared" si="85"/>
        <v>647.78062678062679</v>
      </c>
      <c r="AJ1362">
        <f t="shared" si="86"/>
        <v>0.15436241610738255</v>
      </c>
      <c r="AK1362">
        <f t="shared" si="87"/>
        <v>0.15585749613149766</v>
      </c>
      <c r="AM1362">
        <v>0.46869654154937862</v>
      </c>
      <c r="AN1362" s="8">
        <f>IF(L1362="Male", 1, 0)</f>
        <v>0</v>
      </c>
    </row>
    <row r="1363" spans="1:40" ht="15" x14ac:dyDescent="0.3">
      <c r="A1363">
        <v>1362</v>
      </c>
      <c r="B1363">
        <v>48</v>
      </c>
      <c r="C1363">
        <v>51847</v>
      </c>
      <c r="D1363">
        <v>684</v>
      </c>
      <c r="E1363">
        <v>217999</v>
      </c>
      <c r="F1363" t="s">
        <v>35</v>
      </c>
      <c r="G1363">
        <v>3433</v>
      </c>
      <c r="H1363">
        <v>1</v>
      </c>
      <c r="I1363">
        <v>1</v>
      </c>
      <c r="J1363" t="s">
        <v>20</v>
      </c>
      <c r="K1363" t="s">
        <v>33</v>
      </c>
      <c r="L1363" t="s">
        <v>22</v>
      </c>
      <c r="M1363" t="s">
        <v>23</v>
      </c>
      <c r="N1363">
        <v>0</v>
      </c>
      <c r="O1363">
        <v>4</v>
      </c>
      <c r="P1363">
        <v>102459</v>
      </c>
      <c r="Q1363" t="s">
        <v>26</v>
      </c>
      <c r="R1363">
        <v>17</v>
      </c>
      <c r="S1363" t="s">
        <v>45</v>
      </c>
      <c r="W1363" t="str">
        <f>IF(B1363&lt;30,"&lt;30",IF(B1363&lt;=40,"30-40",IF(B1363&lt;=50,"41-50",IF(B1363&lt;=60,"51-60","&gt;60"))))</f>
        <v>41-50</v>
      </c>
      <c r="X1363" t="str">
        <f t="shared" si="84"/>
        <v>46-60 (Older Adult)</v>
      </c>
      <c r="AA1363" t="str" cm="1">
        <f t="array" ref="AA1363">INDEX(F1363:F2862, MATCH(MAX(IF(H1363:H2862="0", COUNTIF(F1363:F2862, F1363:F2862), 0)), IF(H1363:H2862="0", COUNTIF(F1363:F2862, F1363:F2862), 0), 0))</f>
        <v>Medical</v>
      </c>
      <c r="AB1363" t="str" cm="1">
        <f t="array" ref="AB1363">INDEX(Q1363:Q2361, MATCH(MAX(COUNTIFS(Q1363:Q2361, Q1363:Q2361, AC1363:AC2361, "High")), COUNTIFS(Q1363:Q2361, Q1363:Q2361, AC1363:AC2361, "High"), 0))</f>
        <v>West</v>
      </c>
      <c r="AC1363" t="str">
        <v>High Risk</v>
      </c>
      <c r="AH1363">
        <f t="shared" si="85"/>
        <v>647.51989389920425</v>
      </c>
      <c r="AJ1363">
        <f t="shared" si="86"/>
        <v>0.15873015873015872</v>
      </c>
      <c r="AK1363">
        <f t="shared" si="87"/>
        <v>0.15791520071720816</v>
      </c>
      <c r="AM1363">
        <v>0.56855805870586429</v>
      </c>
      <c r="AN1363" s="8">
        <f>IF(L1363="Male", 1, 0)</f>
        <v>0</v>
      </c>
    </row>
    <row r="1364" spans="1:40" ht="15" x14ac:dyDescent="0.3">
      <c r="A1364">
        <v>1363</v>
      </c>
      <c r="B1364">
        <v>61</v>
      </c>
      <c r="C1364">
        <v>43358</v>
      </c>
      <c r="D1364">
        <v>707</v>
      </c>
      <c r="E1364">
        <v>235705</v>
      </c>
      <c r="F1364" t="s">
        <v>28</v>
      </c>
      <c r="G1364">
        <v>5855</v>
      </c>
      <c r="H1364">
        <v>0</v>
      </c>
      <c r="I1364">
        <v>0</v>
      </c>
      <c r="J1364" t="s">
        <v>20</v>
      </c>
      <c r="K1364" t="s">
        <v>33</v>
      </c>
      <c r="L1364" t="s">
        <v>30</v>
      </c>
      <c r="M1364" t="s">
        <v>37</v>
      </c>
      <c r="N1364">
        <v>0</v>
      </c>
      <c r="O1364">
        <v>3</v>
      </c>
      <c r="P1364">
        <v>142805</v>
      </c>
      <c r="Q1364" t="s">
        <v>24</v>
      </c>
      <c r="R1364">
        <v>3</v>
      </c>
      <c r="S1364" t="s">
        <v>42</v>
      </c>
      <c r="W1364" t="str">
        <f>IF(B1364&lt;30,"&lt;30",IF(B1364&lt;=40,"30-40",IF(B1364&lt;=50,"41-50",IF(B1364&lt;=60,"51-60","&gt;60"))))</f>
        <v>&gt;60</v>
      </c>
      <c r="X1364" t="str">
        <f t="shared" si="84"/>
        <v>46-60 (Older Adult)</v>
      </c>
      <c r="AA1364" t="str" cm="1">
        <f t="array" ref="AA1364">INDEX(F1364:F2863, MATCH(MAX(IF(H1364:H2863="0", COUNTIF(F1364:F2863, F1364:F2863), 0)), IF(H1364:H2863="0", COUNTIF(F1364:F2863, F1364:F2863), 0), 0))</f>
        <v>Education</v>
      </c>
      <c r="AB1364" t="str" cm="1">
        <f t="array" ref="AB1364">INDEX(Q1364:Q2362, MATCH(MAX(COUNTIFS(Q1364:Q2362, Q1364:Q2362, AC1364:AC2362, "High")), COUNTIFS(Q1364:Q2362, Q1364:Q2362, AC1364:AC2362, "High"), 0))</f>
        <v>East</v>
      </c>
      <c r="AC1364" t="str">
        <v>High Risk</v>
      </c>
      <c r="AH1364">
        <f t="shared" si="85"/>
        <v>652.44324324324327</v>
      </c>
      <c r="AJ1364">
        <f t="shared" si="86"/>
        <v>0.15873015873015872</v>
      </c>
      <c r="AK1364">
        <f t="shared" si="87"/>
        <v>0.13683263672875448</v>
      </c>
      <c r="AM1364">
        <v>0.49172270847098648</v>
      </c>
      <c r="AN1364" s="8">
        <f>IF(L1364="Male", 1, 0)</f>
        <v>1</v>
      </c>
    </row>
    <row r="1365" spans="1:40" ht="15" x14ac:dyDescent="0.3">
      <c r="A1365">
        <v>1364</v>
      </c>
      <c r="B1365">
        <v>52</v>
      </c>
      <c r="C1365">
        <v>64705</v>
      </c>
      <c r="D1365">
        <v>622</v>
      </c>
      <c r="E1365">
        <v>222355</v>
      </c>
      <c r="F1365" t="s">
        <v>35</v>
      </c>
      <c r="G1365">
        <v>3024</v>
      </c>
      <c r="H1365">
        <v>1</v>
      </c>
      <c r="I1365">
        <v>1</v>
      </c>
      <c r="J1365" t="s">
        <v>20</v>
      </c>
      <c r="K1365" t="s">
        <v>33</v>
      </c>
      <c r="L1365" t="s">
        <v>30</v>
      </c>
      <c r="M1365" t="s">
        <v>31</v>
      </c>
      <c r="N1365">
        <v>2</v>
      </c>
      <c r="O1365">
        <v>1</v>
      </c>
      <c r="P1365">
        <v>139629</v>
      </c>
      <c r="Q1365" t="s">
        <v>26</v>
      </c>
      <c r="R1365">
        <v>2</v>
      </c>
      <c r="S1365" t="s">
        <v>27</v>
      </c>
      <c r="W1365" t="str">
        <f>IF(B1365&lt;30,"&lt;30",IF(B1365&lt;=40,"30-40",IF(B1365&lt;=50,"41-50",IF(B1365&lt;=60,"51-60","&gt;60"))))</f>
        <v>51-60</v>
      </c>
      <c r="X1365" t="str">
        <f t="shared" si="84"/>
        <v>46-60 (Older Adult)</v>
      </c>
      <c r="AA1365" t="str" cm="1">
        <f t="array" ref="AA1365">INDEX(F1365:F2864, MATCH(MAX(IF(H1365:H2864="0", COUNTIF(F1365:F2864, F1365:F2864), 0)), IF(H1365:H2864="0", COUNTIF(F1365:F2864, F1365:F2864), 0), 0))</f>
        <v>Medical</v>
      </c>
      <c r="AB1365" t="str" cm="1">
        <f t="array" ref="AB1365">INDEX(Q1365:Q2363, MATCH(MAX(COUNTIFS(Q1365:Q2363, Q1365:Q2363, AC1365:AC2363, "High")), COUNTIFS(Q1365:Q2363, Q1365:Q2363, AC1365:AC2363, "High"), 0))</f>
        <v>West</v>
      </c>
      <c r="AC1365" t="str">
        <v>High Risk</v>
      </c>
      <c r="AH1365">
        <f t="shared" si="85"/>
        <v>647.78062678062679</v>
      </c>
      <c r="AJ1365">
        <f t="shared" si="86"/>
        <v>0.13100436681222707</v>
      </c>
      <c r="AK1365">
        <f t="shared" si="87"/>
        <v>0.13890679450179994</v>
      </c>
      <c r="AM1365">
        <v>0.68493795425540582</v>
      </c>
      <c r="AN1365" s="8">
        <f>IF(L1365="Male", 1, 0)</f>
        <v>1</v>
      </c>
    </row>
    <row r="1366" spans="1:40" ht="15" x14ac:dyDescent="0.3">
      <c r="A1366">
        <v>1365</v>
      </c>
      <c r="B1366">
        <v>46</v>
      </c>
      <c r="C1366">
        <v>46837</v>
      </c>
      <c r="D1366">
        <v>711</v>
      </c>
      <c r="E1366">
        <v>155045</v>
      </c>
      <c r="F1366" t="s">
        <v>19</v>
      </c>
      <c r="G1366">
        <v>6011</v>
      </c>
      <c r="H1366">
        <v>0</v>
      </c>
      <c r="I1366">
        <v>0</v>
      </c>
      <c r="J1366" t="s">
        <v>20</v>
      </c>
      <c r="K1366" t="s">
        <v>21</v>
      </c>
      <c r="L1366" t="s">
        <v>30</v>
      </c>
      <c r="M1366" t="s">
        <v>23</v>
      </c>
      <c r="N1366">
        <v>4</v>
      </c>
      <c r="O1366">
        <v>2</v>
      </c>
      <c r="P1366">
        <v>89912</v>
      </c>
      <c r="Q1366" t="s">
        <v>26</v>
      </c>
      <c r="R1366">
        <v>18</v>
      </c>
      <c r="S1366" t="s">
        <v>43</v>
      </c>
      <c r="W1366" t="str">
        <f>IF(B1366&lt;30,"&lt;30",IF(B1366&lt;=40,"30-40",IF(B1366&lt;=50,"41-50",IF(B1366&lt;=60,"51-60","&gt;60"))))</f>
        <v>41-50</v>
      </c>
      <c r="X1366" t="str">
        <f t="shared" si="84"/>
        <v>46-60 (Older Adult)</v>
      </c>
      <c r="AA1366" t="str" cm="1">
        <f t="array" ref="AA1366">INDEX(F1366:F2865, MATCH(MAX(IF(H1366:H2865="0", COUNTIF(F1366:F2865, F1366:F2865), 0)), IF(H1366:H2865="0", COUNTIF(F1366:F2865, F1366:F2865), 0), 0))</f>
        <v>Home</v>
      </c>
      <c r="AB1366" t="str" cm="1">
        <f t="array" ref="AB1366">INDEX(Q1366:Q2364, MATCH(MAX(COUNTIFS(Q1366:Q2364, Q1366:Q2364, AC1366:AC2364, "High")), COUNTIFS(Q1366:Q2364, Q1366:Q2364, AC1366:AC2364, "High"), 0))</f>
        <v>West</v>
      </c>
      <c r="AC1366" t="str">
        <v>High Risk</v>
      </c>
      <c r="AH1366">
        <f t="shared" si="85"/>
        <v>647.51989389920425</v>
      </c>
      <c r="AJ1366">
        <f t="shared" si="86"/>
        <v>0.17796610169491525</v>
      </c>
      <c r="AK1366">
        <f t="shared" si="87"/>
        <v>0.1646832712738904</v>
      </c>
      <c r="AM1366">
        <v>0.52321171582958459</v>
      </c>
      <c r="AN1366" s="8">
        <f>IF(L1366="Male", 1, 0)</f>
        <v>1</v>
      </c>
    </row>
    <row r="1367" spans="1:40" ht="15" x14ac:dyDescent="0.3">
      <c r="A1367">
        <v>1366</v>
      </c>
      <c r="B1367">
        <v>31</v>
      </c>
      <c r="C1367">
        <v>85858</v>
      </c>
      <c r="D1367">
        <v>613</v>
      </c>
      <c r="E1367">
        <v>186843</v>
      </c>
      <c r="F1367" t="s">
        <v>40</v>
      </c>
      <c r="G1367">
        <v>5803</v>
      </c>
      <c r="H1367">
        <v>0</v>
      </c>
      <c r="I1367">
        <v>0</v>
      </c>
      <c r="J1367" t="s">
        <v>20</v>
      </c>
      <c r="K1367" t="s">
        <v>29</v>
      </c>
      <c r="L1367" t="s">
        <v>22</v>
      </c>
      <c r="M1367" t="s">
        <v>41</v>
      </c>
      <c r="N1367">
        <v>5</v>
      </c>
      <c r="O1367">
        <v>4</v>
      </c>
      <c r="P1367">
        <v>107461</v>
      </c>
      <c r="Q1367" t="s">
        <v>26</v>
      </c>
      <c r="R1367">
        <v>17</v>
      </c>
      <c r="S1367" t="s">
        <v>43</v>
      </c>
      <c r="W1367" t="str">
        <f>IF(B1367&lt;30,"&lt;30",IF(B1367&lt;=40,"30-40",IF(B1367&lt;=50,"41-50",IF(B1367&lt;=60,"51-60","&gt;60"))))</f>
        <v>30-40</v>
      </c>
      <c r="X1367" t="str">
        <f t="shared" si="84"/>
        <v>31-45 (Middle-Aged)</v>
      </c>
      <c r="AA1367" t="str" cm="1">
        <f t="array" ref="AA1367">INDEX(F1367:F2866, MATCH(MAX(IF(H1367:H2866="0", COUNTIF(F1367:F2866, F1367:F2866), 0)), IF(H1367:H2866="0", COUNTIF(F1367:F2866, F1367:F2866), 0), 0))</f>
        <v>Car</v>
      </c>
      <c r="AB1367" t="str" cm="1">
        <f t="array" ref="AB1367">INDEX(Q1367:Q2365, MATCH(MAX(COUNTIFS(Q1367:Q2365, Q1367:Q2365, AC1367:AC2365, "High")), COUNTIFS(Q1367:Q2365, Q1367:Q2365, AC1367:AC2365, "High"), 0))</f>
        <v>West</v>
      </c>
      <c r="AC1367" t="str">
        <v>High Risk</v>
      </c>
      <c r="AH1367">
        <f t="shared" si="85"/>
        <v>648.68905472636811</v>
      </c>
      <c r="AJ1367">
        <f t="shared" si="86"/>
        <v>0.11715481171548117</v>
      </c>
      <c r="AK1367">
        <f t="shared" si="87"/>
        <v>0.16381958613351885</v>
      </c>
      <c r="AM1367">
        <v>0.87639727378872767</v>
      </c>
      <c r="AN1367" s="8">
        <f>IF(L1367="Male", 1, 0)</f>
        <v>0</v>
      </c>
    </row>
    <row r="1368" spans="1:40" ht="15" x14ac:dyDescent="0.3">
      <c r="A1368">
        <v>1367</v>
      </c>
      <c r="B1368">
        <v>45</v>
      </c>
      <c r="C1368">
        <v>48832</v>
      </c>
      <c r="D1368">
        <v>652</v>
      </c>
      <c r="E1368">
        <v>199670</v>
      </c>
      <c r="F1368" t="s">
        <v>19</v>
      </c>
      <c r="G1368">
        <v>4135</v>
      </c>
      <c r="H1368">
        <v>0</v>
      </c>
      <c r="I1368">
        <v>0</v>
      </c>
      <c r="J1368" t="s">
        <v>20</v>
      </c>
      <c r="K1368" t="s">
        <v>29</v>
      </c>
      <c r="L1368" t="s">
        <v>30</v>
      </c>
      <c r="M1368" t="s">
        <v>37</v>
      </c>
      <c r="N1368">
        <v>2</v>
      </c>
      <c r="O1368">
        <v>1</v>
      </c>
      <c r="P1368">
        <v>117303</v>
      </c>
      <c r="Q1368" t="s">
        <v>38</v>
      </c>
      <c r="R1368">
        <v>13</v>
      </c>
      <c r="S1368" t="s">
        <v>43</v>
      </c>
      <c r="W1368" t="str">
        <f>IF(B1368&lt;30,"&lt;30",IF(B1368&lt;=40,"30-40",IF(B1368&lt;=50,"41-50",IF(B1368&lt;=60,"51-60","&gt;60"))))</f>
        <v>41-50</v>
      </c>
      <c r="X1368" t="str">
        <f t="shared" si="84"/>
        <v>31-45 (Middle-Aged)</v>
      </c>
      <c r="AA1368" t="str" cm="1">
        <f t="array" ref="AA1368">INDEX(F1368:F2867, MATCH(MAX(IF(H1368:H2867="0", COUNTIF(F1368:F2867, F1368:F2867), 0)), IF(H1368:H2867="0", COUNTIF(F1368:F2867, F1368:F2867), 0), 0))</f>
        <v>Home</v>
      </c>
      <c r="AB1368" t="str" cm="1">
        <f t="array" ref="AB1368">INDEX(Q1368:Q2366, MATCH(MAX(COUNTIFS(Q1368:Q2366, Q1368:Q2366, AC1368:AC2366, "High")), COUNTIFS(Q1368:Q2366, Q1368:Q2366, AC1368:AC2366, "High"), 0))</f>
        <v>North</v>
      </c>
      <c r="AC1368" t="str">
        <v>High Risk</v>
      </c>
      <c r="AH1368">
        <f t="shared" si="85"/>
        <v>652.44324324324327</v>
      </c>
      <c r="AJ1368">
        <f t="shared" si="86"/>
        <v>0.13100436681222707</v>
      </c>
      <c r="AK1368">
        <f t="shared" si="87"/>
        <v>0.16998025134172043</v>
      </c>
      <c r="AM1368">
        <v>0.54126879248391158</v>
      </c>
      <c r="AN1368" s="8">
        <f>IF(L1368="Male", 1, 0)</f>
        <v>1</v>
      </c>
    </row>
    <row r="1369" spans="1:40" ht="15" x14ac:dyDescent="0.3">
      <c r="A1369">
        <v>1368</v>
      </c>
      <c r="B1369">
        <v>51</v>
      </c>
      <c r="C1369">
        <v>51691</v>
      </c>
      <c r="D1369">
        <v>624</v>
      </c>
      <c r="E1369">
        <v>261517</v>
      </c>
      <c r="F1369" t="s">
        <v>35</v>
      </c>
      <c r="G1369">
        <v>5181</v>
      </c>
      <c r="H1369">
        <v>0</v>
      </c>
      <c r="I1369">
        <v>0</v>
      </c>
      <c r="J1369" t="s">
        <v>20</v>
      </c>
      <c r="K1369" t="s">
        <v>29</v>
      </c>
      <c r="L1369" t="s">
        <v>30</v>
      </c>
      <c r="M1369" t="s">
        <v>37</v>
      </c>
      <c r="N1369">
        <v>4</v>
      </c>
      <c r="O1369">
        <v>4</v>
      </c>
      <c r="P1369">
        <v>100861</v>
      </c>
      <c r="Q1369" t="s">
        <v>26</v>
      </c>
      <c r="R1369">
        <v>19</v>
      </c>
      <c r="S1369" t="s">
        <v>34</v>
      </c>
      <c r="W1369" t="str">
        <f>IF(B1369&lt;30,"&lt;30",IF(B1369&lt;=40,"30-40",IF(B1369&lt;=50,"41-50",IF(B1369&lt;=60,"51-60","&gt;60"))))</f>
        <v>51-60</v>
      </c>
      <c r="X1369" t="str">
        <f t="shared" si="84"/>
        <v>46-60 (Older Adult)</v>
      </c>
      <c r="AA1369" t="str" cm="1">
        <f t="array" ref="AA1369">INDEX(F1369:F2868, MATCH(MAX(IF(H1369:H2868="0", COUNTIF(F1369:F2868, F1369:F2868), 0)), IF(H1369:H2868="0", COUNTIF(F1369:F2868, F1369:F2868), 0), 0))</f>
        <v>Medical</v>
      </c>
      <c r="AB1369" t="str" cm="1">
        <f t="array" ref="AB1369">INDEX(Q1369:Q2367, MATCH(MAX(COUNTIFS(Q1369:Q2367, Q1369:Q2367, AC1369:AC2367, "High")), COUNTIFS(Q1369:Q2367, Q1369:Q2367, AC1369:AC2367, "High"), 0))</f>
        <v>West</v>
      </c>
      <c r="AC1369" t="str">
        <v>High Risk</v>
      </c>
      <c r="AH1369">
        <f t="shared" si="85"/>
        <v>652.44324324324327</v>
      </c>
      <c r="AJ1369">
        <f t="shared" si="86"/>
        <v>0.17796610169491525</v>
      </c>
      <c r="AK1369">
        <f t="shared" si="87"/>
        <v>0.16714170533230238</v>
      </c>
      <c r="AM1369">
        <v>0.56714607677199202</v>
      </c>
      <c r="AN1369" s="8">
        <f>IF(L1369="Male", 1, 0)</f>
        <v>1</v>
      </c>
    </row>
    <row r="1370" spans="1:40" ht="15" x14ac:dyDescent="0.3">
      <c r="A1370">
        <v>1369</v>
      </c>
      <c r="B1370">
        <v>41</v>
      </c>
      <c r="C1370">
        <v>57922</v>
      </c>
      <c r="D1370">
        <v>626</v>
      </c>
      <c r="E1370">
        <v>224216</v>
      </c>
      <c r="F1370" t="s">
        <v>28</v>
      </c>
      <c r="G1370">
        <v>5576</v>
      </c>
      <c r="H1370">
        <v>0</v>
      </c>
      <c r="I1370">
        <v>1</v>
      </c>
      <c r="J1370" t="s">
        <v>20</v>
      </c>
      <c r="K1370" t="s">
        <v>29</v>
      </c>
      <c r="L1370" t="s">
        <v>22</v>
      </c>
      <c r="M1370" t="s">
        <v>23</v>
      </c>
      <c r="N1370">
        <v>0</v>
      </c>
      <c r="O1370">
        <v>3</v>
      </c>
      <c r="P1370">
        <v>58273</v>
      </c>
      <c r="Q1370" t="s">
        <v>26</v>
      </c>
      <c r="R1370">
        <v>10</v>
      </c>
      <c r="S1370" t="s">
        <v>45</v>
      </c>
      <c r="W1370" t="str">
        <f>IF(B1370&lt;30,"&lt;30",IF(B1370&lt;=40,"30-40",IF(B1370&lt;=50,"41-50",IF(B1370&lt;=60,"51-60","&gt;60"))))</f>
        <v>41-50</v>
      </c>
      <c r="X1370" t="str">
        <f t="shared" si="84"/>
        <v>31-45 (Middle-Aged)</v>
      </c>
      <c r="AA1370" t="str" cm="1">
        <f t="array" ref="AA1370">INDEX(F1370:F2869, MATCH(MAX(IF(H1370:H2869="0", COUNTIF(F1370:F2869, F1370:F2869), 0)), IF(H1370:H2869="0", COUNTIF(F1370:F2869, F1370:F2869), 0), 0))</f>
        <v>Education</v>
      </c>
      <c r="AB1370" t="str" cm="1">
        <f t="array" ref="AB1370">INDEX(Q1370:Q2368, MATCH(MAX(COUNTIFS(Q1370:Q2368, Q1370:Q2368, AC1370:AC2368, "High")), COUNTIFS(Q1370:Q2368, Q1370:Q2368, AC1370:AC2368, "High"), 0))</f>
        <v>West</v>
      </c>
      <c r="AC1370" t="str">
        <v>High Risk</v>
      </c>
      <c r="AH1370">
        <f t="shared" si="85"/>
        <v>647.51989389920425</v>
      </c>
      <c r="AJ1370">
        <f t="shared" si="86"/>
        <v>0.15873015873015872</v>
      </c>
      <c r="AK1370">
        <f t="shared" si="87"/>
        <v>0.17353325854515761</v>
      </c>
      <c r="AM1370">
        <v>0.62354389363069429</v>
      </c>
      <c r="AN1370" s="8">
        <f>IF(L1370="Male", 1, 0)</f>
        <v>0</v>
      </c>
    </row>
    <row r="1371" spans="1:40" ht="15" x14ac:dyDescent="0.3">
      <c r="A1371">
        <v>1370</v>
      </c>
      <c r="B1371">
        <v>23</v>
      </c>
      <c r="C1371">
        <v>62555</v>
      </c>
      <c r="D1371">
        <v>563</v>
      </c>
      <c r="E1371">
        <v>167120</v>
      </c>
      <c r="F1371" t="s">
        <v>28</v>
      </c>
      <c r="G1371">
        <v>5091</v>
      </c>
      <c r="H1371">
        <v>0</v>
      </c>
      <c r="I1371">
        <v>0</v>
      </c>
      <c r="J1371" t="s">
        <v>20</v>
      </c>
      <c r="K1371" t="s">
        <v>33</v>
      </c>
      <c r="L1371" t="s">
        <v>30</v>
      </c>
      <c r="M1371" t="s">
        <v>23</v>
      </c>
      <c r="N1371">
        <v>1</v>
      </c>
      <c r="O1371">
        <v>3</v>
      </c>
      <c r="P1371">
        <v>71852</v>
      </c>
      <c r="Q1371" t="s">
        <v>38</v>
      </c>
      <c r="R1371">
        <v>4</v>
      </c>
      <c r="S1371" t="s">
        <v>27</v>
      </c>
      <c r="W1371" t="str">
        <f>IF(B1371&lt;30,"&lt;30",IF(B1371&lt;=40,"30-40",IF(B1371&lt;=50,"41-50",IF(B1371&lt;=60,"51-60","&gt;60"))))</f>
        <v>&lt;30</v>
      </c>
      <c r="X1371" t="str">
        <f t="shared" si="84"/>
        <v>18-30 (Young Adult)</v>
      </c>
      <c r="AA1371" t="str" cm="1">
        <f t="array" ref="AA1371">INDEX(F1371:F2870, MATCH(MAX(IF(H1371:H2870="0", COUNTIF(F1371:F2870, F1371:F2870), 0)), IF(H1371:H2870="0", COUNTIF(F1371:F2870, F1371:F2870), 0), 0))</f>
        <v>Education</v>
      </c>
      <c r="AB1371" t="str" cm="1">
        <f t="array" ref="AB1371">INDEX(Q1371:Q2369, MATCH(MAX(COUNTIFS(Q1371:Q2369, Q1371:Q2369, AC1371:AC2369, "High")), COUNTIFS(Q1371:Q2369, Q1371:Q2369, AC1371:AC2369, "High"), 0))</f>
        <v>North</v>
      </c>
      <c r="AC1371" t="str">
        <v>Low Risk</v>
      </c>
      <c r="AH1371">
        <f t="shared" si="85"/>
        <v>647.51989389920425</v>
      </c>
      <c r="AJ1371">
        <f t="shared" si="86"/>
        <v>0.15436241610738255</v>
      </c>
      <c r="AK1371">
        <f t="shared" si="87"/>
        <v>0.17581268536577377</v>
      </c>
      <c r="AM1371">
        <v>0.66547794683344952</v>
      </c>
      <c r="AN1371" s="8">
        <f>IF(L1371="Male", 1, 0)</f>
        <v>1</v>
      </c>
    </row>
    <row r="1372" spans="1:40" ht="15" x14ac:dyDescent="0.3">
      <c r="A1372">
        <v>1371</v>
      </c>
      <c r="B1372">
        <v>32</v>
      </c>
      <c r="C1372">
        <v>51169</v>
      </c>
      <c r="D1372">
        <v>551</v>
      </c>
      <c r="E1372">
        <v>154015</v>
      </c>
      <c r="F1372" t="s">
        <v>44</v>
      </c>
      <c r="G1372">
        <v>6231</v>
      </c>
      <c r="H1372">
        <v>0</v>
      </c>
      <c r="I1372">
        <v>1</v>
      </c>
      <c r="J1372" t="s">
        <v>20</v>
      </c>
      <c r="K1372" t="s">
        <v>29</v>
      </c>
      <c r="L1372" t="s">
        <v>22</v>
      </c>
      <c r="M1372" t="s">
        <v>31</v>
      </c>
      <c r="N1372">
        <v>3</v>
      </c>
      <c r="O1372">
        <v>1</v>
      </c>
      <c r="P1372">
        <v>59252</v>
      </c>
      <c r="Q1372" t="s">
        <v>38</v>
      </c>
      <c r="R1372">
        <v>17</v>
      </c>
      <c r="S1372" t="s">
        <v>43</v>
      </c>
      <c r="W1372" t="str">
        <f>IF(B1372&lt;30,"&lt;30",IF(B1372&lt;=40,"30-40",IF(B1372&lt;=50,"41-50",IF(B1372&lt;=60,"51-60","&gt;60"))))</f>
        <v>30-40</v>
      </c>
      <c r="X1372" t="str">
        <f t="shared" si="84"/>
        <v>31-45 (Middle-Aged)</v>
      </c>
      <c r="AA1372" t="str" cm="1">
        <f t="array" ref="AA1372">INDEX(F1372:F2871, MATCH(MAX(IF(H1372:H2871="0", COUNTIF(F1372:F2871, F1372:F2871), 0)), IF(H1372:H2871="0", COUNTIF(F1372:F2871, F1372:F2871), 0), 0))</f>
        <v>Personal</v>
      </c>
      <c r="AB1372" t="str" cm="1">
        <f t="array" ref="AB1372">INDEX(Q1372:Q2370, MATCH(MAX(COUNTIFS(Q1372:Q2370, Q1372:Q2370, AC1372:AC2370, "High")), COUNTIFS(Q1372:Q2370, Q1372:Q2370, AC1372:AC2370, "High"), 0))</f>
        <v>North</v>
      </c>
      <c r="AC1372" t="str">
        <v>Low Risk</v>
      </c>
      <c r="AH1372">
        <f t="shared" si="85"/>
        <v>647.78062678062679</v>
      </c>
      <c r="AJ1372">
        <f t="shared" si="86"/>
        <v>0.13414634146341464</v>
      </c>
      <c r="AK1372">
        <f t="shared" si="87"/>
        <v>0.17813680002780433</v>
      </c>
      <c r="AM1372">
        <v>0.56242136799326592</v>
      </c>
      <c r="AN1372" s="8">
        <f>IF(L1372="Male", 1, 0)</f>
        <v>0</v>
      </c>
    </row>
    <row r="1373" spans="1:40" ht="15" x14ac:dyDescent="0.3">
      <c r="A1373">
        <v>1372</v>
      </c>
      <c r="B1373">
        <v>60</v>
      </c>
      <c r="C1373">
        <v>57595</v>
      </c>
      <c r="D1373">
        <v>708</v>
      </c>
      <c r="E1373">
        <v>232737</v>
      </c>
      <c r="F1373" t="s">
        <v>28</v>
      </c>
      <c r="G1373">
        <v>3607</v>
      </c>
      <c r="H1373">
        <v>0</v>
      </c>
      <c r="I1373">
        <v>1</v>
      </c>
      <c r="J1373" t="s">
        <v>20</v>
      </c>
      <c r="K1373" t="s">
        <v>29</v>
      </c>
      <c r="L1373" t="s">
        <v>22</v>
      </c>
      <c r="M1373" t="s">
        <v>23</v>
      </c>
      <c r="N1373">
        <v>1</v>
      </c>
      <c r="O1373">
        <v>1</v>
      </c>
      <c r="P1373">
        <v>114787</v>
      </c>
      <c r="Q1373" t="s">
        <v>38</v>
      </c>
      <c r="R1373">
        <v>16</v>
      </c>
      <c r="S1373" t="s">
        <v>43</v>
      </c>
      <c r="W1373" t="str">
        <f>IF(B1373&lt;30,"&lt;30",IF(B1373&lt;=40,"30-40",IF(B1373&lt;=50,"41-50",IF(B1373&lt;=60,"51-60","&gt;60"))))</f>
        <v>51-60</v>
      </c>
      <c r="X1373" t="str">
        <f t="shared" si="84"/>
        <v>46-60 (Older Adult)</v>
      </c>
      <c r="AA1373" t="str" cm="1">
        <f t="array" ref="AA1373">INDEX(F1373:F2872, MATCH(MAX(IF(H1373:H2872="0", COUNTIF(F1373:F2872, F1373:F2872), 0)), IF(H1373:H2872="0", COUNTIF(F1373:F2872, F1373:F2872), 0), 0))</f>
        <v>Education</v>
      </c>
      <c r="AB1373" t="str" cm="1">
        <f t="array" ref="AB1373">INDEX(Q1373:Q2371, MATCH(MAX(COUNTIFS(Q1373:Q2371, Q1373:Q2371, AC1373:AC2371, "High")), COUNTIFS(Q1373:Q2371, Q1373:Q2371, AC1373:AC2371, "High"), 0))</f>
        <v>North</v>
      </c>
      <c r="AC1373" t="str">
        <v>High Risk</v>
      </c>
      <c r="AH1373">
        <f t="shared" si="85"/>
        <v>647.51989389920425</v>
      </c>
      <c r="AJ1373">
        <f t="shared" si="86"/>
        <v>0.15436241610738255</v>
      </c>
      <c r="AK1373">
        <f t="shared" si="87"/>
        <v>0.17520954562535079</v>
      </c>
      <c r="AM1373">
        <v>0.62058416226930835</v>
      </c>
      <c r="AN1373" s="8">
        <f>IF(L1373="Male", 1, 0)</f>
        <v>0</v>
      </c>
    </row>
    <row r="1374" spans="1:40" ht="15" x14ac:dyDescent="0.3">
      <c r="A1374">
        <v>1373</v>
      </c>
      <c r="B1374">
        <v>61</v>
      </c>
      <c r="C1374">
        <v>52742</v>
      </c>
      <c r="D1374">
        <v>560</v>
      </c>
      <c r="E1374">
        <v>176258</v>
      </c>
      <c r="F1374" t="s">
        <v>28</v>
      </c>
      <c r="G1374">
        <v>5504</v>
      </c>
      <c r="H1374">
        <v>0</v>
      </c>
      <c r="I1374">
        <v>1</v>
      </c>
      <c r="J1374" t="s">
        <v>20</v>
      </c>
      <c r="K1374" t="s">
        <v>21</v>
      </c>
      <c r="L1374" t="s">
        <v>30</v>
      </c>
      <c r="M1374" t="s">
        <v>23</v>
      </c>
      <c r="N1374">
        <v>0</v>
      </c>
      <c r="O1374">
        <v>4</v>
      </c>
      <c r="P1374">
        <v>64469</v>
      </c>
      <c r="Q1374" t="s">
        <v>24</v>
      </c>
      <c r="R1374">
        <v>19</v>
      </c>
      <c r="S1374" t="s">
        <v>25</v>
      </c>
      <c r="W1374" t="str">
        <f>IF(B1374&lt;30,"&lt;30",IF(B1374&lt;=40,"30-40",IF(B1374&lt;=50,"41-50",IF(B1374&lt;=60,"51-60","&gt;60"))))</f>
        <v>&gt;60</v>
      </c>
      <c r="X1374" t="str">
        <f t="shared" si="84"/>
        <v>46-60 (Older Adult)</v>
      </c>
      <c r="AA1374" t="str" cm="1">
        <f t="array" ref="AA1374">INDEX(F1374:F2873, MATCH(MAX(IF(H1374:H2873="0", COUNTIF(F1374:F2873, F1374:F2873), 0)), IF(H1374:H2873="0", COUNTIF(F1374:F2873, F1374:F2873), 0), 0))</f>
        <v>Education</v>
      </c>
      <c r="AB1374" t="str" cm="1">
        <f t="array" ref="AB1374">INDEX(Q1374:Q2372, MATCH(MAX(COUNTIFS(Q1374:Q2372, Q1374:Q2372, AC1374:AC2372, "High")), COUNTIFS(Q1374:Q2372, Q1374:Q2372, AC1374:AC2372, "High"), 0))</f>
        <v>East</v>
      </c>
      <c r="AC1374" t="str">
        <v>Low Risk</v>
      </c>
      <c r="AH1374">
        <f t="shared" si="85"/>
        <v>647.51989389920425</v>
      </c>
      <c r="AJ1374">
        <f t="shared" si="86"/>
        <v>0.15873015873015872</v>
      </c>
      <c r="AK1374">
        <f t="shared" si="87"/>
        <v>0.17220105719439102</v>
      </c>
      <c r="AM1374">
        <v>0.57665885249314375</v>
      </c>
      <c r="AN1374" s="8">
        <f>IF(L1374="Male", 1, 0)</f>
        <v>1</v>
      </c>
    </row>
    <row r="1375" spans="1:40" ht="15" x14ac:dyDescent="0.3">
      <c r="A1375">
        <v>1374</v>
      </c>
      <c r="B1375">
        <v>45</v>
      </c>
      <c r="C1375">
        <v>38321</v>
      </c>
      <c r="D1375">
        <v>662</v>
      </c>
      <c r="E1375">
        <v>237659</v>
      </c>
      <c r="F1375" t="s">
        <v>35</v>
      </c>
      <c r="G1375">
        <v>4391</v>
      </c>
      <c r="H1375">
        <v>0</v>
      </c>
      <c r="I1375">
        <v>0</v>
      </c>
      <c r="J1375" t="s">
        <v>20</v>
      </c>
      <c r="K1375" t="s">
        <v>21</v>
      </c>
      <c r="L1375" t="s">
        <v>30</v>
      </c>
      <c r="M1375" t="s">
        <v>41</v>
      </c>
      <c r="N1375">
        <v>5</v>
      </c>
      <c r="O1375">
        <v>2</v>
      </c>
      <c r="P1375">
        <v>105772</v>
      </c>
      <c r="Q1375" t="s">
        <v>38</v>
      </c>
      <c r="R1375">
        <v>14</v>
      </c>
      <c r="S1375" t="s">
        <v>43</v>
      </c>
      <c r="W1375" t="str">
        <f>IF(B1375&lt;30,"&lt;30",IF(B1375&lt;=40,"30-40",IF(B1375&lt;=50,"41-50",IF(B1375&lt;=60,"51-60","&gt;60"))))</f>
        <v>41-50</v>
      </c>
      <c r="X1375" t="str">
        <f t="shared" si="84"/>
        <v>31-45 (Middle-Aged)</v>
      </c>
      <c r="AA1375" t="str" cm="1">
        <f t="array" ref="AA1375">INDEX(F1375:F2874, MATCH(MAX(IF(H1375:H2874="0", COUNTIF(F1375:F2874, F1375:F2874), 0)), IF(H1375:H2874="0", COUNTIF(F1375:F2874, F1375:F2874), 0), 0))</f>
        <v>Medical</v>
      </c>
      <c r="AB1375" t="str" cm="1">
        <f t="array" ref="AB1375">INDEX(Q1375:Q2373, MATCH(MAX(COUNTIFS(Q1375:Q2373, Q1375:Q2373, AC1375:AC2373, "High")), COUNTIFS(Q1375:Q2373, Q1375:Q2373, AC1375:AC2373, "High"), 0))</f>
        <v>North</v>
      </c>
      <c r="AC1375" t="str">
        <v>High Risk</v>
      </c>
      <c r="AH1375">
        <f t="shared" si="85"/>
        <v>648.68905472636811</v>
      </c>
      <c r="AJ1375">
        <f t="shared" si="86"/>
        <v>0.11715481171548117</v>
      </c>
      <c r="AK1375">
        <f t="shared" si="87"/>
        <v>0.17905959899305326</v>
      </c>
      <c r="AM1375">
        <v>0.44613198410615207</v>
      </c>
      <c r="AN1375" s="8">
        <f>IF(L1375="Male", 1, 0)</f>
        <v>1</v>
      </c>
    </row>
    <row r="1376" spans="1:40" ht="15" x14ac:dyDescent="0.3">
      <c r="A1376">
        <v>1375</v>
      </c>
      <c r="B1376">
        <v>37</v>
      </c>
      <c r="C1376">
        <v>34277</v>
      </c>
      <c r="D1376">
        <v>585</v>
      </c>
      <c r="E1376">
        <v>197210</v>
      </c>
      <c r="F1376" t="s">
        <v>40</v>
      </c>
      <c r="G1376">
        <v>3261</v>
      </c>
      <c r="H1376">
        <v>1</v>
      </c>
      <c r="I1376">
        <v>1</v>
      </c>
      <c r="J1376" t="s">
        <v>20</v>
      </c>
      <c r="K1376" t="s">
        <v>29</v>
      </c>
      <c r="L1376" t="s">
        <v>22</v>
      </c>
      <c r="M1376" t="s">
        <v>37</v>
      </c>
      <c r="N1376">
        <v>0</v>
      </c>
      <c r="O1376">
        <v>4</v>
      </c>
      <c r="P1376">
        <v>154957</v>
      </c>
      <c r="Q1376" t="s">
        <v>24</v>
      </c>
      <c r="R1376">
        <v>15</v>
      </c>
      <c r="S1376" t="s">
        <v>25</v>
      </c>
      <c r="W1376" t="str">
        <f>IF(B1376&lt;30,"&lt;30",IF(B1376&lt;=40,"30-40",IF(B1376&lt;=50,"41-50",IF(B1376&lt;=60,"51-60","&gt;60"))))</f>
        <v>30-40</v>
      </c>
      <c r="X1376" t="str">
        <f t="shared" si="84"/>
        <v>31-45 (Middle-Aged)</v>
      </c>
      <c r="AA1376" t="str" cm="1">
        <f t="array" ref="AA1376">INDEX(F1376:F2875, MATCH(MAX(IF(H1376:H2875="0", COUNTIF(F1376:F2875, F1376:F2875), 0)), IF(H1376:H2875="0", COUNTIF(F1376:F2875, F1376:F2875), 0), 0))</f>
        <v>Car</v>
      </c>
      <c r="AB1376" t="str" cm="1">
        <f t="array" ref="AB1376">INDEX(Q1376:Q2374, MATCH(MAX(COUNTIFS(Q1376:Q2374, Q1376:Q2374, AC1376:AC2374, "High")), COUNTIFS(Q1376:Q2374, Q1376:Q2374, AC1376:AC2374, "High"), 0))</f>
        <v>East</v>
      </c>
      <c r="AC1376" t="str">
        <v>Low Risk</v>
      </c>
      <c r="AH1376">
        <f t="shared" si="85"/>
        <v>652.44324324324327</v>
      </c>
      <c r="AJ1376">
        <f t="shared" si="86"/>
        <v>0.15873015873015872</v>
      </c>
      <c r="AK1376">
        <f t="shared" si="87"/>
        <v>0.17813852974397573</v>
      </c>
      <c r="AM1376">
        <v>0.40952906782038867</v>
      </c>
      <c r="AN1376" s="8">
        <f>IF(L1376="Male", 1, 0)</f>
        <v>0</v>
      </c>
    </row>
    <row r="1377" spans="1:40" ht="15" x14ac:dyDescent="0.3">
      <c r="A1377">
        <v>1376</v>
      </c>
      <c r="B1377">
        <v>58</v>
      </c>
      <c r="C1377">
        <v>60488</v>
      </c>
      <c r="D1377">
        <v>607</v>
      </c>
      <c r="E1377">
        <v>273005</v>
      </c>
      <c r="F1377" t="s">
        <v>40</v>
      </c>
      <c r="G1377">
        <v>3839</v>
      </c>
      <c r="H1377">
        <v>0</v>
      </c>
      <c r="I1377">
        <v>1</v>
      </c>
      <c r="J1377" t="s">
        <v>20</v>
      </c>
      <c r="K1377" t="s">
        <v>33</v>
      </c>
      <c r="L1377" t="s">
        <v>30</v>
      </c>
      <c r="M1377" t="s">
        <v>23</v>
      </c>
      <c r="N1377">
        <v>1</v>
      </c>
      <c r="O1377">
        <v>3</v>
      </c>
      <c r="P1377">
        <v>142833</v>
      </c>
      <c r="Q1377" t="s">
        <v>38</v>
      </c>
      <c r="R1377">
        <v>19</v>
      </c>
      <c r="S1377" t="s">
        <v>34</v>
      </c>
      <c r="W1377" t="str">
        <f>IF(B1377&lt;30,"&lt;30",IF(B1377&lt;=40,"30-40",IF(B1377&lt;=50,"41-50",IF(B1377&lt;=60,"51-60","&gt;60"))))</f>
        <v>51-60</v>
      </c>
      <c r="X1377" t="str">
        <f t="shared" si="84"/>
        <v>46-60 (Older Adult)</v>
      </c>
      <c r="AA1377" t="str" cm="1">
        <f t="array" ref="AA1377">INDEX(F1377:F2876, MATCH(MAX(IF(H1377:H2876="0", COUNTIF(F1377:F2876, F1377:F2876), 0)), IF(H1377:H2876="0", COUNTIF(F1377:F2876, F1377:F2876), 0), 0))</f>
        <v>Car</v>
      </c>
      <c r="AB1377" t="str" cm="1">
        <f t="array" ref="AB1377">INDEX(Q1377:Q2375, MATCH(MAX(COUNTIFS(Q1377:Q2375, Q1377:Q2375, AC1377:AC2375, "High")), COUNTIFS(Q1377:Q2375, Q1377:Q2375, AC1377:AC2375, "High"), 0))</f>
        <v>North</v>
      </c>
      <c r="AC1377" t="str">
        <v>High Risk</v>
      </c>
      <c r="AH1377">
        <f t="shared" si="85"/>
        <v>647.51989389920425</v>
      </c>
      <c r="AJ1377">
        <f t="shared" si="86"/>
        <v>0.15436241610738255</v>
      </c>
      <c r="AK1377">
        <f t="shared" si="87"/>
        <v>0.15484679730352838</v>
      </c>
      <c r="AM1377">
        <v>0.64676918620964308</v>
      </c>
      <c r="AN1377" s="8">
        <f>IF(L1377="Male", 1, 0)</f>
        <v>1</v>
      </c>
    </row>
    <row r="1378" spans="1:40" ht="15" x14ac:dyDescent="0.3">
      <c r="A1378">
        <v>1377</v>
      </c>
      <c r="B1378">
        <v>56</v>
      </c>
      <c r="C1378">
        <v>72758</v>
      </c>
      <c r="D1378">
        <v>684</v>
      </c>
      <c r="E1378">
        <v>163149</v>
      </c>
      <c r="F1378" t="s">
        <v>35</v>
      </c>
      <c r="G1378">
        <v>4475</v>
      </c>
      <c r="H1378">
        <v>0</v>
      </c>
      <c r="I1378">
        <v>0</v>
      </c>
      <c r="J1378" t="s">
        <v>20</v>
      </c>
      <c r="K1378" t="s">
        <v>29</v>
      </c>
      <c r="L1378" t="s">
        <v>22</v>
      </c>
      <c r="M1378" t="s">
        <v>23</v>
      </c>
      <c r="N1378">
        <v>1</v>
      </c>
      <c r="O1378">
        <v>1</v>
      </c>
      <c r="P1378">
        <v>44877</v>
      </c>
      <c r="Q1378" t="s">
        <v>38</v>
      </c>
      <c r="R1378">
        <v>3</v>
      </c>
      <c r="S1378" t="s">
        <v>25</v>
      </c>
      <c r="W1378" t="str">
        <f>IF(B1378&lt;30,"&lt;30",IF(B1378&lt;=40,"30-40",IF(B1378&lt;=50,"41-50",IF(B1378&lt;=60,"51-60","&gt;60"))))</f>
        <v>51-60</v>
      </c>
      <c r="X1378" t="str">
        <f t="shared" si="84"/>
        <v>46-60 (Older Adult)</v>
      </c>
      <c r="AA1378" t="str" cm="1">
        <f t="array" ref="AA1378">INDEX(F1378:F2877, MATCH(MAX(IF(H1378:H2877="0", COUNTIF(F1378:F2877, F1378:F2877), 0)), IF(H1378:H2877="0", COUNTIF(F1378:F2877, F1378:F2877), 0), 0))</f>
        <v>Medical</v>
      </c>
      <c r="AB1378" t="str" cm="1">
        <f t="array" ref="AB1378">INDEX(Q1378:Q2376, MATCH(MAX(COUNTIFS(Q1378:Q2376, Q1378:Q2376, AC1378:AC2376, "High")), COUNTIFS(Q1378:Q2376, Q1378:Q2376, AC1378:AC2376, "High"), 0))</f>
        <v>North</v>
      </c>
      <c r="AC1378" t="str">
        <v>High Risk</v>
      </c>
      <c r="AH1378">
        <f t="shared" si="85"/>
        <v>647.51989389920425</v>
      </c>
      <c r="AJ1378">
        <f t="shared" si="86"/>
        <v>0.15436241610738255</v>
      </c>
      <c r="AK1378">
        <f t="shared" si="87"/>
        <v>0.15728238122060112</v>
      </c>
      <c r="AM1378">
        <v>0.75782699600843573</v>
      </c>
      <c r="AN1378" s="8">
        <f>IF(L1378="Male", 1, 0)</f>
        <v>0</v>
      </c>
    </row>
    <row r="1379" spans="1:40" ht="15" x14ac:dyDescent="0.3">
      <c r="A1379">
        <v>1378</v>
      </c>
      <c r="B1379">
        <v>56</v>
      </c>
      <c r="C1379">
        <v>25535</v>
      </c>
      <c r="D1379">
        <v>658</v>
      </c>
      <c r="E1379">
        <v>271938</v>
      </c>
      <c r="F1379" t="s">
        <v>28</v>
      </c>
      <c r="G1379">
        <v>5023</v>
      </c>
      <c r="H1379">
        <v>0</v>
      </c>
      <c r="I1379">
        <v>1</v>
      </c>
      <c r="J1379" t="s">
        <v>20</v>
      </c>
      <c r="K1379" t="s">
        <v>33</v>
      </c>
      <c r="L1379" t="s">
        <v>30</v>
      </c>
      <c r="M1379" t="s">
        <v>41</v>
      </c>
      <c r="N1379">
        <v>5</v>
      </c>
      <c r="O1379">
        <v>1</v>
      </c>
      <c r="P1379">
        <v>61638</v>
      </c>
      <c r="Q1379" t="s">
        <v>32</v>
      </c>
      <c r="R1379">
        <v>16</v>
      </c>
      <c r="S1379" t="s">
        <v>43</v>
      </c>
      <c r="W1379" t="str">
        <f>IF(B1379&lt;30,"&lt;30",IF(B1379&lt;=40,"30-40",IF(B1379&lt;=50,"41-50",IF(B1379&lt;=60,"51-60","&gt;60"))))</f>
        <v>51-60</v>
      </c>
      <c r="X1379" t="str">
        <f t="shared" si="84"/>
        <v>46-60 (Older Adult)</v>
      </c>
      <c r="AA1379" t="str" cm="1">
        <f t="array" ref="AA1379">INDEX(F1379:F2878, MATCH(MAX(IF(H1379:H2878="0", COUNTIF(F1379:F2878, F1379:F2878), 0)), IF(H1379:H2878="0", COUNTIF(F1379:F2878, F1379:F2878), 0), 0))</f>
        <v>Education</v>
      </c>
      <c r="AB1379" t="str" cm="1">
        <f t="array" ref="AB1379">INDEX(Q1379:Q2377, MATCH(MAX(COUNTIFS(Q1379:Q2377, Q1379:Q2377, AC1379:AC2377, "High")), COUNTIFS(Q1379:Q2377, Q1379:Q2377, AC1379:AC2377, "High"), 0))</f>
        <v>South</v>
      </c>
      <c r="AC1379" t="str">
        <v>High Risk</v>
      </c>
      <c r="AH1379">
        <f t="shared" si="85"/>
        <v>648.68905472636811</v>
      </c>
      <c r="AJ1379">
        <f t="shared" si="86"/>
        <v>0.11715481171548117</v>
      </c>
      <c r="AK1379">
        <f t="shared" si="87"/>
        <v>0.15406646471168445</v>
      </c>
      <c r="AM1379">
        <v>0.33040377252608999</v>
      </c>
      <c r="AN1379" s="8">
        <f>IF(L1379="Male", 1, 0)</f>
        <v>1</v>
      </c>
    </row>
    <row r="1380" spans="1:40" ht="15" x14ac:dyDescent="0.3">
      <c r="A1380">
        <v>1379</v>
      </c>
      <c r="B1380">
        <v>39</v>
      </c>
      <c r="C1380">
        <v>28481</v>
      </c>
      <c r="D1380">
        <v>643</v>
      </c>
      <c r="E1380">
        <v>249173</v>
      </c>
      <c r="F1380" t="s">
        <v>19</v>
      </c>
      <c r="G1380">
        <v>4098</v>
      </c>
      <c r="H1380">
        <v>0</v>
      </c>
      <c r="I1380">
        <v>0</v>
      </c>
      <c r="J1380" t="s">
        <v>20</v>
      </c>
      <c r="K1380" t="s">
        <v>21</v>
      </c>
      <c r="L1380" t="s">
        <v>30</v>
      </c>
      <c r="M1380" t="s">
        <v>23</v>
      </c>
      <c r="N1380">
        <v>5</v>
      </c>
      <c r="O1380">
        <v>4</v>
      </c>
      <c r="P1380">
        <v>76704</v>
      </c>
      <c r="Q1380" t="s">
        <v>32</v>
      </c>
      <c r="R1380">
        <v>7</v>
      </c>
      <c r="S1380" t="s">
        <v>39</v>
      </c>
      <c r="W1380" t="str">
        <f>IF(B1380&lt;30,"&lt;30",IF(B1380&lt;=40,"30-40",IF(B1380&lt;=50,"41-50",IF(B1380&lt;=60,"51-60","&gt;60"))))</f>
        <v>30-40</v>
      </c>
      <c r="X1380" t="str">
        <f t="shared" si="84"/>
        <v>31-45 (Middle-Aged)</v>
      </c>
      <c r="AA1380" t="str" cm="1">
        <f t="array" ref="AA1380">INDEX(F1380:F2879, MATCH(MAX(IF(H1380:H2879="0", COUNTIF(F1380:F2879, F1380:F2879), 0)), IF(H1380:H2879="0", COUNTIF(F1380:F2879, F1380:F2879), 0), 0))</f>
        <v>Home</v>
      </c>
      <c r="AB1380" t="str" cm="1">
        <f t="array" ref="AB1380">INDEX(Q1380:Q2378, MATCH(MAX(COUNTIFS(Q1380:Q2378, Q1380:Q2378, AC1380:AC2378, "High")), COUNTIFS(Q1380:Q2378, Q1380:Q2378, AC1380:AC2378, "High"), 0))</f>
        <v>South</v>
      </c>
      <c r="AC1380" t="str">
        <v>High Risk</v>
      </c>
      <c r="AH1380">
        <f t="shared" si="85"/>
        <v>647.51989389920425</v>
      </c>
      <c r="AJ1380">
        <f t="shared" si="86"/>
        <v>0.11715481171548117</v>
      </c>
      <c r="AK1380">
        <f t="shared" si="87"/>
        <v>0.15075572636051582</v>
      </c>
      <c r="AM1380">
        <v>0.35706850827729153</v>
      </c>
      <c r="AN1380" s="8">
        <f>IF(L1380="Male", 1, 0)</f>
        <v>1</v>
      </c>
    </row>
    <row r="1381" spans="1:40" ht="15" x14ac:dyDescent="0.3">
      <c r="A1381">
        <v>1380</v>
      </c>
      <c r="B1381">
        <v>64</v>
      </c>
      <c r="C1381">
        <v>28336</v>
      </c>
      <c r="D1381">
        <v>707</v>
      </c>
      <c r="E1381">
        <v>177980</v>
      </c>
      <c r="F1381" t="s">
        <v>40</v>
      </c>
      <c r="G1381">
        <v>4493</v>
      </c>
      <c r="H1381">
        <v>0</v>
      </c>
      <c r="I1381">
        <v>0</v>
      </c>
      <c r="J1381" t="s">
        <v>20</v>
      </c>
      <c r="K1381" t="s">
        <v>33</v>
      </c>
      <c r="L1381" t="s">
        <v>22</v>
      </c>
      <c r="M1381" t="s">
        <v>41</v>
      </c>
      <c r="N1381">
        <v>0</v>
      </c>
      <c r="O1381">
        <v>1</v>
      </c>
      <c r="P1381">
        <v>64929</v>
      </c>
      <c r="Q1381" t="s">
        <v>32</v>
      </c>
      <c r="R1381">
        <v>18</v>
      </c>
      <c r="S1381" t="s">
        <v>42</v>
      </c>
      <c r="W1381" t="str">
        <f>IF(B1381&lt;30,"&lt;30",IF(B1381&lt;=40,"30-40",IF(B1381&lt;=50,"41-50",IF(B1381&lt;=60,"51-60","&gt;60"))))</f>
        <v>&gt;60</v>
      </c>
      <c r="X1381" t="str">
        <f t="shared" si="84"/>
        <v>46-60 (Older Adult)</v>
      </c>
      <c r="AA1381" t="str" cm="1">
        <f t="array" ref="AA1381">INDEX(F1381:F2880, MATCH(MAX(IF(H1381:H2880="0", COUNTIF(F1381:F2880, F1381:F2880), 0)), IF(H1381:H2880="0", COUNTIF(F1381:F2880, F1381:F2880), 0), 0))</f>
        <v>Car</v>
      </c>
      <c r="AB1381" t="str" cm="1">
        <f t="array" ref="AB1381">INDEX(Q1381:Q2379, MATCH(MAX(COUNTIFS(Q1381:Q2379, Q1381:Q2379, AC1381:AC2379, "High")), COUNTIFS(Q1381:Q2379, Q1381:Q2379, AC1381:AC2379, "High"), 0))</f>
        <v>South</v>
      </c>
      <c r="AC1381" t="str">
        <v>High Risk</v>
      </c>
      <c r="AH1381">
        <f t="shared" si="85"/>
        <v>648.68905472636811</v>
      </c>
      <c r="AJ1381">
        <f t="shared" si="86"/>
        <v>0.15873015873015872</v>
      </c>
      <c r="AK1381">
        <f t="shared" si="87"/>
        <v>0.15783783505474616</v>
      </c>
      <c r="AM1381">
        <v>0.35575608917208984</v>
      </c>
      <c r="AN1381" s="8">
        <f>IF(L1381="Male", 1, 0)</f>
        <v>0</v>
      </c>
    </row>
    <row r="1382" spans="1:40" ht="15" x14ac:dyDescent="0.3">
      <c r="A1382">
        <v>1381</v>
      </c>
      <c r="B1382">
        <v>22</v>
      </c>
      <c r="C1382">
        <v>61627</v>
      </c>
      <c r="D1382">
        <v>635</v>
      </c>
      <c r="E1382">
        <v>156083</v>
      </c>
      <c r="F1382" t="s">
        <v>35</v>
      </c>
      <c r="G1382">
        <v>4604</v>
      </c>
      <c r="H1382">
        <v>0</v>
      </c>
      <c r="I1382">
        <v>1</v>
      </c>
      <c r="J1382" t="s">
        <v>20</v>
      </c>
      <c r="K1382" t="s">
        <v>29</v>
      </c>
      <c r="L1382" t="s">
        <v>22</v>
      </c>
      <c r="M1382" t="s">
        <v>37</v>
      </c>
      <c r="N1382">
        <v>1</v>
      </c>
      <c r="O1382">
        <v>1</v>
      </c>
      <c r="P1382">
        <v>50385</v>
      </c>
      <c r="Q1382" t="s">
        <v>32</v>
      </c>
      <c r="R1382">
        <v>8</v>
      </c>
      <c r="S1382" t="s">
        <v>43</v>
      </c>
      <c r="W1382" t="str">
        <f>IF(B1382&lt;30,"&lt;30",IF(B1382&lt;=40,"30-40",IF(B1382&lt;=50,"41-50",IF(B1382&lt;=60,"51-60","&gt;60"))))</f>
        <v>&lt;30</v>
      </c>
      <c r="X1382" t="str">
        <f t="shared" si="84"/>
        <v>18-30 (Young Adult)</v>
      </c>
      <c r="AA1382" t="str" cm="1">
        <f t="array" ref="AA1382">INDEX(F1382:F2881, MATCH(MAX(IF(H1382:H2881="0", COUNTIF(F1382:F2881, F1382:F2881), 0)), IF(H1382:H2881="0", COUNTIF(F1382:F2881, F1382:F2881), 0), 0))</f>
        <v>Medical</v>
      </c>
      <c r="AB1382" t="str" cm="1">
        <f t="array" ref="AB1382">INDEX(Q1382:Q2380, MATCH(MAX(COUNTIFS(Q1382:Q2380, Q1382:Q2380, AC1382:AC2380, "High")), COUNTIFS(Q1382:Q2380, Q1382:Q2380, AC1382:AC2380, "High"), 0))</f>
        <v>South</v>
      </c>
      <c r="AC1382" t="str">
        <v>High Risk</v>
      </c>
      <c r="AH1382">
        <f t="shared" si="85"/>
        <v>652.44324324324327</v>
      </c>
      <c r="AJ1382">
        <f t="shared" si="86"/>
        <v>0.15436241610738255</v>
      </c>
      <c r="AK1382">
        <f t="shared" si="87"/>
        <v>0.15444227338836172</v>
      </c>
      <c r="AM1382">
        <v>0.65707846456015861</v>
      </c>
      <c r="AN1382" s="8">
        <f>IF(L1382="Male", 1, 0)</f>
        <v>0</v>
      </c>
    </row>
    <row r="1383" spans="1:40" ht="15" x14ac:dyDescent="0.3">
      <c r="A1383">
        <v>1382</v>
      </c>
      <c r="B1383">
        <v>37</v>
      </c>
      <c r="C1383">
        <v>62879</v>
      </c>
      <c r="D1383">
        <v>711</v>
      </c>
      <c r="E1383">
        <v>296384</v>
      </c>
      <c r="F1383" t="s">
        <v>19</v>
      </c>
      <c r="G1383">
        <v>4120</v>
      </c>
      <c r="H1383">
        <v>0</v>
      </c>
      <c r="I1383">
        <v>0</v>
      </c>
      <c r="J1383" t="s">
        <v>20</v>
      </c>
      <c r="K1383" t="s">
        <v>21</v>
      </c>
      <c r="L1383" t="s">
        <v>30</v>
      </c>
      <c r="M1383" t="s">
        <v>37</v>
      </c>
      <c r="N1383">
        <v>3</v>
      </c>
      <c r="O1383">
        <v>3</v>
      </c>
      <c r="P1383">
        <v>99674</v>
      </c>
      <c r="Q1383" t="s">
        <v>38</v>
      </c>
      <c r="R1383">
        <v>14</v>
      </c>
      <c r="S1383" t="s">
        <v>45</v>
      </c>
      <c r="W1383" t="str">
        <f>IF(B1383&lt;30,"&lt;30",IF(B1383&lt;=40,"30-40",IF(B1383&lt;=50,"41-50",IF(B1383&lt;=60,"51-60","&gt;60"))))</f>
        <v>30-40</v>
      </c>
      <c r="X1383" t="str">
        <f t="shared" si="84"/>
        <v>31-45 (Middle-Aged)</v>
      </c>
      <c r="AA1383" t="str" cm="1">
        <f t="array" ref="AA1383">INDEX(F1383:F2882, MATCH(MAX(IF(H1383:H2882="0", COUNTIF(F1383:F2882, F1383:F2882), 0)), IF(H1383:H2882="0", COUNTIF(F1383:F2882, F1383:F2882), 0), 0))</f>
        <v>Home</v>
      </c>
      <c r="AB1383" t="str" cm="1">
        <f t="array" ref="AB1383">INDEX(Q1383:Q2381, MATCH(MAX(COUNTIFS(Q1383:Q2381, Q1383:Q2381, AC1383:AC2381, "High")), COUNTIFS(Q1383:Q2381, Q1383:Q2381, AC1383:AC2381, "High"), 0))</f>
        <v>North</v>
      </c>
      <c r="AC1383" t="str">
        <v>High Risk</v>
      </c>
      <c r="AH1383">
        <f t="shared" si="85"/>
        <v>652.44324324324327</v>
      </c>
      <c r="AJ1383">
        <f t="shared" si="86"/>
        <v>0.13414634146341464</v>
      </c>
      <c r="AK1383">
        <f t="shared" si="87"/>
        <v>0.15094252651072054</v>
      </c>
      <c r="AM1383">
        <v>0.66841052469610707</v>
      </c>
      <c r="AN1383" s="8">
        <f>IF(L1383="Male", 1, 0)</f>
        <v>1</v>
      </c>
    </row>
    <row r="1384" spans="1:40" ht="15" x14ac:dyDescent="0.3">
      <c r="A1384">
        <v>1383</v>
      </c>
      <c r="B1384">
        <v>50</v>
      </c>
      <c r="C1384">
        <v>35354</v>
      </c>
      <c r="D1384">
        <v>596</v>
      </c>
      <c r="E1384">
        <v>154868</v>
      </c>
      <c r="F1384" t="s">
        <v>28</v>
      </c>
      <c r="G1384">
        <v>4433</v>
      </c>
      <c r="H1384">
        <v>0</v>
      </c>
      <c r="I1384">
        <v>1</v>
      </c>
      <c r="J1384" t="s">
        <v>20</v>
      </c>
      <c r="K1384" t="s">
        <v>29</v>
      </c>
      <c r="L1384" t="s">
        <v>30</v>
      </c>
      <c r="M1384" t="s">
        <v>41</v>
      </c>
      <c r="N1384">
        <v>3</v>
      </c>
      <c r="O1384">
        <v>2</v>
      </c>
      <c r="P1384">
        <v>121153</v>
      </c>
      <c r="Q1384" t="s">
        <v>38</v>
      </c>
      <c r="R1384">
        <v>18</v>
      </c>
      <c r="S1384" t="s">
        <v>27</v>
      </c>
      <c r="W1384" t="str">
        <f>IF(B1384&lt;30,"&lt;30",IF(B1384&lt;=40,"30-40",IF(B1384&lt;=50,"41-50",IF(B1384&lt;=60,"51-60","&gt;60"))))</f>
        <v>41-50</v>
      </c>
      <c r="X1384" t="str">
        <f t="shared" si="84"/>
        <v>46-60 (Older Adult)</v>
      </c>
      <c r="AA1384" t="str" cm="1">
        <f t="array" ref="AA1384">INDEX(F1384:F2883, MATCH(MAX(IF(H1384:H2883="0", COUNTIF(F1384:F2883, F1384:F2883), 0)), IF(H1384:H2883="0", COUNTIF(F1384:F2883, F1384:F2883), 0), 0))</f>
        <v>Education</v>
      </c>
      <c r="AB1384" t="str" cm="1">
        <f t="array" ref="AB1384">INDEX(Q1384:Q2382, MATCH(MAX(COUNTIFS(Q1384:Q2382, Q1384:Q2382, AC1384:AC2382, "High")), COUNTIFS(Q1384:Q2382, Q1384:Q2382, AC1384:AC2382, "High"), 0))</f>
        <v>North</v>
      </c>
      <c r="AC1384" t="str">
        <v>Low Risk</v>
      </c>
      <c r="AH1384">
        <f t="shared" si="85"/>
        <v>648.68905472636811</v>
      </c>
      <c r="AJ1384">
        <f t="shared" si="86"/>
        <v>0.13414634146341464</v>
      </c>
      <c r="AK1384">
        <f t="shared" si="87"/>
        <v>0.15349219841263792</v>
      </c>
      <c r="AM1384">
        <v>0.41927717386385238</v>
      </c>
      <c r="AN1384" s="8">
        <f>IF(L1384="Male", 1, 0)</f>
        <v>1</v>
      </c>
    </row>
    <row r="1385" spans="1:40" ht="15" x14ac:dyDescent="0.3">
      <c r="A1385">
        <v>1384</v>
      </c>
      <c r="B1385">
        <v>30</v>
      </c>
      <c r="C1385">
        <v>83086</v>
      </c>
      <c r="D1385">
        <v>590</v>
      </c>
      <c r="E1385">
        <v>215319</v>
      </c>
      <c r="F1385" t="s">
        <v>35</v>
      </c>
      <c r="G1385">
        <v>5572</v>
      </c>
      <c r="H1385">
        <v>0</v>
      </c>
      <c r="I1385">
        <v>0</v>
      </c>
      <c r="J1385" t="s">
        <v>20</v>
      </c>
      <c r="K1385" t="s">
        <v>29</v>
      </c>
      <c r="L1385" t="s">
        <v>22</v>
      </c>
      <c r="M1385" t="s">
        <v>41</v>
      </c>
      <c r="N1385">
        <v>2</v>
      </c>
      <c r="O1385">
        <v>1</v>
      </c>
      <c r="P1385">
        <v>128621</v>
      </c>
      <c r="Q1385" t="s">
        <v>24</v>
      </c>
      <c r="R1385">
        <v>1</v>
      </c>
      <c r="S1385" t="s">
        <v>42</v>
      </c>
      <c r="W1385" t="str">
        <f>IF(B1385&lt;30,"&lt;30",IF(B1385&lt;=40,"30-40",IF(B1385&lt;=50,"41-50",IF(B1385&lt;=60,"51-60","&gt;60"))))</f>
        <v>30-40</v>
      </c>
      <c r="X1385" t="str">
        <f t="shared" si="84"/>
        <v>18-30 (Young Adult)</v>
      </c>
      <c r="AA1385" t="str" cm="1">
        <f t="array" ref="AA1385">INDEX(F1385:F2884, MATCH(MAX(IF(H1385:H2884="0", COUNTIF(F1385:F2884, F1385:F2884), 0)), IF(H1385:H2884="0", COUNTIF(F1385:F2884, F1385:F2884), 0), 0))</f>
        <v>Medical</v>
      </c>
      <c r="AB1385" t="str" cm="1">
        <f t="array" ref="AB1385">INDEX(Q1385:Q2383, MATCH(MAX(COUNTIFS(Q1385:Q2383, Q1385:Q2383, AC1385:AC2383, "High")), COUNTIFS(Q1385:Q2383, Q1385:Q2383, AC1385:AC2383, "High"), 0))</f>
        <v>East</v>
      </c>
      <c r="AC1385" t="str">
        <v>Low Risk</v>
      </c>
      <c r="AH1385">
        <f t="shared" si="85"/>
        <v>648.68905472636811</v>
      </c>
      <c r="AJ1385">
        <f t="shared" si="86"/>
        <v>0.13100436681222707</v>
      </c>
      <c r="AK1385">
        <f t="shared" si="87"/>
        <v>0.15241013544334339</v>
      </c>
      <c r="AM1385">
        <v>0.8513074409637682</v>
      </c>
      <c r="AN1385" s="8">
        <f>IF(L1385="Male", 1, 0)</f>
        <v>0</v>
      </c>
    </row>
    <row r="1386" spans="1:40" ht="15" x14ac:dyDescent="0.3">
      <c r="A1386">
        <v>1385</v>
      </c>
      <c r="B1386">
        <v>55</v>
      </c>
      <c r="C1386">
        <v>44225</v>
      </c>
      <c r="D1386">
        <v>643</v>
      </c>
      <c r="E1386">
        <v>217267</v>
      </c>
      <c r="F1386" t="s">
        <v>40</v>
      </c>
      <c r="G1386">
        <v>6648</v>
      </c>
      <c r="H1386">
        <v>0</v>
      </c>
      <c r="I1386">
        <v>1</v>
      </c>
      <c r="J1386" t="s">
        <v>20</v>
      </c>
      <c r="K1386" t="s">
        <v>33</v>
      </c>
      <c r="L1386" t="s">
        <v>30</v>
      </c>
      <c r="M1386" t="s">
        <v>37</v>
      </c>
      <c r="N1386">
        <v>3</v>
      </c>
      <c r="O1386">
        <v>1</v>
      </c>
      <c r="P1386">
        <v>85765</v>
      </c>
      <c r="Q1386" t="s">
        <v>38</v>
      </c>
      <c r="R1386">
        <v>6</v>
      </c>
      <c r="S1386" t="s">
        <v>34</v>
      </c>
      <c r="W1386" t="str">
        <f>IF(B1386&lt;30,"&lt;30",IF(B1386&lt;=40,"30-40",IF(B1386&lt;=50,"41-50",IF(B1386&lt;=60,"51-60","&gt;60"))))</f>
        <v>51-60</v>
      </c>
      <c r="X1386" t="str">
        <f t="shared" si="84"/>
        <v>46-60 (Older Adult)</v>
      </c>
      <c r="AA1386" t="str" cm="1">
        <f t="array" ref="AA1386">INDEX(F1386:F2885, MATCH(MAX(IF(H1386:H2885="0", COUNTIF(F1386:F2885, F1386:F2885), 0)), IF(H1386:H2885="0", COUNTIF(F1386:F2885, F1386:F2885), 0), 0))</f>
        <v>Car</v>
      </c>
      <c r="AB1386" t="str" cm="1">
        <f t="array" ref="AB1386">INDEX(Q1386:Q2384, MATCH(MAX(COUNTIFS(Q1386:Q2384, Q1386:Q2384, AC1386:AC2384, "High")), COUNTIFS(Q1386:Q2384, Q1386:Q2384, AC1386:AC2384, "High"), 0))</f>
        <v>North</v>
      </c>
      <c r="AC1386" t="str">
        <v>High Risk</v>
      </c>
      <c r="AH1386">
        <f t="shared" si="85"/>
        <v>652.44324324324327</v>
      </c>
      <c r="AJ1386">
        <f t="shared" si="86"/>
        <v>0.13414634146341464</v>
      </c>
      <c r="AK1386">
        <f t="shared" si="87"/>
        <v>0.14872537901358718</v>
      </c>
      <c r="AM1386">
        <v>0.49957006960346839</v>
      </c>
      <c r="AN1386" s="8">
        <f>IF(L1386="Male", 1, 0)</f>
        <v>1</v>
      </c>
    </row>
    <row r="1387" spans="1:40" ht="15" x14ac:dyDescent="0.3">
      <c r="A1387">
        <v>1386</v>
      </c>
      <c r="B1387">
        <v>56</v>
      </c>
      <c r="C1387">
        <v>71534</v>
      </c>
      <c r="D1387">
        <v>650</v>
      </c>
      <c r="E1387">
        <v>200500</v>
      </c>
      <c r="F1387" t="s">
        <v>19</v>
      </c>
      <c r="G1387">
        <v>5208</v>
      </c>
      <c r="H1387">
        <v>0</v>
      </c>
      <c r="I1387">
        <v>0</v>
      </c>
      <c r="J1387" t="s">
        <v>20</v>
      </c>
      <c r="K1387" t="s">
        <v>29</v>
      </c>
      <c r="L1387" t="s">
        <v>30</v>
      </c>
      <c r="M1387" t="s">
        <v>37</v>
      </c>
      <c r="N1387">
        <v>0</v>
      </c>
      <c r="O1387">
        <v>4</v>
      </c>
      <c r="P1387">
        <v>91842</v>
      </c>
      <c r="Q1387" t="s">
        <v>24</v>
      </c>
      <c r="R1387">
        <v>13</v>
      </c>
      <c r="S1387" t="s">
        <v>42</v>
      </c>
      <c r="W1387" t="str">
        <f>IF(B1387&lt;30,"&lt;30",IF(B1387&lt;=40,"30-40",IF(B1387&lt;=50,"41-50",IF(B1387&lt;=60,"51-60","&gt;60"))))</f>
        <v>51-60</v>
      </c>
      <c r="X1387" t="str">
        <f t="shared" si="84"/>
        <v>46-60 (Older Adult)</v>
      </c>
      <c r="AA1387" t="str" cm="1">
        <f t="array" ref="AA1387">INDEX(F1387:F2886, MATCH(MAX(IF(H1387:H2886="0", COUNTIF(F1387:F2886, F1387:F2886), 0)), IF(H1387:H2886="0", COUNTIF(F1387:F2886, F1387:F2886), 0), 0))</f>
        <v>Home</v>
      </c>
      <c r="AB1387" t="str" cm="1">
        <f t="array" ref="AB1387">INDEX(Q1387:Q2385, MATCH(MAX(COUNTIFS(Q1387:Q2385, Q1387:Q2385, AC1387:AC2385, "High")), COUNTIFS(Q1387:Q2385, Q1387:Q2385, AC1387:AC2385, "High"), 0))</f>
        <v>East</v>
      </c>
      <c r="AC1387" t="str">
        <v>High Risk</v>
      </c>
      <c r="AH1387">
        <f t="shared" si="85"/>
        <v>652.44324324324327</v>
      </c>
      <c r="AJ1387">
        <f t="shared" si="86"/>
        <v>0.15873015873015872</v>
      </c>
      <c r="AK1387">
        <f t="shared" si="87"/>
        <v>0.14492158292540225</v>
      </c>
      <c r="AM1387">
        <v>0.74674836852728477</v>
      </c>
      <c r="AN1387" s="8">
        <f>IF(L1387="Male", 1, 0)</f>
        <v>1</v>
      </c>
    </row>
    <row r="1388" spans="1:40" ht="15" x14ac:dyDescent="0.3">
      <c r="A1388">
        <v>1387</v>
      </c>
      <c r="B1388">
        <v>53</v>
      </c>
      <c r="C1388">
        <v>62128</v>
      </c>
      <c r="D1388">
        <v>607</v>
      </c>
      <c r="E1388">
        <v>239067</v>
      </c>
      <c r="F1388" t="s">
        <v>19</v>
      </c>
      <c r="G1388">
        <v>5131</v>
      </c>
      <c r="H1388">
        <v>0</v>
      </c>
      <c r="I1388">
        <v>0</v>
      </c>
      <c r="J1388" t="s">
        <v>20</v>
      </c>
      <c r="K1388" t="s">
        <v>29</v>
      </c>
      <c r="L1388" t="s">
        <v>30</v>
      </c>
      <c r="M1388" t="s">
        <v>41</v>
      </c>
      <c r="N1388">
        <v>0</v>
      </c>
      <c r="O1388">
        <v>2</v>
      </c>
      <c r="P1388">
        <v>110670</v>
      </c>
      <c r="Q1388" t="s">
        <v>26</v>
      </c>
      <c r="R1388">
        <v>1</v>
      </c>
      <c r="S1388" t="s">
        <v>45</v>
      </c>
      <c r="W1388" t="str">
        <f>IF(B1388&lt;30,"&lt;30",IF(B1388&lt;=40,"30-40",IF(B1388&lt;=50,"41-50",IF(B1388&lt;=60,"51-60","&gt;60"))))</f>
        <v>51-60</v>
      </c>
      <c r="X1388" t="str">
        <f t="shared" si="84"/>
        <v>46-60 (Older Adult)</v>
      </c>
      <c r="AA1388" t="str" cm="1">
        <f t="array" ref="AA1388">INDEX(F1388:F2887, MATCH(MAX(IF(H1388:H2887="0", COUNTIF(F1388:F2887, F1388:F2887), 0)), IF(H1388:H2887="0", COUNTIF(F1388:F2887, F1388:F2887), 0), 0))</f>
        <v>Home</v>
      </c>
      <c r="AB1388" t="str" cm="1">
        <f t="array" ref="AB1388">INDEX(Q1388:Q2386, MATCH(MAX(COUNTIFS(Q1388:Q2386, Q1388:Q2386, AC1388:AC2386, "High")), COUNTIFS(Q1388:Q2386, Q1388:Q2386, AC1388:AC2386, "High"), 0))</f>
        <v>West</v>
      </c>
      <c r="AC1388" t="str">
        <v>High Risk</v>
      </c>
      <c r="AH1388">
        <f t="shared" si="85"/>
        <v>648.68905472636811</v>
      </c>
      <c r="AJ1388">
        <f t="shared" si="86"/>
        <v>0.15873015873015872</v>
      </c>
      <c r="AK1388">
        <f t="shared" si="87"/>
        <v>0.15251756156871815</v>
      </c>
      <c r="AM1388">
        <v>0.66161309884778652</v>
      </c>
      <c r="AN1388" s="8">
        <f>IF(L1388="Male", 1, 0)</f>
        <v>1</v>
      </c>
    </row>
    <row r="1389" spans="1:40" ht="15" x14ac:dyDescent="0.3">
      <c r="A1389">
        <v>1388</v>
      </c>
      <c r="B1389">
        <v>21</v>
      </c>
      <c r="C1389">
        <v>35628</v>
      </c>
      <c r="D1389">
        <v>636</v>
      </c>
      <c r="E1389">
        <v>153471</v>
      </c>
      <c r="F1389" t="s">
        <v>40</v>
      </c>
      <c r="G1389">
        <v>4919</v>
      </c>
      <c r="H1389">
        <v>0</v>
      </c>
      <c r="I1389">
        <v>1</v>
      </c>
      <c r="J1389" t="s">
        <v>20</v>
      </c>
      <c r="K1389" t="s">
        <v>21</v>
      </c>
      <c r="L1389" t="s">
        <v>22</v>
      </c>
      <c r="M1389" t="s">
        <v>31</v>
      </c>
      <c r="N1389">
        <v>2</v>
      </c>
      <c r="O1389">
        <v>3</v>
      </c>
      <c r="P1389">
        <v>96745</v>
      </c>
      <c r="Q1389" t="s">
        <v>26</v>
      </c>
      <c r="R1389">
        <v>19</v>
      </c>
      <c r="S1389" t="s">
        <v>43</v>
      </c>
      <c r="W1389" t="str">
        <f>IF(B1389&lt;30,"&lt;30",IF(B1389&lt;=40,"30-40",IF(B1389&lt;=50,"41-50",IF(B1389&lt;=60,"51-60","&gt;60"))))</f>
        <v>&lt;30</v>
      </c>
      <c r="X1389" t="str">
        <f t="shared" si="84"/>
        <v>18-30 (Young Adult)</v>
      </c>
      <c r="AA1389" t="str" cm="1">
        <f t="array" ref="AA1389">INDEX(F1389:F2888, MATCH(MAX(IF(H1389:H2888="0", COUNTIF(F1389:F2888, F1389:F2888), 0)), IF(H1389:H2888="0", COUNTIF(F1389:F2888, F1389:F2888), 0), 0))</f>
        <v>Car</v>
      </c>
      <c r="AB1389" t="str" cm="1">
        <f t="array" ref="AB1389">INDEX(Q1389:Q2387, MATCH(MAX(COUNTIFS(Q1389:Q2387, Q1389:Q2387, AC1389:AC2387, "High")), COUNTIFS(Q1389:Q2387, Q1389:Q2387, AC1389:AC2387, "High"), 0))</f>
        <v>West</v>
      </c>
      <c r="AC1389" t="str">
        <v>High Risk</v>
      </c>
      <c r="AH1389">
        <f t="shared" si="85"/>
        <v>647.78062678062679</v>
      </c>
      <c r="AJ1389">
        <f t="shared" si="86"/>
        <v>0.13100436681222707</v>
      </c>
      <c r="AK1389">
        <f t="shared" si="87"/>
        <v>0.15132158827067785</v>
      </c>
      <c r="AM1389">
        <v>0.42175719341437146</v>
      </c>
      <c r="AN1389" s="8">
        <f>IF(L1389="Male", 1, 0)</f>
        <v>0</v>
      </c>
    </row>
    <row r="1390" spans="1:40" ht="15" x14ac:dyDescent="0.3">
      <c r="A1390">
        <v>1389</v>
      </c>
      <c r="B1390">
        <v>38</v>
      </c>
      <c r="C1390">
        <v>43729</v>
      </c>
      <c r="D1390">
        <v>718</v>
      </c>
      <c r="E1390">
        <v>296653</v>
      </c>
      <c r="F1390" t="s">
        <v>19</v>
      </c>
      <c r="G1390">
        <v>4609</v>
      </c>
      <c r="H1390">
        <v>0</v>
      </c>
      <c r="I1390">
        <v>1</v>
      </c>
      <c r="J1390" t="s">
        <v>36</v>
      </c>
      <c r="K1390" t="s">
        <v>33</v>
      </c>
      <c r="L1390" t="s">
        <v>30</v>
      </c>
      <c r="M1390" t="s">
        <v>37</v>
      </c>
      <c r="N1390">
        <v>4</v>
      </c>
      <c r="O1390">
        <v>1</v>
      </c>
      <c r="P1390">
        <v>124318</v>
      </c>
      <c r="Q1390" t="s">
        <v>38</v>
      </c>
      <c r="R1390">
        <v>7</v>
      </c>
      <c r="S1390" t="s">
        <v>27</v>
      </c>
      <c r="W1390" t="str">
        <f>IF(B1390&lt;30,"&lt;30",IF(B1390&lt;=40,"30-40",IF(B1390&lt;=50,"41-50",IF(B1390&lt;=60,"51-60","&gt;60"))))</f>
        <v>30-40</v>
      </c>
      <c r="X1390" t="str">
        <f t="shared" si="84"/>
        <v>31-45 (Middle-Aged)</v>
      </c>
      <c r="AA1390" t="str" cm="1">
        <f t="array" ref="AA1390">INDEX(F1390:F2889, MATCH(MAX(IF(H1390:H2889="0", COUNTIF(F1390:F2889, F1390:F2889), 0)), IF(H1390:H2889="0", COUNTIF(F1390:F2889, F1390:F2889), 0), 0))</f>
        <v>Home</v>
      </c>
      <c r="AB1390" t="str" cm="1">
        <f t="array" ref="AB1390">INDEX(Q1390:Q2388, MATCH(MAX(COUNTIFS(Q1390:Q2388, Q1390:Q2388, AC1390:AC2388, "High")), COUNTIFS(Q1390:Q2388, Q1390:Q2388, AC1390:AC2388, "High"), 0))</f>
        <v>North</v>
      </c>
      <c r="AC1390" t="str">
        <v>High Risk</v>
      </c>
      <c r="AH1390">
        <f t="shared" si="85"/>
        <v>652.44324324324327</v>
      </c>
      <c r="AJ1390">
        <f t="shared" si="86"/>
        <v>0.17796610169491525</v>
      </c>
      <c r="AK1390">
        <f t="shared" si="87"/>
        <v>0.15404504935961236</v>
      </c>
      <c r="AM1390">
        <v>0.49508069114705427</v>
      </c>
      <c r="AN1390" s="8">
        <f>IF(L1390="Male", 1, 0)</f>
        <v>1</v>
      </c>
    </row>
    <row r="1391" spans="1:40" ht="15" x14ac:dyDescent="0.3">
      <c r="A1391">
        <v>1390</v>
      </c>
      <c r="B1391">
        <v>24</v>
      </c>
      <c r="C1391">
        <v>36913</v>
      </c>
      <c r="D1391">
        <v>630</v>
      </c>
      <c r="E1391">
        <v>158774</v>
      </c>
      <c r="F1391" t="s">
        <v>40</v>
      </c>
      <c r="G1391">
        <v>5575</v>
      </c>
      <c r="H1391">
        <v>0</v>
      </c>
      <c r="I1391">
        <v>1</v>
      </c>
      <c r="J1391" t="s">
        <v>20</v>
      </c>
      <c r="K1391" t="s">
        <v>33</v>
      </c>
      <c r="L1391" t="s">
        <v>30</v>
      </c>
      <c r="M1391" t="s">
        <v>37</v>
      </c>
      <c r="N1391">
        <v>2</v>
      </c>
      <c r="O1391">
        <v>2</v>
      </c>
      <c r="P1391">
        <v>112910</v>
      </c>
      <c r="Q1391" t="s">
        <v>26</v>
      </c>
      <c r="R1391">
        <v>16</v>
      </c>
      <c r="S1391" t="s">
        <v>45</v>
      </c>
      <c r="W1391" t="str">
        <f>IF(B1391&lt;30,"&lt;30",IF(B1391&lt;=40,"30-40",IF(B1391&lt;=50,"41-50",IF(B1391&lt;=60,"51-60","&gt;60"))))</f>
        <v>&lt;30</v>
      </c>
      <c r="X1391" t="str">
        <f t="shared" si="84"/>
        <v>18-30 (Young Adult)</v>
      </c>
      <c r="AA1391" t="str" cm="1">
        <f t="array" ref="AA1391">INDEX(F1391:F2890, MATCH(MAX(IF(H1391:H2890="0", COUNTIF(F1391:F2890, F1391:F2890), 0)), IF(H1391:H2890="0", COUNTIF(F1391:F2890, F1391:F2890), 0), 0))</f>
        <v>Car</v>
      </c>
      <c r="AB1391" t="str" cm="1">
        <f t="array" ref="AB1391">INDEX(Q1391:Q2389, MATCH(MAX(COUNTIFS(Q1391:Q2389, Q1391:Q2389, AC1391:AC2389, "High")), COUNTIFS(Q1391:Q2389, Q1391:Q2389, AC1391:AC2389, "High"), 0))</f>
        <v>West</v>
      </c>
      <c r="AC1391" t="str">
        <v>High Risk</v>
      </c>
      <c r="AH1391">
        <f t="shared" si="85"/>
        <v>652.44324324324327</v>
      </c>
      <c r="AJ1391">
        <f t="shared" si="86"/>
        <v>0.13100436681222707</v>
      </c>
      <c r="AK1391">
        <f t="shared" si="87"/>
        <v>0.15004646292610646</v>
      </c>
      <c r="AM1391">
        <v>0.43338794203633141</v>
      </c>
      <c r="AN1391" s="8">
        <f>IF(L1391="Male", 1, 0)</f>
        <v>1</v>
      </c>
    </row>
    <row r="1392" spans="1:40" ht="15" x14ac:dyDescent="0.3">
      <c r="A1392">
        <v>1391</v>
      </c>
      <c r="B1392">
        <v>47</v>
      </c>
      <c r="C1392">
        <v>29835</v>
      </c>
      <c r="D1392">
        <v>553</v>
      </c>
      <c r="E1392">
        <v>192803</v>
      </c>
      <c r="F1392" t="s">
        <v>35</v>
      </c>
      <c r="G1392">
        <v>5983</v>
      </c>
      <c r="H1392">
        <v>1</v>
      </c>
      <c r="I1392">
        <v>1</v>
      </c>
      <c r="J1392" t="s">
        <v>20</v>
      </c>
      <c r="K1392" t="s">
        <v>21</v>
      </c>
      <c r="L1392" t="s">
        <v>30</v>
      </c>
      <c r="M1392" t="s">
        <v>41</v>
      </c>
      <c r="N1392">
        <v>4</v>
      </c>
      <c r="O1392">
        <v>2</v>
      </c>
      <c r="P1392">
        <v>88710</v>
      </c>
      <c r="Q1392" t="s">
        <v>38</v>
      </c>
      <c r="R1392">
        <v>14</v>
      </c>
      <c r="S1392" t="s">
        <v>34</v>
      </c>
      <c r="W1392" t="str">
        <f>IF(B1392&lt;30,"&lt;30",IF(B1392&lt;=40,"30-40",IF(B1392&lt;=50,"41-50",IF(B1392&lt;=60,"51-60","&gt;60"))))</f>
        <v>41-50</v>
      </c>
      <c r="X1392" t="str">
        <f t="shared" si="84"/>
        <v>46-60 (Older Adult)</v>
      </c>
      <c r="AA1392" t="str" cm="1">
        <f t="array" ref="AA1392">INDEX(F1392:F2891, MATCH(MAX(IF(H1392:H2891="0", COUNTIF(F1392:F2891, F1392:F2891), 0)), IF(H1392:H2891="0", COUNTIF(F1392:F2891, F1392:F2891), 0), 0))</f>
        <v>Medical</v>
      </c>
      <c r="AB1392" t="str" cm="1">
        <f t="array" ref="AB1392">INDEX(Q1392:Q2390, MATCH(MAX(COUNTIFS(Q1392:Q2390, Q1392:Q2390, AC1392:AC2390, "High")), COUNTIFS(Q1392:Q2390, Q1392:Q2390, AC1392:AC2390, "High"), 0))</f>
        <v>North</v>
      </c>
      <c r="AC1392" t="str">
        <v>Low Risk</v>
      </c>
      <c r="AH1392">
        <f t="shared" si="85"/>
        <v>648.68905472636811</v>
      </c>
      <c r="AJ1392">
        <f t="shared" si="86"/>
        <v>0.17796610169491525</v>
      </c>
      <c r="AK1392">
        <f t="shared" si="87"/>
        <v>0.14876458497266234</v>
      </c>
      <c r="AM1392">
        <v>0.3693237873700026</v>
      </c>
      <c r="AN1392" s="8">
        <f>IF(L1392="Male", 1, 0)</f>
        <v>1</v>
      </c>
    </row>
    <row r="1393" spans="1:40" ht="15" x14ac:dyDescent="0.3">
      <c r="A1393">
        <v>1392</v>
      </c>
      <c r="B1393">
        <v>45</v>
      </c>
      <c r="C1393">
        <v>46201</v>
      </c>
      <c r="D1393">
        <v>562</v>
      </c>
      <c r="E1393">
        <v>128091</v>
      </c>
      <c r="F1393" t="s">
        <v>44</v>
      </c>
      <c r="G1393">
        <v>3838</v>
      </c>
      <c r="H1393">
        <v>1</v>
      </c>
      <c r="I1393">
        <v>0</v>
      </c>
      <c r="J1393" t="s">
        <v>36</v>
      </c>
      <c r="K1393" t="s">
        <v>21</v>
      </c>
      <c r="L1393" t="s">
        <v>22</v>
      </c>
      <c r="M1393" t="s">
        <v>41</v>
      </c>
      <c r="N1393">
        <v>4</v>
      </c>
      <c r="O1393">
        <v>4</v>
      </c>
      <c r="P1393">
        <v>44300</v>
      </c>
      <c r="Q1393" t="s">
        <v>24</v>
      </c>
      <c r="R1393">
        <v>2</v>
      </c>
      <c r="S1393" t="s">
        <v>45</v>
      </c>
      <c r="W1393" t="str">
        <f>IF(B1393&lt;30,"&lt;30",IF(B1393&lt;=40,"30-40",IF(B1393&lt;=50,"41-50",IF(B1393&lt;=60,"51-60","&gt;60"))))</f>
        <v>41-50</v>
      </c>
      <c r="X1393" t="str">
        <f t="shared" si="84"/>
        <v>31-45 (Middle-Aged)</v>
      </c>
      <c r="AA1393" t="str" cm="1">
        <f t="array" ref="AA1393">INDEX(F1393:F2892, MATCH(MAX(IF(H1393:H2892="0", COUNTIF(F1393:F2892, F1393:F2892), 0)), IF(H1393:H2892="0", COUNTIF(F1393:F2892, F1393:F2892), 0), 0))</f>
        <v>Personal</v>
      </c>
      <c r="AB1393" t="str" cm="1">
        <f t="array" ref="AB1393">INDEX(Q1393:Q2391, MATCH(MAX(COUNTIFS(Q1393:Q2391, Q1393:Q2391, AC1393:AC2391, "High")), COUNTIFS(Q1393:Q2391, Q1393:Q2391, AC1393:AC2391, "High"), 0))</f>
        <v>East</v>
      </c>
      <c r="AC1393" t="str">
        <v>Low Risk</v>
      </c>
      <c r="AH1393">
        <f t="shared" si="85"/>
        <v>648.68905472636811</v>
      </c>
      <c r="AJ1393">
        <f t="shared" si="86"/>
        <v>0.17796610169491525</v>
      </c>
      <c r="AK1393">
        <f t="shared" si="87"/>
        <v>0.15979844397022758</v>
      </c>
      <c r="AM1393">
        <v>0.51745517409918262</v>
      </c>
      <c r="AN1393" s="8">
        <f>IF(L1393="Male", 1, 0)</f>
        <v>0</v>
      </c>
    </row>
    <row r="1394" spans="1:40" ht="15" x14ac:dyDescent="0.3">
      <c r="A1394">
        <v>1393</v>
      </c>
      <c r="B1394">
        <v>48</v>
      </c>
      <c r="C1394">
        <v>32020</v>
      </c>
      <c r="D1394">
        <v>754</v>
      </c>
      <c r="E1394">
        <v>252305</v>
      </c>
      <c r="F1394" t="s">
        <v>28</v>
      </c>
      <c r="G1394">
        <v>6038</v>
      </c>
      <c r="H1394">
        <v>0</v>
      </c>
      <c r="I1394">
        <v>1</v>
      </c>
      <c r="J1394" t="s">
        <v>20</v>
      </c>
      <c r="K1394" t="s">
        <v>33</v>
      </c>
      <c r="L1394" t="s">
        <v>22</v>
      </c>
      <c r="M1394" t="s">
        <v>41</v>
      </c>
      <c r="N1394">
        <v>1</v>
      </c>
      <c r="O1394">
        <v>3</v>
      </c>
      <c r="P1394">
        <v>144970</v>
      </c>
      <c r="Q1394" t="s">
        <v>32</v>
      </c>
      <c r="R1394">
        <v>7</v>
      </c>
      <c r="S1394" t="s">
        <v>25</v>
      </c>
      <c r="W1394" t="str">
        <f>IF(B1394&lt;30,"&lt;30",IF(B1394&lt;=40,"30-40",IF(B1394&lt;=50,"41-50",IF(B1394&lt;=60,"51-60","&gt;60"))))</f>
        <v>41-50</v>
      </c>
      <c r="X1394" t="str">
        <f t="shared" si="84"/>
        <v>46-60 (Older Adult)</v>
      </c>
      <c r="AA1394" t="str" cm="1">
        <f t="array" ref="AA1394">INDEX(F1394:F2893, MATCH(MAX(IF(H1394:H2893="0", COUNTIF(F1394:F2893, F1394:F2893), 0)), IF(H1394:H2893="0", COUNTIF(F1394:F2893, F1394:F2893), 0), 0))</f>
        <v>Education</v>
      </c>
      <c r="AB1394" t="str" cm="1">
        <f t="array" ref="AB1394">INDEX(Q1394:Q2392, MATCH(MAX(COUNTIFS(Q1394:Q2392, Q1394:Q2392, AC1394:AC2392, "High")), COUNTIFS(Q1394:Q2392, Q1394:Q2392, AC1394:AC2392, "High"), 0))</f>
        <v>South</v>
      </c>
      <c r="AC1394" t="str">
        <v>High Risk</v>
      </c>
      <c r="AH1394">
        <f t="shared" si="85"/>
        <v>648.68905472636811</v>
      </c>
      <c r="AJ1394">
        <f t="shared" si="86"/>
        <v>0.15436241610738255</v>
      </c>
      <c r="AK1394">
        <f t="shared" si="87"/>
        <v>0.13298342623211643</v>
      </c>
      <c r="AM1394">
        <v>0.38910058561045591</v>
      </c>
      <c r="AN1394" s="8">
        <f>IF(L1394="Male", 1, 0)</f>
        <v>0</v>
      </c>
    </row>
    <row r="1395" spans="1:40" ht="15" x14ac:dyDescent="0.3">
      <c r="A1395">
        <v>1394</v>
      </c>
      <c r="B1395">
        <v>42</v>
      </c>
      <c r="C1395">
        <v>47375</v>
      </c>
      <c r="D1395">
        <v>722</v>
      </c>
      <c r="E1395">
        <v>294405</v>
      </c>
      <c r="F1395" t="s">
        <v>35</v>
      </c>
      <c r="G1395">
        <v>6625</v>
      </c>
      <c r="H1395">
        <v>0</v>
      </c>
      <c r="I1395">
        <v>1</v>
      </c>
      <c r="J1395" t="s">
        <v>20</v>
      </c>
      <c r="K1395" t="s">
        <v>21</v>
      </c>
      <c r="L1395" t="s">
        <v>30</v>
      </c>
      <c r="M1395" t="s">
        <v>31</v>
      </c>
      <c r="N1395">
        <v>5</v>
      </c>
      <c r="O1395">
        <v>2</v>
      </c>
      <c r="P1395">
        <v>79417</v>
      </c>
      <c r="Q1395" t="s">
        <v>26</v>
      </c>
      <c r="R1395">
        <v>15</v>
      </c>
      <c r="S1395" t="s">
        <v>27</v>
      </c>
      <c r="W1395" t="str">
        <f>IF(B1395&lt;30,"&lt;30",IF(B1395&lt;=40,"30-40",IF(B1395&lt;=50,"41-50",IF(B1395&lt;=60,"51-60","&gt;60"))))</f>
        <v>41-50</v>
      </c>
      <c r="X1395" t="str">
        <f t="shared" si="84"/>
        <v>31-45 (Middle-Aged)</v>
      </c>
      <c r="AA1395" t="str" cm="1">
        <f t="array" ref="AA1395">INDEX(F1395:F2894, MATCH(MAX(IF(H1395:H2894="0", COUNTIF(F1395:F2894, F1395:F2894), 0)), IF(H1395:H2894="0", COUNTIF(F1395:F2894, F1395:F2894), 0), 0))</f>
        <v>Medical</v>
      </c>
      <c r="AB1395" t="str" cm="1">
        <f t="array" ref="AB1395">INDEX(Q1395:Q2393, MATCH(MAX(COUNTIFS(Q1395:Q2393, Q1395:Q2393, AC1395:AC2393, "High")), COUNTIFS(Q1395:Q2393, Q1395:Q2393, AC1395:AC2393, "High"), 0))</f>
        <v>West</v>
      </c>
      <c r="AC1395" t="str">
        <v>High Risk</v>
      </c>
      <c r="AH1395">
        <f t="shared" si="85"/>
        <v>647.78062678062679</v>
      </c>
      <c r="AJ1395">
        <f t="shared" si="86"/>
        <v>0.11715481171548117</v>
      </c>
      <c r="AK1395">
        <f t="shared" si="87"/>
        <v>0.13568217768166357</v>
      </c>
      <c r="AM1395">
        <v>0.52808124326819506</v>
      </c>
      <c r="AN1395" s="8">
        <f>IF(L1395="Male", 1, 0)</f>
        <v>1</v>
      </c>
    </row>
    <row r="1396" spans="1:40" ht="15" x14ac:dyDescent="0.3">
      <c r="A1396">
        <v>1395</v>
      </c>
      <c r="B1396">
        <v>62</v>
      </c>
      <c r="C1396">
        <v>78994</v>
      </c>
      <c r="D1396">
        <v>628</v>
      </c>
      <c r="E1396">
        <v>300407</v>
      </c>
      <c r="F1396" t="s">
        <v>28</v>
      </c>
      <c r="G1396">
        <v>3992</v>
      </c>
      <c r="H1396">
        <v>0</v>
      </c>
      <c r="I1396">
        <v>1</v>
      </c>
      <c r="J1396" t="s">
        <v>20</v>
      </c>
      <c r="K1396" t="s">
        <v>33</v>
      </c>
      <c r="L1396" t="s">
        <v>22</v>
      </c>
      <c r="M1396" t="s">
        <v>41</v>
      </c>
      <c r="N1396">
        <v>3</v>
      </c>
      <c r="O1396">
        <v>3</v>
      </c>
      <c r="P1396">
        <v>110726</v>
      </c>
      <c r="Q1396" t="s">
        <v>38</v>
      </c>
      <c r="R1396">
        <v>14</v>
      </c>
      <c r="S1396" t="s">
        <v>27</v>
      </c>
      <c r="W1396" t="str">
        <f>IF(B1396&lt;30,"&lt;30",IF(B1396&lt;=40,"30-40",IF(B1396&lt;=50,"41-50",IF(B1396&lt;=60,"51-60","&gt;60"))))</f>
        <v>&gt;60</v>
      </c>
      <c r="X1396" t="str">
        <f t="shared" si="84"/>
        <v>46-60 (Older Adult)</v>
      </c>
      <c r="AA1396" t="str" cm="1">
        <f t="array" ref="AA1396">INDEX(F1396:F2895, MATCH(MAX(IF(H1396:H2895="0", COUNTIF(F1396:F2895, F1396:F2895), 0)), IF(H1396:H2895="0", COUNTIF(F1396:F2895, F1396:F2895), 0), 0))</f>
        <v>Education</v>
      </c>
      <c r="AB1396" t="str" cm="1">
        <f t="array" ref="AB1396">INDEX(Q1396:Q2394, MATCH(MAX(COUNTIFS(Q1396:Q2394, Q1396:Q2394, AC1396:AC2394, "High")), COUNTIFS(Q1396:Q2394, Q1396:Q2394, AC1396:AC2394, "High"), 0))</f>
        <v>North</v>
      </c>
      <c r="AC1396" t="str">
        <v>High Risk</v>
      </c>
      <c r="AH1396">
        <f t="shared" si="85"/>
        <v>648.68905472636811</v>
      </c>
      <c r="AJ1396">
        <f t="shared" si="86"/>
        <v>0.13414634146341464</v>
      </c>
      <c r="AK1396">
        <f t="shared" si="87"/>
        <v>0.1344392228665818</v>
      </c>
      <c r="AM1396">
        <v>0.81427006869835183</v>
      </c>
      <c r="AN1396" s="8">
        <f>IF(L1396="Male", 1, 0)</f>
        <v>0</v>
      </c>
    </row>
    <row r="1397" spans="1:40" ht="15" x14ac:dyDescent="0.3">
      <c r="A1397">
        <v>1396</v>
      </c>
      <c r="B1397">
        <v>45</v>
      </c>
      <c r="C1397">
        <v>60450</v>
      </c>
      <c r="D1397">
        <v>690</v>
      </c>
      <c r="E1397">
        <v>256736</v>
      </c>
      <c r="F1397" t="s">
        <v>28</v>
      </c>
      <c r="G1397">
        <v>5920</v>
      </c>
      <c r="H1397">
        <v>0</v>
      </c>
      <c r="I1397">
        <v>0</v>
      </c>
      <c r="J1397" t="s">
        <v>20</v>
      </c>
      <c r="K1397" t="s">
        <v>21</v>
      </c>
      <c r="L1397" t="s">
        <v>22</v>
      </c>
      <c r="M1397" t="s">
        <v>31</v>
      </c>
      <c r="N1397">
        <v>4</v>
      </c>
      <c r="O1397">
        <v>2</v>
      </c>
      <c r="P1397">
        <v>42502</v>
      </c>
      <c r="Q1397" t="s">
        <v>32</v>
      </c>
      <c r="R1397">
        <v>1</v>
      </c>
      <c r="S1397" t="s">
        <v>42</v>
      </c>
      <c r="W1397" t="str">
        <f>IF(B1397&lt;30,"&lt;30",IF(B1397&lt;=40,"30-40",IF(B1397&lt;=50,"41-50",IF(B1397&lt;=60,"51-60","&gt;60"))))</f>
        <v>41-50</v>
      </c>
      <c r="X1397" t="str">
        <f t="shared" si="84"/>
        <v>31-45 (Middle-Aged)</v>
      </c>
      <c r="AA1397" t="str" cm="1">
        <f t="array" ref="AA1397">INDEX(F1397:F2896, MATCH(MAX(IF(H1397:H2896="0", COUNTIF(F1397:F2896, F1397:F2896), 0)), IF(H1397:H2896="0", COUNTIF(F1397:F2896, F1397:F2896), 0), 0))</f>
        <v>Education</v>
      </c>
      <c r="AB1397" t="str" cm="1">
        <f t="array" ref="AB1397">INDEX(Q1397:Q2395, MATCH(MAX(COUNTIFS(Q1397:Q2395, Q1397:Q2395, AC1397:AC2395, "High")), COUNTIFS(Q1397:Q2395, Q1397:Q2395, AC1397:AC2395, "High"), 0))</f>
        <v>South</v>
      </c>
      <c r="AC1397" t="str">
        <v>High Risk</v>
      </c>
      <c r="AH1397">
        <f t="shared" si="85"/>
        <v>647.78062678062679</v>
      </c>
      <c r="AJ1397">
        <f t="shared" si="86"/>
        <v>0.17796610169491525</v>
      </c>
      <c r="AK1397">
        <f t="shared" si="87"/>
        <v>0.13721279764725927</v>
      </c>
      <c r="AM1397">
        <v>0.64642524189241779</v>
      </c>
      <c r="AN1397" s="8">
        <f>IF(L1397="Male", 1, 0)</f>
        <v>0</v>
      </c>
    </row>
    <row r="1398" spans="1:40" ht="15" x14ac:dyDescent="0.3">
      <c r="A1398">
        <v>1397</v>
      </c>
      <c r="B1398">
        <v>37</v>
      </c>
      <c r="C1398">
        <v>41643</v>
      </c>
      <c r="D1398">
        <v>663</v>
      </c>
      <c r="E1398">
        <v>181442</v>
      </c>
      <c r="F1398" t="s">
        <v>40</v>
      </c>
      <c r="G1398">
        <v>6635</v>
      </c>
      <c r="H1398">
        <v>0</v>
      </c>
      <c r="I1398">
        <v>1</v>
      </c>
      <c r="J1398" t="s">
        <v>20</v>
      </c>
      <c r="K1398" t="s">
        <v>33</v>
      </c>
      <c r="L1398" t="s">
        <v>30</v>
      </c>
      <c r="M1398" t="s">
        <v>41</v>
      </c>
      <c r="N1398">
        <v>1</v>
      </c>
      <c r="O1398">
        <v>1</v>
      </c>
      <c r="P1398">
        <v>99660</v>
      </c>
      <c r="Q1398" t="s">
        <v>24</v>
      </c>
      <c r="R1398">
        <v>17</v>
      </c>
      <c r="S1398" t="s">
        <v>39</v>
      </c>
      <c r="W1398" t="str">
        <f>IF(B1398&lt;30,"&lt;30",IF(B1398&lt;=40,"30-40",IF(B1398&lt;=50,"41-50",IF(B1398&lt;=60,"51-60","&gt;60"))))</f>
        <v>30-40</v>
      </c>
      <c r="X1398" t="str">
        <f t="shared" si="84"/>
        <v>31-45 (Middle-Aged)</v>
      </c>
      <c r="AA1398" t="str" cm="1">
        <f t="array" ref="AA1398">INDEX(F1398:F2897, MATCH(MAX(IF(H1398:H2897="0", COUNTIF(F1398:F2897, F1398:F2897), 0)), IF(H1398:H2897="0", COUNTIF(F1398:F2897, F1398:F2897), 0), 0))</f>
        <v>Car</v>
      </c>
      <c r="AB1398" t="str" cm="1">
        <f t="array" ref="AB1398">INDEX(Q1398:Q2396, MATCH(MAX(COUNTIFS(Q1398:Q2396, Q1398:Q2396, AC1398:AC2396, "High")), COUNTIFS(Q1398:Q2396, Q1398:Q2396, AC1398:AC2396, "High"), 0))</f>
        <v>East</v>
      </c>
      <c r="AC1398" t="str">
        <v>High Risk</v>
      </c>
      <c r="AH1398">
        <f t="shared" si="85"/>
        <v>648.68905472636811</v>
      </c>
      <c r="AJ1398">
        <f t="shared" si="86"/>
        <v>0.15436241610738255</v>
      </c>
      <c r="AK1398">
        <f t="shared" si="87"/>
        <v>0.13595242525411289</v>
      </c>
      <c r="AM1398">
        <v>0.4761999583646353</v>
      </c>
      <c r="AN1398" s="8">
        <f>IF(L1398="Male", 1, 0)</f>
        <v>1</v>
      </c>
    </row>
    <row r="1399" spans="1:40" ht="15" x14ac:dyDescent="0.3">
      <c r="A1399">
        <v>1398</v>
      </c>
      <c r="B1399">
        <v>64</v>
      </c>
      <c r="C1399">
        <v>40419</v>
      </c>
      <c r="D1399">
        <v>713</v>
      </c>
      <c r="E1399">
        <v>200085</v>
      </c>
      <c r="F1399" t="s">
        <v>44</v>
      </c>
      <c r="G1399">
        <v>5715</v>
      </c>
      <c r="H1399">
        <v>0</v>
      </c>
      <c r="I1399">
        <v>1</v>
      </c>
      <c r="J1399" t="s">
        <v>20</v>
      </c>
      <c r="K1399" t="s">
        <v>33</v>
      </c>
      <c r="L1399" t="s">
        <v>30</v>
      </c>
      <c r="M1399" t="s">
        <v>41</v>
      </c>
      <c r="N1399">
        <v>2</v>
      </c>
      <c r="O1399">
        <v>3</v>
      </c>
      <c r="P1399">
        <v>103007</v>
      </c>
      <c r="Q1399" t="s">
        <v>38</v>
      </c>
      <c r="R1399">
        <v>16</v>
      </c>
      <c r="S1399" t="s">
        <v>39</v>
      </c>
      <c r="W1399" t="str">
        <f>IF(B1399&lt;30,"&lt;30",IF(B1399&lt;=40,"30-40",IF(B1399&lt;=50,"41-50",IF(B1399&lt;=60,"51-60","&gt;60"))))</f>
        <v>&gt;60</v>
      </c>
      <c r="X1399" t="str">
        <f t="shared" si="84"/>
        <v>46-60 (Older Adult)</v>
      </c>
      <c r="AA1399" t="str" cm="1">
        <f t="array" ref="AA1399">INDEX(F1399:F2898, MATCH(MAX(IF(H1399:H2898="0", COUNTIF(F1399:F2898, F1399:F2898), 0)), IF(H1399:H2898="0", COUNTIF(F1399:F2898, F1399:F2898), 0), 0))</f>
        <v>Personal</v>
      </c>
      <c r="AB1399" t="str" cm="1">
        <f t="array" ref="AB1399">INDEX(Q1399:Q2397, MATCH(MAX(COUNTIFS(Q1399:Q2397, Q1399:Q2397, AC1399:AC2397, "High")), COUNTIFS(Q1399:Q2397, Q1399:Q2397, AC1399:AC2397, "High"), 0))</f>
        <v>North</v>
      </c>
      <c r="AC1399" t="str">
        <v>High Risk</v>
      </c>
      <c r="AH1399">
        <f t="shared" si="85"/>
        <v>648.68905472636811</v>
      </c>
      <c r="AJ1399">
        <f t="shared" si="86"/>
        <v>0.13100436681222707</v>
      </c>
      <c r="AK1399">
        <f t="shared" si="87"/>
        <v>0.13163930930605916</v>
      </c>
      <c r="AM1399">
        <v>0.46512133088348434</v>
      </c>
      <c r="AN1399" s="8">
        <f>IF(L1399="Male", 1, 0)</f>
        <v>1</v>
      </c>
    </row>
    <row r="1400" spans="1:40" ht="15" x14ac:dyDescent="0.3">
      <c r="A1400">
        <v>1399</v>
      </c>
      <c r="B1400">
        <v>32</v>
      </c>
      <c r="C1400">
        <v>43983</v>
      </c>
      <c r="D1400">
        <v>596</v>
      </c>
      <c r="E1400">
        <v>183854</v>
      </c>
      <c r="F1400" t="s">
        <v>28</v>
      </c>
      <c r="G1400">
        <v>4824</v>
      </c>
      <c r="H1400">
        <v>0</v>
      </c>
      <c r="I1400">
        <v>1</v>
      </c>
      <c r="J1400" t="s">
        <v>20</v>
      </c>
      <c r="K1400" t="s">
        <v>21</v>
      </c>
      <c r="L1400" t="s">
        <v>22</v>
      </c>
      <c r="M1400" t="s">
        <v>31</v>
      </c>
      <c r="N1400">
        <v>2</v>
      </c>
      <c r="O1400">
        <v>4</v>
      </c>
      <c r="P1400">
        <v>104458</v>
      </c>
      <c r="Q1400" t="s">
        <v>26</v>
      </c>
      <c r="R1400">
        <v>5</v>
      </c>
      <c r="S1400" t="s">
        <v>39</v>
      </c>
      <c r="W1400" t="str">
        <f>IF(B1400&lt;30,"&lt;30",IF(B1400&lt;=40,"30-40",IF(B1400&lt;=50,"41-50",IF(B1400&lt;=60,"51-60","&gt;60"))))</f>
        <v>30-40</v>
      </c>
      <c r="X1400" t="str">
        <f t="shared" si="84"/>
        <v>31-45 (Middle-Aged)</v>
      </c>
      <c r="AA1400" t="str" cm="1">
        <f t="array" ref="AA1400">INDEX(F1400:F2899, MATCH(MAX(IF(H1400:H2899="0", COUNTIF(F1400:F2899, F1400:F2899), 0)), IF(H1400:H2899="0", COUNTIF(F1400:F2899, F1400:F2899), 0), 0))</f>
        <v>Education</v>
      </c>
      <c r="AB1400" t="str" cm="1">
        <f t="array" ref="AB1400">INDEX(Q1400:Q2398, MATCH(MAX(COUNTIFS(Q1400:Q2398, Q1400:Q2398, AC1400:AC2398, "High")), COUNTIFS(Q1400:Q2398, Q1400:Q2398, AC1400:AC2398, "High"), 0))</f>
        <v>West</v>
      </c>
      <c r="AC1400" t="str">
        <v>Low Risk</v>
      </c>
      <c r="AH1400">
        <f t="shared" si="85"/>
        <v>647.78062678062679</v>
      </c>
      <c r="AJ1400">
        <f t="shared" si="86"/>
        <v>0.13100436681222707</v>
      </c>
      <c r="AK1400">
        <f t="shared" si="87"/>
        <v>0.13447004045816996</v>
      </c>
      <c r="AM1400">
        <v>0.49737968737271798</v>
      </c>
      <c r="AN1400" s="8">
        <f>IF(L1400="Male", 1, 0)</f>
        <v>0</v>
      </c>
    </row>
    <row r="1401" spans="1:40" ht="15" x14ac:dyDescent="0.3">
      <c r="A1401">
        <v>1400</v>
      </c>
      <c r="B1401">
        <v>36</v>
      </c>
      <c r="C1401">
        <v>81066</v>
      </c>
      <c r="D1401">
        <v>597</v>
      </c>
      <c r="E1401">
        <v>139342</v>
      </c>
      <c r="F1401" t="s">
        <v>28</v>
      </c>
      <c r="G1401">
        <v>5778</v>
      </c>
      <c r="H1401">
        <v>0</v>
      </c>
      <c r="I1401">
        <v>0</v>
      </c>
      <c r="J1401" t="s">
        <v>20</v>
      </c>
      <c r="K1401" t="s">
        <v>29</v>
      </c>
      <c r="L1401" t="s">
        <v>30</v>
      </c>
      <c r="M1401" t="s">
        <v>23</v>
      </c>
      <c r="N1401">
        <v>4</v>
      </c>
      <c r="O1401">
        <v>2</v>
      </c>
      <c r="P1401">
        <v>190413</v>
      </c>
      <c r="Q1401" t="s">
        <v>24</v>
      </c>
      <c r="R1401">
        <v>3</v>
      </c>
      <c r="S1401" t="s">
        <v>34</v>
      </c>
      <c r="W1401" t="str">
        <f>IF(B1401&lt;30,"&lt;30",IF(B1401&lt;=40,"30-40",IF(B1401&lt;=50,"41-50",IF(B1401&lt;=60,"51-60","&gt;60"))))</f>
        <v>30-40</v>
      </c>
      <c r="X1401" t="str">
        <f t="shared" si="84"/>
        <v>31-45 (Middle-Aged)</v>
      </c>
      <c r="AA1401" t="str" cm="1">
        <f t="array" ref="AA1401">INDEX(F1401:F2900, MATCH(MAX(IF(H1401:H2900="0", COUNTIF(F1401:F2900, F1401:F2900), 0)), IF(H1401:H2900="0", COUNTIF(F1401:F2900, F1401:F2900), 0), 0))</f>
        <v>Education</v>
      </c>
      <c r="AB1401" t="str" cm="1">
        <f t="array" ref="AB1401">INDEX(Q1401:Q2399, MATCH(MAX(COUNTIFS(Q1401:Q2399, Q1401:Q2399, AC1401:AC2399, "High")), COUNTIFS(Q1401:Q2399, Q1401:Q2399, AC1401:AC2399, "High"), 0))</f>
        <v>East</v>
      </c>
      <c r="AC1401" t="str">
        <v>Low Risk</v>
      </c>
      <c r="AH1401">
        <f t="shared" si="85"/>
        <v>647.51989389920425</v>
      </c>
      <c r="AJ1401">
        <f t="shared" si="86"/>
        <v>0.17796610169491525</v>
      </c>
      <c r="AK1401">
        <f t="shared" si="87"/>
        <v>0.14287464878734235</v>
      </c>
      <c r="AM1401">
        <v>0.83302408515337201</v>
      </c>
      <c r="AN1401" s="8">
        <f>IF(L1401="Male", 1, 0)</f>
        <v>1</v>
      </c>
    </row>
    <row r="1402" spans="1:40" ht="15" x14ac:dyDescent="0.3">
      <c r="A1402">
        <v>1401</v>
      </c>
      <c r="B1402">
        <v>57</v>
      </c>
      <c r="C1402">
        <v>33674</v>
      </c>
      <c r="D1402">
        <v>715</v>
      </c>
      <c r="E1402">
        <v>185225</v>
      </c>
      <c r="F1402" t="s">
        <v>35</v>
      </c>
      <c r="G1402">
        <v>4187</v>
      </c>
      <c r="H1402">
        <v>0</v>
      </c>
      <c r="I1402">
        <v>1</v>
      </c>
      <c r="J1402" t="s">
        <v>20</v>
      </c>
      <c r="K1402" t="s">
        <v>29</v>
      </c>
      <c r="L1402" t="s">
        <v>30</v>
      </c>
      <c r="M1402" t="s">
        <v>37</v>
      </c>
      <c r="N1402">
        <v>1</v>
      </c>
      <c r="O1402">
        <v>1</v>
      </c>
      <c r="P1402">
        <v>81066</v>
      </c>
      <c r="Q1402" t="s">
        <v>38</v>
      </c>
      <c r="R1402">
        <v>19</v>
      </c>
      <c r="S1402" t="s">
        <v>39</v>
      </c>
      <c r="W1402" t="str">
        <f>IF(B1402&lt;30,"&lt;30",IF(B1402&lt;=40,"30-40",IF(B1402&lt;=50,"41-50",IF(B1402&lt;=60,"51-60","&gt;60"))))</f>
        <v>51-60</v>
      </c>
      <c r="X1402" t="str">
        <f t="shared" si="84"/>
        <v>46-60 (Older Adult)</v>
      </c>
      <c r="AA1402" t="str" cm="1">
        <f t="array" ref="AA1402">INDEX(F1402:F2901, MATCH(MAX(IF(H1402:H2901="0", COUNTIF(F1402:F2901, F1402:F2901), 0)), IF(H1402:H2901="0", COUNTIF(F1402:F2901, F1402:F2901), 0), 0))</f>
        <v>Medical</v>
      </c>
      <c r="AB1402" t="str" cm="1">
        <f t="array" ref="AB1402">INDEX(Q1402:Q2400, MATCH(MAX(COUNTIFS(Q1402:Q2400, Q1402:Q2400, AC1402:AC2400, "High")), COUNTIFS(Q1402:Q2400, Q1402:Q2400, AC1402:AC2400, "High"), 0))</f>
        <v>North</v>
      </c>
      <c r="AC1402" t="str">
        <v>High Risk</v>
      </c>
      <c r="AH1402">
        <f t="shared" si="85"/>
        <v>652.44324324324327</v>
      </c>
      <c r="AJ1402">
        <f t="shared" si="86"/>
        <v>0.15436241610738255</v>
      </c>
      <c r="AK1402">
        <f t="shared" si="87"/>
        <v>0.14155953106188965</v>
      </c>
      <c r="AM1402">
        <v>0.40407121457599809</v>
      </c>
      <c r="AN1402" s="8">
        <f>IF(L1402="Male", 1, 0)</f>
        <v>1</v>
      </c>
    </row>
    <row r="1403" spans="1:40" ht="15" x14ac:dyDescent="0.3">
      <c r="A1403">
        <v>1402</v>
      </c>
      <c r="B1403">
        <v>36</v>
      </c>
      <c r="C1403">
        <v>49973</v>
      </c>
      <c r="D1403">
        <v>575</v>
      </c>
      <c r="E1403">
        <v>245438</v>
      </c>
      <c r="F1403" t="s">
        <v>44</v>
      </c>
      <c r="G1403">
        <v>4687</v>
      </c>
      <c r="H1403">
        <v>0</v>
      </c>
      <c r="I1403">
        <v>1</v>
      </c>
      <c r="J1403" t="s">
        <v>20</v>
      </c>
      <c r="K1403" t="s">
        <v>21</v>
      </c>
      <c r="L1403" t="s">
        <v>30</v>
      </c>
      <c r="M1403" t="s">
        <v>41</v>
      </c>
      <c r="N1403">
        <v>0</v>
      </c>
      <c r="O1403">
        <v>2</v>
      </c>
      <c r="P1403">
        <v>124619</v>
      </c>
      <c r="Q1403" t="s">
        <v>26</v>
      </c>
      <c r="R1403">
        <v>2</v>
      </c>
      <c r="S1403" t="s">
        <v>27</v>
      </c>
      <c r="W1403" t="str">
        <f>IF(B1403&lt;30,"&lt;30",IF(B1403&lt;=40,"30-40",IF(B1403&lt;=50,"41-50",IF(B1403&lt;=60,"51-60","&gt;60"))))</f>
        <v>30-40</v>
      </c>
      <c r="X1403" t="str">
        <f t="shared" si="84"/>
        <v>31-45 (Middle-Aged)</v>
      </c>
      <c r="AA1403" t="str" cm="1">
        <f t="array" ref="AA1403">INDEX(F1403:F2902, MATCH(MAX(IF(H1403:H2902="0", COUNTIF(F1403:F2902, F1403:F2902), 0)), IF(H1403:H2902="0", COUNTIF(F1403:F2902, F1403:F2902), 0), 0))</f>
        <v>Personal</v>
      </c>
      <c r="AB1403" t="str" cm="1">
        <f t="array" ref="AB1403">INDEX(Q1403:Q2401, MATCH(MAX(COUNTIFS(Q1403:Q2401, Q1403:Q2401, AC1403:AC2401, "High")), COUNTIFS(Q1403:Q2401, Q1403:Q2401, AC1403:AC2401, "High"), 0))</f>
        <v>West</v>
      </c>
      <c r="AC1403" t="str">
        <v>Low Risk</v>
      </c>
      <c r="AH1403">
        <f t="shared" si="85"/>
        <v>648.68905472636811</v>
      </c>
      <c r="AJ1403">
        <f t="shared" si="86"/>
        <v>0.15873015873015872</v>
      </c>
      <c r="AK1403">
        <f t="shared" si="87"/>
        <v>0.13699877936181534</v>
      </c>
      <c r="AM1403">
        <v>0.55159617316691256</v>
      </c>
      <c r="AN1403" s="8">
        <f>IF(L1403="Male", 1, 0)</f>
        <v>1</v>
      </c>
    </row>
    <row r="1404" spans="1:40" ht="15" x14ac:dyDescent="0.3">
      <c r="A1404">
        <v>1403</v>
      </c>
      <c r="B1404">
        <v>37</v>
      </c>
      <c r="C1404">
        <v>56980</v>
      </c>
      <c r="D1404">
        <v>653</v>
      </c>
      <c r="E1404">
        <v>156650</v>
      </c>
      <c r="F1404" t="s">
        <v>44</v>
      </c>
      <c r="G1404">
        <v>4267</v>
      </c>
      <c r="H1404">
        <v>0</v>
      </c>
      <c r="I1404">
        <v>0</v>
      </c>
      <c r="J1404" t="s">
        <v>36</v>
      </c>
      <c r="K1404" t="s">
        <v>33</v>
      </c>
      <c r="L1404" t="s">
        <v>30</v>
      </c>
      <c r="M1404" t="s">
        <v>23</v>
      </c>
      <c r="N1404">
        <v>5</v>
      </c>
      <c r="O1404">
        <v>1</v>
      </c>
      <c r="P1404">
        <v>115696</v>
      </c>
      <c r="Q1404" t="s">
        <v>24</v>
      </c>
      <c r="R1404">
        <v>14</v>
      </c>
      <c r="S1404" t="s">
        <v>43</v>
      </c>
      <c r="W1404" t="str">
        <f>IF(B1404&lt;30,"&lt;30",IF(B1404&lt;=40,"30-40",IF(B1404&lt;=50,"41-50",IF(B1404&lt;=60,"51-60","&gt;60"))))</f>
        <v>30-40</v>
      </c>
      <c r="X1404" t="str">
        <f t="shared" si="84"/>
        <v>31-45 (Middle-Aged)</v>
      </c>
      <c r="AA1404" t="str" cm="1">
        <f t="array" ref="AA1404">INDEX(F1404:F2903, MATCH(MAX(IF(H1404:H2903="0", COUNTIF(F1404:F2903, F1404:F2903), 0)), IF(H1404:H2903="0", COUNTIF(F1404:F2903, F1404:F2903), 0), 0))</f>
        <v>Personal</v>
      </c>
      <c r="AB1404" t="str" cm="1">
        <f t="array" ref="AB1404">INDEX(Q1404:Q2402, MATCH(MAX(COUNTIFS(Q1404:Q2402, Q1404:Q2402, AC1404:AC2402, "High")), COUNTIFS(Q1404:Q2402, Q1404:Q2402, AC1404:AC2402, "High"), 0))</f>
        <v>East</v>
      </c>
      <c r="AC1404" t="str">
        <v>High Risk</v>
      </c>
      <c r="AH1404">
        <f t="shared" si="85"/>
        <v>647.51989389920425</v>
      </c>
      <c r="AJ1404">
        <f t="shared" si="86"/>
        <v>0.11715481171548117</v>
      </c>
      <c r="AK1404">
        <f t="shared" si="87"/>
        <v>0.13556494745752751</v>
      </c>
      <c r="AM1404">
        <v>0.61501769503000459</v>
      </c>
      <c r="AN1404" s="8">
        <f>IF(L1404="Male", 1, 0)</f>
        <v>1</v>
      </c>
    </row>
    <row r="1405" spans="1:40" ht="15" x14ac:dyDescent="0.3">
      <c r="A1405">
        <v>1404</v>
      </c>
      <c r="B1405">
        <v>51</v>
      </c>
      <c r="C1405">
        <v>68232</v>
      </c>
      <c r="D1405">
        <v>647</v>
      </c>
      <c r="E1405">
        <v>85950</v>
      </c>
      <c r="F1405" t="s">
        <v>28</v>
      </c>
      <c r="G1405">
        <v>3652</v>
      </c>
      <c r="H1405">
        <v>0</v>
      </c>
      <c r="I1405">
        <v>1</v>
      </c>
      <c r="J1405" t="s">
        <v>20</v>
      </c>
      <c r="K1405" t="s">
        <v>21</v>
      </c>
      <c r="L1405" t="s">
        <v>22</v>
      </c>
      <c r="M1405" t="s">
        <v>31</v>
      </c>
      <c r="N1405">
        <v>5</v>
      </c>
      <c r="O1405">
        <v>3</v>
      </c>
      <c r="P1405">
        <v>79640</v>
      </c>
      <c r="Q1405" t="s">
        <v>24</v>
      </c>
      <c r="R1405">
        <v>19</v>
      </c>
      <c r="S1405" t="s">
        <v>27</v>
      </c>
      <c r="W1405" t="str">
        <f>IF(B1405&lt;30,"&lt;30",IF(B1405&lt;=40,"30-40",IF(B1405&lt;=50,"41-50",IF(B1405&lt;=60,"51-60","&gt;60"))))</f>
        <v>51-60</v>
      </c>
      <c r="X1405" t="str">
        <f t="shared" si="84"/>
        <v>46-60 (Older Adult)</v>
      </c>
      <c r="AA1405" t="str" cm="1">
        <f t="array" ref="AA1405">INDEX(F1405:F2904, MATCH(MAX(IF(H1405:H2904="0", COUNTIF(F1405:F2904, F1405:F2904), 0)), IF(H1405:H2904="0", COUNTIF(F1405:F2904, F1405:F2904), 0), 0))</f>
        <v>Education</v>
      </c>
      <c r="AB1405" t="str" cm="1">
        <f t="array" ref="AB1405">INDEX(Q1405:Q2403, MATCH(MAX(COUNTIFS(Q1405:Q2403, Q1405:Q2403, AC1405:AC2403, "High")), COUNTIFS(Q1405:Q2403, Q1405:Q2403, AC1405:AC2403, "High"), 0))</f>
        <v>East</v>
      </c>
      <c r="AC1405" t="str">
        <v>High Risk</v>
      </c>
      <c r="AH1405">
        <f t="shared" si="85"/>
        <v>647.78062678062679</v>
      </c>
      <c r="AJ1405">
        <f t="shared" si="86"/>
        <v>0.11715481171548117</v>
      </c>
      <c r="AK1405">
        <f t="shared" si="87"/>
        <v>0.1307364265491843</v>
      </c>
      <c r="AM1405">
        <v>0.71686141759365696</v>
      </c>
      <c r="AN1405" s="8">
        <f>IF(L1405="Male", 1, 0)</f>
        <v>0</v>
      </c>
    </row>
    <row r="1406" spans="1:40" ht="15" x14ac:dyDescent="0.3">
      <c r="A1406">
        <v>1405</v>
      </c>
      <c r="B1406">
        <v>35</v>
      </c>
      <c r="C1406">
        <v>45009</v>
      </c>
      <c r="D1406">
        <v>689</v>
      </c>
      <c r="E1406">
        <v>137349</v>
      </c>
      <c r="F1406" t="s">
        <v>44</v>
      </c>
      <c r="G1406">
        <v>5041</v>
      </c>
      <c r="H1406">
        <v>0</v>
      </c>
      <c r="I1406">
        <v>1</v>
      </c>
      <c r="J1406" t="s">
        <v>20</v>
      </c>
      <c r="K1406" t="s">
        <v>29</v>
      </c>
      <c r="L1406" t="s">
        <v>22</v>
      </c>
      <c r="M1406" t="s">
        <v>41</v>
      </c>
      <c r="N1406">
        <v>3</v>
      </c>
      <c r="O1406">
        <v>4</v>
      </c>
      <c r="P1406">
        <v>124170</v>
      </c>
      <c r="Q1406" t="s">
        <v>32</v>
      </c>
      <c r="R1406">
        <v>13</v>
      </c>
      <c r="S1406" t="s">
        <v>42</v>
      </c>
      <c r="W1406" t="str">
        <f>IF(B1406&lt;30,"&lt;30",IF(B1406&lt;=40,"30-40",IF(B1406&lt;=50,"41-50",IF(B1406&lt;=60,"51-60","&gt;60"))))</f>
        <v>30-40</v>
      </c>
      <c r="X1406" t="str">
        <f t="shared" si="84"/>
        <v>31-45 (Middle-Aged)</v>
      </c>
      <c r="AA1406" t="str" cm="1">
        <f t="array" ref="AA1406">INDEX(F1406:F2905, MATCH(MAX(IF(H1406:H2905="0", COUNTIF(F1406:F2905, F1406:F2905), 0)), IF(H1406:H2905="0", COUNTIF(F1406:F2905, F1406:F2905), 0), 0))</f>
        <v>Personal</v>
      </c>
      <c r="AB1406" t="str" cm="1">
        <f t="array" ref="AB1406">INDEX(Q1406:Q2404, MATCH(MAX(COUNTIFS(Q1406:Q2404, Q1406:Q2404, AC1406:AC2404, "High")), COUNTIFS(Q1406:Q2404, Q1406:Q2404, AC1406:AC2404, "High"), 0))</f>
        <v>South</v>
      </c>
      <c r="AC1406" t="str">
        <v>High Risk</v>
      </c>
      <c r="AH1406">
        <f t="shared" si="85"/>
        <v>648.68905472636811</v>
      </c>
      <c r="AJ1406">
        <f t="shared" si="86"/>
        <v>0.13414634146341464</v>
      </c>
      <c r="AK1406">
        <f t="shared" si="87"/>
        <v>0.13378176816198609</v>
      </c>
      <c r="AM1406">
        <v>0.50666618393780039</v>
      </c>
      <c r="AN1406" s="8">
        <f>IF(L1406="Male", 1, 0)</f>
        <v>0</v>
      </c>
    </row>
    <row r="1407" spans="1:40" ht="15" x14ac:dyDescent="0.3">
      <c r="A1407">
        <v>1406</v>
      </c>
      <c r="B1407">
        <v>33</v>
      </c>
      <c r="C1407">
        <v>35559</v>
      </c>
      <c r="D1407">
        <v>656</v>
      </c>
      <c r="E1407">
        <v>240910</v>
      </c>
      <c r="F1407" t="s">
        <v>35</v>
      </c>
      <c r="G1407">
        <v>5304</v>
      </c>
      <c r="H1407">
        <v>0</v>
      </c>
      <c r="I1407">
        <v>0</v>
      </c>
      <c r="J1407" t="s">
        <v>20</v>
      </c>
      <c r="K1407" t="s">
        <v>33</v>
      </c>
      <c r="L1407" t="s">
        <v>30</v>
      </c>
      <c r="M1407" t="s">
        <v>31</v>
      </c>
      <c r="N1407">
        <v>4</v>
      </c>
      <c r="O1407">
        <v>1</v>
      </c>
      <c r="P1407">
        <v>95070</v>
      </c>
      <c r="Q1407" t="s">
        <v>32</v>
      </c>
      <c r="R1407">
        <v>13</v>
      </c>
      <c r="S1407" t="s">
        <v>45</v>
      </c>
      <c r="W1407" t="str">
        <f>IF(B1407&lt;30,"&lt;30",IF(B1407&lt;=40,"30-40",IF(B1407&lt;=50,"41-50",IF(B1407&lt;=60,"51-60","&gt;60"))))</f>
        <v>30-40</v>
      </c>
      <c r="X1407" t="str">
        <f t="shared" si="84"/>
        <v>31-45 (Middle-Aged)</v>
      </c>
      <c r="AA1407" t="str" cm="1">
        <f t="array" ref="AA1407">INDEX(F1407:F2906, MATCH(MAX(IF(H1407:H2906="0", COUNTIF(F1407:F2906, F1407:F2906), 0)), IF(H1407:H2906="0", COUNTIF(F1407:F2906, F1407:F2906), 0), 0))</f>
        <v>Medical</v>
      </c>
      <c r="AB1407" t="str" cm="1">
        <f t="array" ref="AB1407">INDEX(Q1407:Q2405, MATCH(MAX(COUNTIFS(Q1407:Q2405, Q1407:Q2405, AC1407:AC2405, "High")), COUNTIFS(Q1407:Q2405, Q1407:Q2405, AC1407:AC2405, "High"), 0))</f>
        <v>South</v>
      </c>
      <c r="AC1407" t="str">
        <v>High Risk</v>
      </c>
      <c r="AH1407">
        <f t="shared" si="85"/>
        <v>647.78062678062679</v>
      </c>
      <c r="AJ1407">
        <f t="shared" si="86"/>
        <v>0.17796610169491525</v>
      </c>
      <c r="AK1407">
        <f t="shared" si="87"/>
        <v>0.14291245460257351</v>
      </c>
      <c r="AM1407">
        <v>0.42113266294362028</v>
      </c>
      <c r="AN1407" s="8">
        <f>IF(L1407="Male", 1, 0)</f>
        <v>1</v>
      </c>
    </row>
    <row r="1408" spans="1:40" ht="15" x14ac:dyDescent="0.3">
      <c r="A1408">
        <v>1407</v>
      </c>
      <c r="B1408">
        <v>60</v>
      </c>
      <c r="C1408">
        <v>54342</v>
      </c>
      <c r="D1408">
        <v>643</v>
      </c>
      <c r="E1408">
        <v>114089</v>
      </c>
      <c r="F1408" t="s">
        <v>40</v>
      </c>
      <c r="G1408">
        <v>5662</v>
      </c>
      <c r="H1408">
        <v>0</v>
      </c>
      <c r="I1408">
        <v>0</v>
      </c>
      <c r="J1408" t="s">
        <v>20</v>
      </c>
      <c r="K1408" t="s">
        <v>33</v>
      </c>
      <c r="L1408" t="s">
        <v>30</v>
      </c>
      <c r="M1408" t="s">
        <v>31</v>
      </c>
      <c r="N1408">
        <v>0</v>
      </c>
      <c r="O1408">
        <v>2</v>
      </c>
      <c r="P1408">
        <v>126257</v>
      </c>
      <c r="Q1408" t="s">
        <v>32</v>
      </c>
      <c r="R1408">
        <v>6</v>
      </c>
      <c r="S1408" t="s">
        <v>25</v>
      </c>
      <c r="W1408" t="str">
        <f>IF(B1408&lt;30,"&lt;30",IF(B1408&lt;=40,"30-40",IF(B1408&lt;=50,"41-50",IF(B1408&lt;=60,"51-60","&gt;60"))))</f>
        <v>51-60</v>
      </c>
      <c r="X1408" t="str">
        <f t="shared" si="84"/>
        <v>46-60 (Older Adult)</v>
      </c>
      <c r="AA1408" t="str" cm="1">
        <f t="array" ref="AA1408">INDEX(F1408:F2907, MATCH(MAX(IF(H1408:H2907="0", COUNTIF(F1408:F2907, F1408:F2907), 0)), IF(H1408:H2907="0", COUNTIF(F1408:F2907, F1408:F2907), 0), 0))</f>
        <v>Car</v>
      </c>
      <c r="AB1408" t="str" cm="1">
        <f t="array" ref="AB1408">INDEX(Q1408:Q2406, MATCH(MAX(COUNTIFS(Q1408:Q2406, Q1408:Q2406, AC1408:AC2406, "High")), COUNTIFS(Q1408:Q2406, Q1408:Q2406, AC1408:AC2406, "High"), 0))</f>
        <v>South</v>
      </c>
      <c r="AC1408" t="str">
        <v>High Risk</v>
      </c>
      <c r="AH1408">
        <f t="shared" si="85"/>
        <v>647.78062678062679</v>
      </c>
      <c r="AJ1408">
        <f t="shared" si="86"/>
        <v>0.15873015873015872</v>
      </c>
      <c r="AK1408">
        <f t="shared" si="87"/>
        <v>0.13788663585820018</v>
      </c>
      <c r="AM1408">
        <v>0.59114071848157634</v>
      </c>
      <c r="AN1408" s="8">
        <f>IF(L1408="Male", 1, 0)</f>
        <v>1</v>
      </c>
    </row>
    <row r="1409" spans="1:40" ht="15" x14ac:dyDescent="0.3">
      <c r="A1409">
        <v>1408</v>
      </c>
      <c r="B1409">
        <v>47</v>
      </c>
      <c r="C1409">
        <v>69719</v>
      </c>
      <c r="D1409">
        <v>630</v>
      </c>
      <c r="E1409">
        <v>176400</v>
      </c>
      <c r="F1409" t="s">
        <v>28</v>
      </c>
      <c r="G1409">
        <v>521</v>
      </c>
      <c r="H1409">
        <v>0</v>
      </c>
      <c r="I1409">
        <v>0</v>
      </c>
      <c r="J1409" t="s">
        <v>36</v>
      </c>
      <c r="K1409" t="s">
        <v>33</v>
      </c>
      <c r="L1409" t="s">
        <v>22</v>
      </c>
      <c r="M1409" t="s">
        <v>31</v>
      </c>
      <c r="N1409">
        <v>3</v>
      </c>
      <c r="O1409">
        <v>1</v>
      </c>
      <c r="P1409">
        <v>158828</v>
      </c>
      <c r="Q1409" t="s">
        <v>38</v>
      </c>
      <c r="R1409">
        <v>9</v>
      </c>
      <c r="S1409" t="s">
        <v>43</v>
      </c>
      <c r="W1409" t="str">
        <f>IF(B1409&lt;30,"&lt;30",IF(B1409&lt;=40,"30-40",IF(B1409&lt;=50,"41-50",IF(B1409&lt;=60,"51-60","&gt;60"))))</f>
        <v>41-50</v>
      </c>
      <c r="X1409" t="str">
        <f t="shared" si="84"/>
        <v>46-60 (Older Adult)</v>
      </c>
      <c r="AA1409" t="str" cm="1">
        <f t="array" ref="AA1409">INDEX(F1409:F2908, MATCH(MAX(IF(H1409:H2908="0", COUNTIF(F1409:F2908, F1409:F2908), 0)), IF(H1409:H2908="0", COUNTIF(F1409:F2908, F1409:F2908), 0), 0))</f>
        <v>Education</v>
      </c>
      <c r="AB1409" t="str" cm="1">
        <f t="array" ref="AB1409">INDEX(Q1409:Q2407, MATCH(MAX(COUNTIFS(Q1409:Q2407, Q1409:Q2407, AC1409:AC2407, "High")), COUNTIFS(Q1409:Q2407, Q1409:Q2407, AC1409:AC2407, "High"), 0))</f>
        <v>North</v>
      </c>
      <c r="AC1409" t="str">
        <v>High Risk</v>
      </c>
      <c r="AH1409">
        <f t="shared" si="85"/>
        <v>647.78062678062679</v>
      </c>
      <c r="AJ1409">
        <f t="shared" si="86"/>
        <v>0.13414634146341464</v>
      </c>
      <c r="AK1409">
        <f t="shared" si="87"/>
        <v>0.13627975245393337</v>
      </c>
      <c r="AM1409">
        <v>0.73032050179665653</v>
      </c>
      <c r="AN1409" s="8">
        <f>IF(L1409="Male", 1, 0)</f>
        <v>0</v>
      </c>
    </row>
    <row r="1410" spans="1:40" ht="15" x14ac:dyDescent="0.3">
      <c r="A1410">
        <v>1409</v>
      </c>
      <c r="B1410">
        <v>41</v>
      </c>
      <c r="C1410">
        <v>45906</v>
      </c>
      <c r="D1410">
        <v>600</v>
      </c>
      <c r="E1410">
        <v>180818</v>
      </c>
      <c r="F1410" t="s">
        <v>19</v>
      </c>
      <c r="G1410">
        <v>5182</v>
      </c>
      <c r="H1410">
        <v>0</v>
      </c>
      <c r="I1410">
        <v>0</v>
      </c>
      <c r="J1410" t="s">
        <v>20</v>
      </c>
      <c r="K1410" t="s">
        <v>29</v>
      </c>
      <c r="L1410" t="s">
        <v>30</v>
      </c>
      <c r="M1410" t="s">
        <v>23</v>
      </c>
      <c r="N1410">
        <v>0</v>
      </c>
      <c r="O1410">
        <v>1</v>
      </c>
      <c r="P1410">
        <v>104523</v>
      </c>
      <c r="Q1410" t="s">
        <v>24</v>
      </c>
      <c r="R1410">
        <v>1</v>
      </c>
      <c r="S1410" t="s">
        <v>39</v>
      </c>
      <c r="W1410" t="str">
        <f>IF(B1410&lt;30,"&lt;30",IF(B1410&lt;=40,"30-40",IF(B1410&lt;=50,"41-50",IF(B1410&lt;=60,"51-60","&gt;60"))))</f>
        <v>41-50</v>
      </c>
      <c r="X1410" t="str">
        <f t="shared" si="84"/>
        <v>31-45 (Middle-Aged)</v>
      </c>
      <c r="AA1410" t="str" cm="1">
        <f t="array" ref="AA1410">INDEX(F1410:F2909, MATCH(MAX(IF(H1410:H2909="0", COUNTIF(F1410:F2909, F1410:F2909), 0)), IF(H1410:H2909="0", COUNTIF(F1410:F2909, F1410:F2909), 0), 0))</f>
        <v>Home</v>
      </c>
      <c r="AB1410" t="str" cm="1">
        <f t="array" ref="AB1410">INDEX(Q1410:Q2408, MATCH(MAX(COUNTIFS(Q1410:Q2408, Q1410:Q2408, AC1410:AC2408, "High")), COUNTIFS(Q1410:Q2408, Q1410:Q2408, AC1410:AC2408, "High"), 0))</f>
        <v>East</v>
      </c>
      <c r="AC1410" t="str">
        <v>Low Risk</v>
      </c>
      <c r="AH1410">
        <f t="shared" si="85"/>
        <v>647.51989389920425</v>
      </c>
      <c r="AJ1410">
        <f t="shared" si="86"/>
        <v>0.15873015873015872</v>
      </c>
      <c r="AK1410">
        <f t="shared" si="87"/>
        <v>0.13093786822345385</v>
      </c>
      <c r="AM1410">
        <v>0.5147850800575654</v>
      </c>
      <c r="AN1410" s="8">
        <f>IF(L1410="Male", 1, 0)</f>
        <v>1</v>
      </c>
    </row>
    <row r="1411" spans="1:40" ht="15" x14ac:dyDescent="0.3">
      <c r="A1411">
        <v>1410</v>
      </c>
      <c r="B1411">
        <v>22</v>
      </c>
      <c r="C1411">
        <v>37408</v>
      </c>
      <c r="D1411">
        <v>641</v>
      </c>
      <c r="E1411">
        <v>212900</v>
      </c>
      <c r="F1411" t="s">
        <v>28</v>
      </c>
      <c r="G1411">
        <v>5078</v>
      </c>
      <c r="H1411">
        <v>0</v>
      </c>
      <c r="I1411">
        <v>0</v>
      </c>
      <c r="J1411" t="s">
        <v>20</v>
      </c>
      <c r="K1411" t="s">
        <v>29</v>
      </c>
      <c r="L1411" t="s">
        <v>30</v>
      </c>
      <c r="M1411" t="s">
        <v>31</v>
      </c>
      <c r="N1411">
        <v>5</v>
      </c>
      <c r="O1411">
        <v>4</v>
      </c>
      <c r="P1411">
        <v>91566</v>
      </c>
      <c r="Q1411" t="s">
        <v>32</v>
      </c>
      <c r="R1411">
        <v>10</v>
      </c>
      <c r="S1411" t="s">
        <v>39</v>
      </c>
      <c r="W1411" t="str">
        <f>IF(B1411&lt;30,"&lt;30",IF(B1411&lt;=40,"30-40",IF(B1411&lt;=50,"41-50",IF(B1411&lt;=60,"51-60","&gt;60"))))</f>
        <v>&lt;30</v>
      </c>
      <c r="X1411" t="str">
        <f t="shared" ref="X1411:X1474" si="88">IF(B1411&lt;=30, "18-30 (Young Adult)", IF(B1411&lt;=45, "31-45 (Middle-Aged)", "46-60 (Older Adult)"))</f>
        <v>18-30 (Young Adult)</v>
      </c>
      <c r="AA1411" t="str" cm="1">
        <f t="array" ref="AA1411">INDEX(F1411:F2910, MATCH(MAX(IF(H1411:H2910="0", COUNTIF(F1411:F2910, F1411:F2910), 0)), IF(H1411:H2910="0", COUNTIF(F1411:F2910, F1411:F2910), 0), 0))</f>
        <v>Education</v>
      </c>
      <c r="AB1411" t="str" cm="1">
        <f t="array" ref="AB1411">INDEX(Q1411:Q2409, MATCH(MAX(COUNTIFS(Q1411:Q2409, Q1411:Q2409, AC1411:AC2409, "High")), COUNTIFS(Q1411:Q2409, Q1411:Q2409, AC1411:AC2409, "High"), 0))</f>
        <v>South</v>
      </c>
      <c r="AC1411" t="str">
        <v>High Risk</v>
      </c>
      <c r="AH1411">
        <f t="shared" ref="AH1411:AH1474" si="89">AVERAGEIF(M:M,M1411,D:D)</f>
        <v>647.78062678062679</v>
      </c>
      <c r="AJ1411">
        <f t="shared" ref="AJ1411:AJ1474" si="90">AVERAGEIFS(H:H,N:N,N1411)</f>
        <v>0.11715481171548117</v>
      </c>
      <c r="AK1411">
        <f t="shared" ref="AK1411:AK1474" si="91">CORREL(O1411:O2910, H1411:H2910)</f>
        <v>0.12536860237562564</v>
      </c>
      <c r="AM1411">
        <v>0.43786826932650275</v>
      </c>
      <c r="AN1411" s="8">
        <f>IF(L1411="Male", 1, 0)</f>
        <v>1</v>
      </c>
    </row>
    <row r="1412" spans="1:40" ht="15" x14ac:dyDescent="0.3">
      <c r="A1412">
        <v>1411</v>
      </c>
      <c r="B1412">
        <v>28</v>
      </c>
      <c r="C1412">
        <v>51653</v>
      </c>
      <c r="D1412">
        <v>708</v>
      </c>
      <c r="E1412">
        <v>211730</v>
      </c>
      <c r="F1412" t="s">
        <v>28</v>
      </c>
      <c r="G1412">
        <v>3909</v>
      </c>
      <c r="H1412">
        <v>1</v>
      </c>
      <c r="I1412">
        <v>0</v>
      </c>
      <c r="J1412" t="s">
        <v>20</v>
      </c>
      <c r="K1412" t="s">
        <v>33</v>
      </c>
      <c r="L1412" t="s">
        <v>30</v>
      </c>
      <c r="M1412" t="s">
        <v>37</v>
      </c>
      <c r="N1412">
        <v>1</v>
      </c>
      <c r="O1412">
        <v>3</v>
      </c>
      <c r="P1412">
        <v>131546</v>
      </c>
      <c r="Q1412" t="s">
        <v>26</v>
      </c>
      <c r="R1412">
        <v>3</v>
      </c>
      <c r="S1412" t="s">
        <v>43</v>
      </c>
      <c r="W1412" t="str">
        <f>IF(B1412&lt;30,"&lt;30",IF(B1412&lt;=40,"30-40",IF(B1412&lt;=50,"41-50",IF(B1412&lt;=60,"51-60","&gt;60"))))</f>
        <v>&lt;30</v>
      </c>
      <c r="X1412" t="str">
        <f t="shared" si="88"/>
        <v>18-30 (Young Adult)</v>
      </c>
      <c r="AA1412" t="str" cm="1">
        <f t="array" ref="AA1412">INDEX(F1412:F2911, MATCH(MAX(IF(H1412:H2911="0", COUNTIF(F1412:F2911, F1412:F2911), 0)), IF(H1412:H2911="0", COUNTIF(F1412:F2911, F1412:F2911), 0), 0))</f>
        <v>Education</v>
      </c>
      <c r="AB1412" t="str" cm="1">
        <f t="array" ref="AB1412">INDEX(Q1412:Q2410, MATCH(MAX(COUNTIFS(Q1412:Q2410, Q1412:Q2410, AC1412:AC2410, "High")), COUNTIFS(Q1412:Q2410, Q1412:Q2410, AC1412:AC2410, "High"), 0))</f>
        <v>West</v>
      </c>
      <c r="AC1412" t="str">
        <v>High Risk</v>
      </c>
      <c r="AH1412">
        <f t="shared" si="89"/>
        <v>652.44324324324327</v>
      </c>
      <c r="AJ1412">
        <f t="shared" si="90"/>
        <v>0.15436241610738255</v>
      </c>
      <c r="AK1412">
        <f t="shared" si="91"/>
        <v>0.13509158678530059</v>
      </c>
      <c r="AM1412">
        <v>0.56680213245476685</v>
      </c>
      <c r="AN1412" s="8">
        <f>IF(L1412="Male", 1, 0)</f>
        <v>1</v>
      </c>
    </row>
    <row r="1413" spans="1:40" ht="15" x14ac:dyDescent="0.3">
      <c r="A1413">
        <v>1412</v>
      </c>
      <c r="B1413">
        <v>62</v>
      </c>
      <c r="C1413">
        <v>25646</v>
      </c>
      <c r="D1413">
        <v>635</v>
      </c>
      <c r="E1413">
        <v>220010</v>
      </c>
      <c r="F1413" t="s">
        <v>40</v>
      </c>
      <c r="G1413">
        <v>4555</v>
      </c>
      <c r="H1413">
        <v>0</v>
      </c>
      <c r="I1413">
        <v>0</v>
      </c>
      <c r="J1413" t="s">
        <v>20</v>
      </c>
      <c r="K1413" t="s">
        <v>33</v>
      </c>
      <c r="L1413" t="s">
        <v>22</v>
      </c>
      <c r="M1413" t="s">
        <v>41</v>
      </c>
      <c r="N1413">
        <v>4</v>
      </c>
      <c r="O1413">
        <v>1</v>
      </c>
      <c r="P1413">
        <v>141899</v>
      </c>
      <c r="Q1413" t="s">
        <v>38</v>
      </c>
      <c r="R1413">
        <v>6</v>
      </c>
      <c r="S1413" t="s">
        <v>39</v>
      </c>
      <c r="W1413" t="str">
        <f>IF(B1413&lt;30,"&lt;30",IF(B1413&lt;=40,"30-40",IF(B1413&lt;=50,"41-50",IF(B1413&lt;=60,"51-60","&gt;60"))))</f>
        <v>&gt;60</v>
      </c>
      <c r="X1413" t="str">
        <f t="shared" si="88"/>
        <v>46-60 (Older Adult)</v>
      </c>
      <c r="AA1413" t="str" cm="1">
        <f t="array" ref="AA1413">INDEX(F1413:F2912, MATCH(MAX(IF(H1413:H2912="0", COUNTIF(F1413:F2912, F1413:F2912), 0)), IF(H1413:H2912="0", COUNTIF(F1413:F2912, F1413:F2912), 0), 0))</f>
        <v>Car</v>
      </c>
      <c r="AB1413" t="str" cm="1">
        <f t="array" ref="AB1413">INDEX(Q1413:Q2411, MATCH(MAX(COUNTIFS(Q1413:Q2411, Q1413:Q2411, AC1413:AC2411, "High")), COUNTIFS(Q1413:Q2411, Q1413:Q2411, AC1413:AC2411, "High"), 0))</f>
        <v>North</v>
      </c>
      <c r="AC1413" t="str">
        <v>High Risk</v>
      </c>
      <c r="AH1413">
        <f t="shared" si="89"/>
        <v>648.68905472636811</v>
      </c>
      <c r="AJ1413">
        <f t="shared" si="90"/>
        <v>0.17796610169491525</v>
      </c>
      <c r="AK1413">
        <f t="shared" si="91"/>
        <v>0.12534643580232394</v>
      </c>
      <c r="AM1413">
        <v>0.33140845197903751</v>
      </c>
      <c r="AN1413" s="8">
        <f>IF(L1413="Male", 1, 0)</f>
        <v>0</v>
      </c>
    </row>
    <row r="1414" spans="1:40" ht="15" x14ac:dyDescent="0.3">
      <c r="A1414">
        <v>1413</v>
      </c>
      <c r="B1414">
        <v>27</v>
      </c>
      <c r="C1414">
        <v>46720</v>
      </c>
      <c r="D1414">
        <v>720</v>
      </c>
      <c r="E1414">
        <v>192566</v>
      </c>
      <c r="F1414" t="s">
        <v>19</v>
      </c>
      <c r="G1414">
        <v>5754</v>
      </c>
      <c r="H1414">
        <v>0</v>
      </c>
      <c r="I1414">
        <v>1</v>
      </c>
      <c r="J1414" t="s">
        <v>20</v>
      </c>
      <c r="K1414" t="s">
        <v>29</v>
      </c>
      <c r="L1414" t="s">
        <v>30</v>
      </c>
      <c r="M1414" t="s">
        <v>41</v>
      </c>
      <c r="N1414">
        <v>0</v>
      </c>
      <c r="O1414">
        <v>1</v>
      </c>
      <c r="P1414">
        <v>73502</v>
      </c>
      <c r="Q1414" t="s">
        <v>32</v>
      </c>
      <c r="R1414">
        <v>16</v>
      </c>
      <c r="S1414" t="s">
        <v>25</v>
      </c>
      <c r="W1414" t="str">
        <f>IF(B1414&lt;30,"&lt;30",IF(B1414&lt;=40,"30-40",IF(B1414&lt;=50,"41-50",IF(B1414&lt;=60,"51-60","&gt;60"))))</f>
        <v>&lt;30</v>
      </c>
      <c r="X1414" t="str">
        <f t="shared" si="88"/>
        <v>18-30 (Young Adult)</v>
      </c>
      <c r="AA1414" t="str" cm="1">
        <f t="array" ref="AA1414">INDEX(F1414:F2913, MATCH(MAX(IF(H1414:H2913="0", COUNTIF(F1414:F2913, F1414:F2913), 0)), IF(H1414:H2913="0", COUNTIF(F1414:F2913, F1414:F2913), 0), 0))</f>
        <v>Home</v>
      </c>
      <c r="AB1414" t="str" cm="1">
        <f t="array" ref="AB1414">INDEX(Q1414:Q2412, MATCH(MAX(COUNTIFS(Q1414:Q2412, Q1414:Q2412, AC1414:AC2412, "High")), COUNTIFS(Q1414:Q2412, Q1414:Q2412, AC1414:AC2412, "High"), 0))</f>
        <v>South</v>
      </c>
      <c r="AC1414" t="str">
        <v>High Risk</v>
      </c>
      <c r="AH1414">
        <f t="shared" si="89"/>
        <v>648.68905472636811</v>
      </c>
      <c r="AJ1414">
        <f t="shared" si="90"/>
        <v>0.15873015873015872</v>
      </c>
      <c r="AK1414">
        <f t="shared" si="91"/>
        <v>0.1196312225703231</v>
      </c>
      <c r="AM1414">
        <v>0.52215272937918056</v>
      </c>
      <c r="AN1414" s="8">
        <f>IF(L1414="Male", 1, 0)</f>
        <v>1</v>
      </c>
    </row>
    <row r="1415" spans="1:40" ht="15" x14ac:dyDescent="0.3">
      <c r="A1415">
        <v>1414</v>
      </c>
      <c r="B1415">
        <v>30</v>
      </c>
      <c r="C1415">
        <v>67670</v>
      </c>
      <c r="D1415">
        <v>686</v>
      </c>
      <c r="E1415">
        <v>152773</v>
      </c>
      <c r="F1415" t="s">
        <v>19</v>
      </c>
      <c r="G1415">
        <v>5097</v>
      </c>
      <c r="H1415">
        <v>1</v>
      </c>
      <c r="I1415">
        <v>1</v>
      </c>
      <c r="J1415" t="s">
        <v>20</v>
      </c>
      <c r="K1415" t="s">
        <v>29</v>
      </c>
      <c r="L1415" t="s">
        <v>30</v>
      </c>
      <c r="M1415" t="s">
        <v>37</v>
      </c>
      <c r="N1415">
        <v>0</v>
      </c>
      <c r="O1415">
        <v>2</v>
      </c>
      <c r="P1415">
        <v>86411</v>
      </c>
      <c r="Q1415" t="s">
        <v>38</v>
      </c>
      <c r="R1415">
        <v>6</v>
      </c>
      <c r="S1415" t="s">
        <v>42</v>
      </c>
      <c r="W1415" t="str">
        <f>IF(B1415&lt;30,"&lt;30",IF(B1415&lt;=40,"30-40",IF(B1415&lt;=50,"41-50",IF(B1415&lt;=60,"51-60","&gt;60"))))</f>
        <v>30-40</v>
      </c>
      <c r="X1415" t="str">
        <f t="shared" si="88"/>
        <v>18-30 (Young Adult)</v>
      </c>
      <c r="AA1415" t="str" cm="1">
        <f t="array" ref="AA1415">INDEX(F1415:F2914, MATCH(MAX(IF(H1415:H2914="0", COUNTIF(F1415:F2914, F1415:F2914), 0)), IF(H1415:H2914="0", COUNTIF(F1415:F2914, F1415:F2914), 0), 0))</f>
        <v>Home</v>
      </c>
      <c r="AB1415" t="str" cm="1">
        <f t="array" ref="AB1415">INDEX(Q1415:Q2413, MATCH(MAX(COUNTIFS(Q1415:Q2413, Q1415:Q2413, AC1415:AC2413, "High")), COUNTIFS(Q1415:Q2413, Q1415:Q2413, AC1415:AC2413, "High"), 0))</f>
        <v>North</v>
      </c>
      <c r="AC1415" t="str">
        <v>High Risk</v>
      </c>
      <c r="AH1415">
        <f t="shared" si="89"/>
        <v>652.44324324324327</v>
      </c>
      <c r="AJ1415">
        <f t="shared" si="90"/>
        <v>0.15873015873015872</v>
      </c>
      <c r="AK1415">
        <f t="shared" si="91"/>
        <v>0.1136572686446603</v>
      </c>
      <c r="AM1415">
        <v>0.71177466216522001</v>
      </c>
      <c r="AN1415" s="8">
        <f>IF(L1415="Male", 1, 0)</f>
        <v>1</v>
      </c>
    </row>
    <row r="1416" spans="1:40" ht="15" x14ac:dyDescent="0.3">
      <c r="A1416">
        <v>1415</v>
      </c>
      <c r="B1416">
        <v>24</v>
      </c>
      <c r="C1416">
        <v>63122</v>
      </c>
      <c r="D1416">
        <v>673</v>
      </c>
      <c r="E1416">
        <v>245070</v>
      </c>
      <c r="F1416" t="s">
        <v>19</v>
      </c>
      <c r="G1416">
        <v>4982</v>
      </c>
      <c r="H1416">
        <v>0</v>
      </c>
      <c r="I1416">
        <v>1</v>
      </c>
      <c r="J1416" t="s">
        <v>20</v>
      </c>
      <c r="K1416" t="s">
        <v>33</v>
      </c>
      <c r="L1416" t="s">
        <v>30</v>
      </c>
      <c r="M1416" t="s">
        <v>41</v>
      </c>
      <c r="N1416">
        <v>0</v>
      </c>
      <c r="O1416">
        <v>2</v>
      </c>
      <c r="P1416">
        <v>120262</v>
      </c>
      <c r="Q1416" t="s">
        <v>24</v>
      </c>
      <c r="R1416">
        <v>12</v>
      </c>
      <c r="S1416" t="s">
        <v>43</v>
      </c>
      <c r="W1416" t="str">
        <f>IF(B1416&lt;30,"&lt;30",IF(B1416&lt;=40,"30-40",IF(B1416&lt;=50,"41-50",IF(B1416&lt;=60,"51-60","&gt;60"))))</f>
        <v>&lt;30</v>
      </c>
      <c r="X1416" t="str">
        <f t="shared" si="88"/>
        <v>18-30 (Young Adult)</v>
      </c>
      <c r="AA1416" t="str" cm="1">
        <f t="array" ref="AA1416">INDEX(F1416:F2915, MATCH(MAX(IF(H1416:H2915="0", COUNTIF(F1416:F2915, F1416:F2915), 0)), IF(H1416:H2915="0", COUNTIF(F1416:F2915, F1416:F2915), 0), 0))</f>
        <v>Home</v>
      </c>
      <c r="AB1416" t="str" cm="1">
        <f t="array" ref="AB1416">INDEX(Q1416:Q2414, MATCH(MAX(COUNTIFS(Q1416:Q2414, Q1416:Q2414, AC1416:AC2414, "High")), COUNTIFS(Q1416:Q2414, Q1416:Q2414, AC1416:AC2414, "High"), 0))</f>
        <v>East</v>
      </c>
      <c r="AC1416" t="str">
        <v>High Risk</v>
      </c>
      <c r="AH1416">
        <f t="shared" si="89"/>
        <v>648.68905472636811</v>
      </c>
      <c r="AJ1416">
        <f t="shared" si="90"/>
        <v>0.15873015873015872</v>
      </c>
      <c r="AK1416">
        <f t="shared" si="91"/>
        <v>0.12732806056550802</v>
      </c>
      <c r="AM1416">
        <v>0.67060995809310031</v>
      </c>
      <c r="AN1416" s="8">
        <f>IF(L1416="Male", 1, 0)</f>
        <v>1</v>
      </c>
    </row>
    <row r="1417" spans="1:40" ht="15" x14ac:dyDescent="0.3">
      <c r="A1417">
        <v>1416</v>
      </c>
      <c r="B1417">
        <v>63</v>
      </c>
      <c r="C1417">
        <v>47842</v>
      </c>
      <c r="D1417">
        <v>641</v>
      </c>
      <c r="E1417">
        <v>111813</v>
      </c>
      <c r="F1417" t="s">
        <v>40</v>
      </c>
      <c r="G1417">
        <v>5892</v>
      </c>
      <c r="H1417">
        <v>0</v>
      </c>
      <c r="I1417">
        <v>1</v>
      </c>
      <c r="J1417" t="s">
        <v>36</v>
      </c>
      <c r="K1417" t="s">
        <v>21</v>
      </c>
      <c r="L1417" t="s">
        <v>30</v>
      </c>
      <c r="M1417" t="s">
        <v>37</v>
      </c>
      <c r="N1417">
        <v>5</v>
      </c>
      <c r="O1417">
        <v>3</v>
      </c>
      <c r="P1417">
        <v>96039</v>
      </c>
      <c r="Q1417" t="s">
        <v>26</v>
      </c>
      <c r="R1417">
        <v>3</v>
      </c>
      <c r="S1417" t="s">
        <v>43</v>
      </c>
      <c r="W1417" t="str">
        <f>IF(B1417&lt;30,"&lt;30",IF(B1417&lt;=40,"30-40",IF(B1417&lt;=50,"41-50",IF(B1417&lt;=60,"51-60","&gt;60"))))</f>
        <v>&gt;60</v>
      </c>
      <c r="X1417" t="str">
        <f t="shared" si="88"/>
        <v>46-60 (Older Adult)</v>
      </c>
      <c r="AA1417" t="str" cm="1">
        <f t="array" ref="AA1417">INDEX(F1417:F2916, MATCH(MAX(IF(H1417:H2916="0", COUNTIF(F1417:F2916, F1417:F2916), 0)), IF(H1417:H2916="0", COUNTIF(F1417:F2916, F1417:F2916), 0), 0))</f>
        <v>Car</v>
      </c>
      <c r="AB1417" t="str" cm="1">
        <f t="array" ref="AB1417">INDEX(Q1417:Q2415, MATCH(MAX(COUNTIFS(Q1417:Q2415, Q1417:Q2415, AC1417:AC2415, "High")), COUNTIFS(Q1417:Q2415, Q1417:Q2415, AC1417:AC2415, "High"), 0))</f>
        <v>West</v>
      </c>
      <c r="AC1417" t="str">
        <v>High Risk</v>
      </c>
      <c r="AH1417">
        <f t="shared" si="89"/>
        <v>652.44324324324327</v>
      </c>
      <c r="AJ1417">
        <f t="shared" si="90"/>
        <v>0.11715481171548117</v>
      </c>
      <c r="AK1417">
        <f t="shared" si="91"/>
        <v>0.1253429927132233</v>
      </c>
      <c r="AM1417">
        <v>0.5323081379035689</v>
      </c>
      <c r="AN1417" s="8">
        <f>IF(L1417="Male", 1, 0)</f>
        <v>1</v>
      </c>
    </row>
    <row r="1418" spans="1:40" ht="15" x14ac:dyDescent="0.3">
      <c r="A1418">
        <v>1417</v>
      </c>
      <c r="B1418">
        <v>61</v>
      </c>
      <c r="C1418">
        <v>74889</v>
      </c>
      <c r="D1418">
        <v>618</v>
      </c>
      <c r="E1418">
        <v>239062</v>
      </c>
      <c r="F1418" t="s">
        <v>44</v>
      </c>
      <c r="G1418">
        <v>7314</v>
      </c>
      <c r="H1418">
        <v>0</v>
      </c>
      <c r="I1418">
        <v>0</v>
      </c>
      <c r="J1418" t="s">
        <v>20</v>
      </c>
      <c r="K1418" t="s">
        <v>21</v>
      </c>
      <c r="L1418" t="s">
        <v>30</v>
      </c>
      <c r="M1418" t="s">
        <v>23</v>
      </c>
      <c r="N1418">
        <v>4</v>
      </c>
      <c r="O1418">
        <v>3</v>
      </c>
      <c r="P1418">
        <v>71370</v>
      </c>
      <c r="Q1418" t="s">
        <v>24</v>
      </c>
      <c r="R1418">
        <v>18</v>
      </c>
      <c r="S1418" t="s">
        <v>39</v>
      </c>
      <c r="W1418" t="str">
        <f>IF(B1418&lt;30,"&lt;30",IF(B1418&lt;=40,"30-40",IF(B1418&lt;=50,"41-50",IF(B1418&lt;=60,"51-60","&gt;60"))))</f>
        <v>&gt;60</v>
      </c>
      <c r="X1418" t="str">
        <f t="shared" si="88"/>
        <v>46-60 (Older Adult)</v>
      </c>
      <c r="AA1418" t="str" cm="1">
        <f t="array" ref="AA1418">INDEX(F1418:F2917, MATCH(MAX(IF(H1418:H2917="0", COUNTIF(F1418:F2917, F1418:F2917), 0)), IF(H1418:H2917="0", COUNTIF(F1418:F2917, F1418:F2917), 0), 0))</f>
        <v>Personal</v>
      </c>
      <c r="AB1418" t="str" cm="1">
        <f t="array" ref="AB1418">INDEX(Q1418:Q2416, MATCH(MAX(COUNTIFS(Q1418:Q2416, Q1418:Q2416, AC1418:AC2416, "High")), COUNTIFS(Q1418:Q2416, Q1418:Q2416, AC1418:AC2416, "High"), 0))</f>
        <v>East</v>
      </c>
      <c r="AC1418" t="str">
        <v>High Risk</v>
      </c>
      <c r="AH1418">
        <f t="shared" si="89"/>
        <v>647.51989389920425</v>
      </c>
      <c r="AJ1418">
        <f t="shared" si="90"/>
        <v>0.17796610169491525</v>
      </c>
      <c r="AK1418">
        <f t="shared" si="91"/>
        <v>0.128598558142757</v>
      </c>
      <c r="AM1418">
        <v>0.77711503127177939</v>
      </c>
      <c r="AN1418" s="8">
        <f>IF(L1418="Male", 1, 0)</f>
        <v>1</v>
      </c>
    </row>
    <row r="1419" spans="1:40" ht="15" x14ac:dyDescent="0.3">
      <c r="A1419">
        <v>1418</v>
      </c>
      <c r="B1419">
        <v>56</v>
      </c>
      <c r="C1419">
        <v>78648</v>
      </c>
      <c r="D1419">
        <v>734</v>
      </c>
      <c r="E1419">
        <v>257204</v>
      </c>
      <c r="F1419" t="s">
        <v>19</v>
      </c>
      <c r="G1419">
        <v>4757</v>
      </c>
      <c r="H1419">
        <v>0</v>
      </c>
      <c r="I1419">
        <v>1</v>
      </c>
      <c r="J1419" t="s">
        <v>20</v>
      </c>
      <c r="K1419" t="s">
        <v>21</v>
      </c>
      <c r="L1419" t="s">
        <v>22</v>
      </c>
      <c r="M1419" t="s">
        <v>31</v>
      </c>
      <c r="N1419">
        <v>1</v>
      </c>
      <c r="O1419">
        <v>3</v>
      </c>
      <c r="P1419">
        <v>116220</v>
      </c>
      <c r="Q1419" t="s">
        <v>26</v>
      </c>
      <c r="R1419">
        <v>3</v>
      </c>
      <c r="S1419" t="s">
        <v>45</v>
      </c>
      <c r="W1419" t="str">
        <f>IF(B1419&lt;30,"&lt;30",IF(B1419&lt;=40,"30-40",IF(B1419&lt;=50,"41-50",IF(B1419&lt;=60,"51-60","&gt;60"))))</f>
        <v>51-60</v>
      </c>
      <c r="X1419" t="str">
        <f t="shared" si="88"/>
        <v>46-60 (Older Adult)</v>
      </c>
      <c r="AA1419" t="str" cm="1">
        <f t="array" ref="AA1419">INDEX(F1419:F2918, MATCH(MAX(IF(H1419:H2918="0", COUNTIF(F1419:F2918, F1419:F2918), 0)), IF(H1419:H2918="0", COUNTIF(F1419:F2918, F1419:F2918), 0), 0))</f>
        <v>Home</v>
      </c>
      <c r="AB1419" t="str" cm="1">
        <f t="array" ref="AB1419">INDEX(Q1419:Q2417, MATCH(MAX(COUNTIFS(Q1419:Q2417, Q1419:Q2417, AC1419:AC2417, "High")), COUNTIFS(Q1419:Q2417, Q1419:Q2417, AC1419:AC2417, "High"), 0))</f>
        <v>West</v>
      </c>
      <c r="AC1419" t="str">
        <v>High Risk</v>
      </c>
      <c r="AH1419">
        <f t="shared" si="89"/>
        <v>647.78062678062679</v>
      </c>
      <c r="AJ1419">
        <f t="shared" si="90"/>
        <v>0.15436241610738255</v>
      </c>
      <c r="AK1419">
        <f t="shared" si="91"/>
        <v>0.13195229930480562</v>
      </c>
      <c r="AM1419">
        <v>0.81113836517835325</v>
      </c>
      <c r="AN1419" s="8">
        <f>IF(L1419="Male", 1, 0)</f>
        <v>0</v>
      </c>
    </row>
    <row r="1420" spans="1:40" ht="15" x14ac:dyDescent="0.3">
      <c r="A1420">
        <v>1419</v>
      </c>
      <c r="B1420">
        <v>55</v>
      </c>
      <c r="C1420">
        <v>59961</v>
      </c>
      <c r="D1420">
        <v>689</v>
      </c>
      <c r="E1420">
        <v>316837</v>
      </c>
      <c r="F1420" t="s">
        <v>44</v>
      </c>
      <c r="G1420">
        <v>5246</v>
      </c>
      <c r="H1420">
        <v>0</v>
      </c>
      <c r="I1420">
        <v>0</v>
      </c>
      <c r="J1420" t="s">
        <v>20</v>
      </c>
      <c r="K1420" t="s">
        <v>29</v>
      </c>
      <c r="L1420" t="s">
        <v>30</v>
      </c>
      <c r="M1420" t="s">
        <v>23</v>
      </c>
      <c r="N1420">
        <v>1</v>
      </c>
      <c r="O1420">
        <v>2</v>
      </c>
      <c r="P1420">
        <v>120144</v>
      </c>
      <c r="Q1420" t="s">
        <v>24</v>
      </c>
      <c r="R1420">
        <v>5</v>
      </c>
      <c r="S1420" t="s">
        <v>34</v>
      </c>
      <c r="W1420" t="str">
        <f>IF(B1420&lt;30,"&lt;30",IF(B1420&lt;=40,"30-40",IF(B1420&lt;=50,"41-50",IF(B1420&lt;=60,"51-60","&gt;60"))))</f>
        <v>51-60</v>
      </c>
      <c r="X1420" t="str">
        <f t="shared" si="88"/>
        <v>46-60 (Older Adult)</v>
      </c>
      <c r="AA1420" t="str" cm="1">
        <f t="array" ref="AA1420">INDEX(F1420:F2919, MATCH(MAX(IF(H1420:H2919="0", COUNTIF(F1420:F2919, F1420:F2919), 0)), IF(H1420:H2919="0", COUNTIF(F1420:F2919, F1420:F2919), 0), 0))</f>
        <v>Personal</v>
      </c>
      <c r="AB1420" t="str" cm="1">
        <f t="array" ref="AB1420">INDEX(Q1420:Q2418, MATCH(MAX(COUNTIFS(Q1420:Q2418, Q1420:Q2418, AC1420:AC2418, "High")), COUNTIFS(Q1420:Q2418, Q1420:Q2418, AC1420:AC2418, "High"), 0))</f>
        <v>East</v>
      </c>
      <c r="AC1420" t="str">
        <v>High Risk</v>
      </c>
      <c r="AH1420">
        <f t="shared" si="89"/>
        <v>647.51989389920425</v>
      </c>
      <c r="AJ1420">
        <f t="shared" si="90"/>
        <v>0.15436241610738255</v>
      </c>
      <c r="AK1420">
        <f t="shared" si="91"/>
        <v>0.13540872650497623</v>
      </c>
      <c r="AM1420">
        <v>0.64199922159970313</v>
      </c>
      <c r="AN1420" s="8">
        <f>IF(L1420="Male", 1, 0)</f>
        <v>1</v>
      </c>
    </row>
    <row r="1421" spans="1:40" ht="15" x14ac:dyDescent="0.3">
      <c r="A1421">
        <v>1420</v>
      </c>
      <c r="B1421">
        <v>63</v>
      </c>
      <c r="C1421">
        <v>27983</v>
      </c>
      <c r="D1421">
        <v>643</v>
      </c>
      <c r="E1421">
        <v>162290</v>
      </c>
      <c r="F1421" t="s">
        <v>35</v>
      </c>
      <c r="G1421">
        <v>4108</v>
      </c>
      <c r="H1421">
        <v>0</v>
      </c>
      <c r="I1421">
        <v>1</v>
      </c>
      <c r="J1421" t="s">
        <v>20</v>
      </c>
      <c r="K1421" t="s">
        <v>21</v>
      </c>
      <c r="L1421" t="s">
        <v>22</v>
      </c>
      <c r="M1421" t="s">
        <v>37</v>
      </c>
      <c r="N1421">
        <v>0</v>
      </c>
      <c r="O1421">
        <v>1</v>
      </c>
      <c r="P1421">
        <v>89968</v>
      </c>
      <c r="Q1421" t="s">
        <v>38</v>
      </c>
      <c r="R1421">
        <v>19</v>
      </c>
      <c r="S1421" t="s">
        <v>25</v>
      </c>
      <c r="W1421" t="str">
        <f>IF(B1421&lt;30,"&lt;30",IF(B1421&lt;=40,"30-40",IF(B1421&lt;=50,"41-50",IF(B1421&lt;=60,"51-60","&gt;60"))))</f>
        <v>&gt;60</v>
      </c>
      <c r="X1421" t="str">
        <f t="shared" si="88"/>
        <v>46-60 (Older Adult)</v>
      </c>
      <c r="AA1421" t="str" cm="1">
        <f t="array" ref="AA1421">INDEX(F1421:F2920, MATCH(MAX(IF(H1421:H2920="0", COUNTIF(F1421:F2920, F1421:F2920), 0)), IF(H1421:H2920="0", COUNTIF(F1421:F2920, F1421:F2920), 0), 0))</f>
        <v>Medical</v>
      </c>
      <c r="AB1421" t="str" cm="1">
        <f t="array" ref="AB1421">INDEX(Q1421:Q2419, MATCH(MAX(COUNTIFS(Q1421:Q2419, Q1421:Q2419, AC1421:AC2419, "High")), COUNTIFS(Q1421:Q2419, Q1421:Q2419, AC1421:AC2419, "High"), 0))</f>
        <v>North</v>
      </c>
      <c r="AC1421" t="str">
        <v>High Risk</v>
      </c>
      <c r="AH1421">
        <f t="shared" si="89"/>
        <v>652.44324324324327</v>
      </c>
      <c r="AJ1421">
        <f t="shared" si="90"/>
        <v>0.15873015873015872</v>
      </c>
      <c r="AK1421">
        <f t="shared" si="91"/>
        <v>0.13339588541162561</v>
      </c>
      <c r="AM1421">
        <v>0.35256102748839185</v>
      </c>
      <c r="AN1421" s="8">
        <f>IF(L1421="Male", 1, 0)</f>
        <v>0</v>
      </c>
    </row>
    <row r="1422" spans="1:40" ht="15" x14ac:dyDescent="0.3">
      <c r="A1422">
        <v>1421</v>
      </c>
      <c r="B1422">
        <v>23</v>
      </c>
      <c r="C1422">
        <v>21801</v>
      </c>
      <c r="D1422">
        <v>734</v>
      </c>
      <c r="E1422">
        <v>171990</v>
      </c>
      <c r="F1422" t="s">
        <v>40</v>
      </c>
      <c r="G1422">
        <v>7144</v>
      </c>
      <c r="H1422">
        <v>0</v>
      </c>
      <c r="I1422">
        <v>0</v>
      </c>
      <c r="J1422" t="s">
        <v>20</v>
      </c>
      <c r="K1422" t="s">
        <v>21</v>
      </c>
      <c r="L1422" t="s">
        <v>22</v>
      </c>
      <c r="M1422" t="s">
        <v>31</v>
      </c>
      <c r="N1422">
        <v>1</v>
      </c>
      <c r="O1422">
        <v>3</v>
      </c>
      <c r="P1422">
        <v>101840</v>
      </c>
      <c r="Q1422" t="s">
        <v>24</v>
      </c>
      <c r="R1422">
        <v>18</v>
      </c>
      <c r="S1422" t="s">
        <v>42</v>
      </c>
      <c r="W1422" t="str">
        <f>IF(B1422&lt;30,"&lt;30",IF(B1422&lt;=40,"30-40",IF(B1422&lt;=50,"41-50",IF(B1422&lt;=60,"51-60","&gt;60"))))</f>
        <v>&lt;30</v>
      </c>
      <c r="X1422" t="str">
        <f t="shared" si="88"/>
        <v>18-30 (Young Adult)</v>
      </c>
      <c r="AA1422" t="str" cm="1">
        <f t="array" ref="AA1422">INDEX(F1422:F2921, MATCH(MAX(IF(H1422:H2921="0", COUNTIF(F1422:F2921, F1422:F2921), 0)), IF(H1422:H2921="0", COUNTIF(F1422:F2921, F1422:F2921), 0), 0))</f>
        <v>Car</v>
      </c>
      <c r="AB1422" t="str" cm="1">
        <f t="array" ref="AB1422">INDEX(Q1422:Q2420, MATCH(MAX(COUNTIFS(Q1422:Q2420, Q1422:Q2420, AC1422:AC2420, "High")), COUNTIFS(Q1422:Q2420, Q1422:Q2420, AC1422:AC2420, "High"), 0))</f>
        <v>East</v>
      </c>
      <c r="AC1422" t="str">
        <v>High Risk</v>
      </c>
      <c r="AH1422">
        <f t="shared" si="89"/>
        <v>647.78062678062679</v>
      </c>
      <c r="AJ1422">
        <f t="shared" si="90"/>
        <v>0.15436241610738255</v>
      </c>
      <c r="AK1422">
        <f t="shared" si="91"/>
        <v>0.12706041664374795</v>
      </c>
      <c r="AM1422">
        <v>0.29660671777558539</v>
      </c>
      <c r="AN1422" s="8">
        <f>IF(L1422="Male", 1, 0)</f>
        <v>0</v>
      </c>
    </row>
    <row r="1423" spans="1:40" ht="15" x14ac:dyDescent="0.3">
      <c r="A1423">
        <v>1422</v>
      </c>
      <c r="B1423">
        <v>38</v>
      </c>
      <c r="C1423">
        <v>70752</v>
      </c>
      <c r="D1423">
        <v>681</v>
      </c>
      <c r="E1423">
        <v>202666</v>
      </c>
      <c r="F1423" t="s">
        <v>44</v>
      </c>
      <c r="G1423">
        <v>4460</v>
      </c>
      <c r="H1423">
        <v>1</v>
      </c>
      <c r="I1423">
        <v>0</v>
      </c>
      <c r="J1423" t="s">
        <v>20</v>
      </c>
      <c r="K1423" t="s">
        <v>29</v>
      </c>
      <c r="L1423" t="s">
        <v>30</v>
      </c>
      <c r="M1423" t="s">
        <v>23</v>
      </c>
      <c r="N1423">
        <v>3</v>
      </c>
      <c r="O1423">
        <v>2</v>
      </c>
      <c r="P1423">
        <v>82702</v>
      </c>
      <c r="Q1423" t="s">
        <v>26</v>
      </c>
      <c r="R1423">
        <v>8</v>
      </c>
      <c r="S1423" t="s">
        <v>27</v>
      </c>
      <c r="W1423" t="str">
        <f>IF(B1423&lt;30,"&lt;30",IF(B1423&lt;=40,"30-40",IF(B1423&lt;=50,"41-50",IF(B1423&lt;=60,"51-60","&gt;60"))))</f>
        <v>30-40</v>
      </c>
      <c r="X1423" t="str">
        <f t="shared" si="88"/>
        <v>31-45 (Middle-Aged)</v>
      </c>
      <c r="AA1423" t="str" cm="1">
        <f t="array" ref="AA1423">INDEX(F1423:F2922, MATCH(MAX(IF(H1423:H2922="0", COUNTIF(F1423:F2922, F1423:F2922), 0)), IF(H1423:H2922="0", COUNTIF(F1423:F2922, F1423:F2922), 0), 0))</f>
        <v>Personal</v>
      </c>
      <c r="AB1423" t="str" cm="1">
        <f t="array" ref="AB1423">INDEX(Q1423:Q2421, MATCH(MAX(COUNTIFS(Q1423:Q2421, Q1423:Q2421, AC1423:AC2421, "High")), COUNTIFS(Q1423:Q2421, Q1423:Q2421, AC1423:AC2421, "High"), 0))</f>
        <v>West</v>
      </c>
      <c r="AC1423" t="str">
        <v>High Risk</v>
      </c>
      <c r="AH1423">
        <f t="shared" si="89"/>
        <v>647.51989389920425</v>
      </c>
      <c r="AJ1423">
        <f t="shared" si="90"/>
        <v>0.13414634146341464</v>
      </c>
      <c r="AK1423">
        <f t="shared" si="91"/>
        <v>0.13059115233597404</v>
      </c>
      <c r="AM1423">
        <v>0.73967035652543833</v>
      </c>
      <c r="AN1423" s="8">
        <f>IF(L1423="Male", 1, 0)</f>
        <v>1</v>
      </c>
    </row>
    <row r="1424" spans="1:40" ht="15" x14ac:dyDescent="0.3">
      <c r="A1424">
        <v>1423</v>
      </c>
      <c r="B1424">
        <v>63</v>
      </c>
      <c r="C1424">
        <v>53670</v>
      </c>
      <c r="D1424">
        <v>578</v>
      </c>
      <c r="E1424">
        <v>198936</v>
      </c>
      <c r="F1424" t="s">
        <v>19</v>
      </c>
      <c r="G1424">
        <v>3192</v>
      </c>
      <c r="H1424">
        <v>0</v>
      </c>
      <c r="I1424">
        <v>0</v>
      </c>
      <c r="J1424" t="s">
        <v>20</v>
      </c>
      <c r="K1424" t="s">
        <v>21</v>
      </c>
      <c r="L1424" t="s">
        <v>30</v>
      </c>
      <c r="M1424" t="s">
        <v>31</v>
      </c>
      <c r="N1424">
        <v>1</v>
      </c>
      <c r="O1424">
        <v>2</v>
      </c>
      <c r="P1424">
        <v>67142</v>
      </c>
      <c r="Q1424" t="s">
        <v>38</v>
      </c>
      <c r="R1424">
        <v>10</v>
      </c>
      <c r="S1424" t="s">
        <v>45</v>
      </c>
      <c r="W1424" t="str">
        <f>IF(B1424&lt;30,"&lt;30",IF(B1424&lt;=40,"30-40",IF(B1424&lt;=50,"41-50",IF(B1424&lt;=60,"51-60","&gt;60"))))</f>
        <v>&gt;60</v>
      </c>
      <c r="X1424" t="str">
        <f t="shared" si="88"/>
        <v>46-60 (Older Adult)</v>
      </c>
      <c r="AA1424" t="str" cm="1">
        <f t="array" ref="AA1424">INDEX(F1424:F2923, MATCH(MAX(IF(H1424:H2923="0", COUNTIF(F1424:F2923, F1424:F2923), 0)), IF(H1424:H2923="0", COUNTIF(F1424:F2923, F1424:F2923), 0), 0))</f>
        <v>Home</v>
      </c>
      <c r="AB1424" t="str" cm="1">
        <f t="array" ref="AB1424">INDEX(Q1424:Q2422, MATCH(MAX(COUNTIFS(Q1424:Q2422, Q1424:Q2422, AC1424:AC2422, "High")), COUNTIFS(Q1424:Q2422, Q1424:Q2422, AC1424:AC2422, "High"), 0))</f>
        <v>North</v>
      </c>
      <c r="AC1424" t="str">
        <v>Low Risk</v>
      </c>
      <c r="AH1424">
        <f t="shared" si="89"/>
        <v>647.78062678062679</v>
      </c>
      <c r="AJ1424">
        <f t="shared" si="90"/>
        <v>0.15436241610738255</v>
      </c>
      <c r="AK1424">
        <f t="shared" si="91"/>
        <v>0.14568784555317688</v>
      </c>
      <c r="AM1424">
        <v>0.58505833476643465</v>
      </c>
      <c r="AN1424" s="8">
        <f>IF(L1424="Male", 1, 0)</f>
        <v>1</v>
      </c>
    </row>
    <row r="1425" spans="1:40" ht="15" x14ac:dyDescent="0.3">
      <c r="A1425">
        <v>1424</v>
      </c>
      <c r="B1425">
        <v>44</v>
      </c>
      <c r="C1425">
        <v>74533</v>
      </c>
      <c r="D1425">
        <v>628</v>
      </c>
      <c r="E1425">
        <v>241731</v>
      </c>
      <c r="F1425" t="s">
        <v>19</v>
      </c>
      <c r="G1425">
        <v>5621</v>
      </c>
      <c r="H1425">
        <v>1</v>
      </c>
      <c r="I1425">
        <v>1</v>
      </c>
      <c r="J1425" t="s">
        <v>20</v>
      </c>
      <c r="K1425" t="s">
        <v>33</v>
      </c>
      <c r="L1425" t="s">
        <v>30</v>
      </c>
      <c r="M1425" t="s">
        <v>31</v>
      </c>
      <c r="N1425">
        <v>0</v>
      </c>
      <c r="O1425">
        <v>3</v>
      </c>
      <c r="P1425">
        <v>85088</v>
      </c>
      <c r="Q1425" t="s">
        <v>38</v>
      </c>
      <c r="R1425">
        <v>19</v>
      </c>
      <c r="S1425" t="s">
        <v>25</v>
      </c>
      <c r="W1425" t="str">
        <f>IF(B1425&lt;30,"&lt;30",IF(B1425&lt;=40,"30-40",IF(B1425&lt;=50,"41-50",IF(B1425&lt;=60,"51-60","&gt;60"))))</f>
        <v>41-50</v>
      </c>
      <c r="X1425" t="str">
        <f t="shared" si="88"/>
        <v>31-45 (Middle-Aged)</v>
      </c>
      <c r="AA1425" t="str" cm="1">
        <f t="array" ref="AA1425">INDEX(F1425:F2924, MATCH(MAX(IF(H1425:H2924="0", COUNTIF(F1425:F2924, F1425:F2924), 0)), IF(H1425:H2924="0", COUNTIF(F1425:F2924, F1425:F2924), 0), 0))</f>
        <v>Home</v>
      </c>
      <c r="AB1425" t="str" cm="1">
        <f t="array" ref="AB1425">INDEX(Q1425:Q2423, MATCH(MAX(COUNTIFS(Q1425:Q2423, Q1425:Q2423, AC1425:AC2423, "High")), COUNTIFS(Q1425:Q2423, Q1425:Q2423, AC1425:AC2423, "High"), 0))</f>
        <v>North</v>
      </c>
      <c r="AC1425" t="str">
        <v>High Risk</v>
      </c>
      <c r="AH1425">
        <f t="shared" si="89"/>
        <v>647.78062678062679</v>
      </c>
      <c r="AJ1425">
        <f t="shared" si="90"/>
        <v>0.15873015873015872</v>
      </c>
      <c r="AK1425">
        <f t="shared" si="91"/>
        <v>0.14353276223631581</v>
      </c>
      <c r="AM1425">
        <v>0.77389281608935312</v>
      </c>
      <c r="AN1425" s="8">
        <f>IF(L1425="Male", 1, 0)</f>
        <v>1</v>
      </c>
    </row>
    <row r="1426" spans="1:40" ht="15" x14ac:dyDescent="0.3">
      <c r="A1426">
        <v>1425</v>
      </c>
      <c r="B1426">
        <v>52</v>
      </c>
      <c r="C1426">
        <v>29919</v>
      </c>
      <c r="D1426">
        <v>686</v>
      </c>
      <c r="E1426">
        <v>226123</v>
      </c>
      <c r="F1426" t="s">
        <v>44</v>
      </c>
      <c r="G1426">
        <v>3389</v>
      </c>
      <c r="H1426">
        <v>0</v>
      </c>
      <c r="I1426">
        <v>0</v>
      </c>
      <c r="J1426" t="s">
        <v>20</v>
      </c>
      <c r="K1426" t="s">
        <v>29</v>
      </c>
      <c r="L1426" t="s">
        <v>30</v>
      </c>
      <c r="M1426" t="s">
        <v>23</v>
      </c>
      <c r="N1426">
        <v>3</v>
      </c>
      <c r="O1426">
        <v>2</v>
      </c>
      <c r="P1426">
        <v>102217</v>
      </c>
      <c r="Q1426" t="s">
        <v>26</v>
      </c>
      <c r="R1426">
        <v>10</v>
      </c>
      <c r="S1426" t="s">
        <v>27</v>
      </c>
      <c r="W1426" t="str">
        <f>IF(B1426&lt;30,"&lt;30",IF(B1426&lt;=40,"30-40",IF(B1426&lt;=50,"41-50",IF(B1426&lt;=60,"51-60","&gt;60"))))</f>
        <v>51-60</v>
      </c>
      <c r="X1426" t="str">
        <f t="shared" si="88"/>
        <v>46-60 (Older Adult)</v>
      </c>
      <c r="AA1426" t="str" cm="1">
        <f t="array" ref="AA1426">INDEX(F1426:F2925, MATCH(MAX(IF(H1426:H2925="0", COUNTIF(F1426:F2925, F1426:F2925), 0)), IF(H1426:H2925="0", COUNTIF(F1426:F2925, F1426:F2925), 0), 0))</f>
        <v>Personal</v>
      </c>
      <c r="AB1426" t="str" cm="1">
        <f t="array" ref="AB1426">INDEX(Q1426:Q2424, MATCH(MAX(COUNTIFS(Q1426:Q2424, Q1426:Q2424, AC1426:AC2424, "High")), COUNTIFS(Q1426:Q2424, Q1426:Q2424, AC1426:AC2424, "High"), 0))</f>
        <v>West</v>
      </c>
      <c r="AC1426" t="str">
        <v>High Risk</v>
      </c>
      <c r="AH1426">
        <f t="shared" si="89"/>
        <v>647.51989389920425</v>
      </c>
      <c r="AJ1426">
        <f t="shared" si="90"/>
        <v>0.13414634146341464</v>
      </c>
      <c r="AK1426">
        <f t="shared" si="91"/>
        <v>0.13377058420638305</v>
      </c>
      <c r="AM1426">
        <v>0.37008408533439535</v>
      </c>
      <c r="AN1426" s="8">
        <f>IF(L1426="Male", 1, 0)</f>
        <v>1</v>
      </c>
    </row>
    <row r="1427" spans="1:40" ht="15" x14ac:dyDescent="0.3">
      <c r="A1427">
        <v>1426</v>
      </c>
      <c r="B1427">
        <v>54</v>
      </c>
      <c r="C1427">
        <v>47582</v>
      </c>
      <c r="D1427">
        <v>725</v>
      </c>
      <c r="E1427">
        <v>182405</v>
      </c>
      <c r="F1427" t="s">
        <v>44</v>
      </c>
      <c r="G1427">
        <v>6295</v>
      </c>
      <c r="H1427">
        <v>0</v>
      </c>
      <c r="I1427">
        <v>0</v>
      </c>
      <c r="J1427" t="s">
        <v>20</v>
      </c>
      <c r="K1427" t="s">
        <v>33</v>
      </c>
      <c r="L1427" t="s">
        <v>30</v>
      </c>
      <c r="M1427" t="s">
        <v>41</v>
      </c>
      <c r="N1427">
        <v>4</v>
      </c>
      <c r="O1427">
        <v>1</v>
      </c>
      <c r="P1427">
        <v>55747</v>
      </c>
      <c r="Q1427" t="s">
        <v>26</v>
      </c>
      <c r="R1427">
        <v>2</v>
      </c>
      <c r="S1427" t="s">
        <v>25</v>
      </c>
      <c r="W1427" t="str">
        <f>IF(B1427&lt;30,"&lt;30",IF(B1427&lt;=40,"30-40",IF(B1427&lt;=50,"41-50",IF(B1427&lt;=60,"51-60","&gt;60"))))</f>
        <v>51-60</v>
      </c>
      <c r="X1427" t="str">
        <f t="shared" si="88"/>
        <v>46-60 (Older Adult)</v>
      </c>
      <c r="AA1427" t="str" cm="1">
        <f t="array" ref="AA1427">INDEX(F1427:F2926, MATCH(MAX(IF(H1427:H2926="0", COUNTIF(F1427:F2926, F1427:F2926), 0)), IF(H1427:H2926="0", COUNTIF(F1427:F2926, F1427:F2926), 0), 0))</f>
        <v>Personal</v>
      </c>
      <c r="AB1427" t="str" cm="1">
        <f t="array" ref="AB1427">INDEX(Q1427:Q2425, MATCH(MAX(COUNTIFS(Q1427:Q2425, Q1427:Q2425, AC1427:AC2425, "High")), COUNTIFS(Q1427:Q2425, Q1427:Q2425, AC1427:AC2425, "High"), 0))</f>
        <v>West</v>
      </c>
      <c r="AC1427" t="str">
        <v>High Risk</v>
      </c>
      <c r="AH1427">
        <f t="shared" si="89"/>
        <v>648.68905472636811</v>
      </c>
      <c r="AJ1427">
        <f t="shared" si="90"/>
        <v>0.17796610169491525</v>
      </c>
      <c r="AK1427">
        <f t="shared" si="91"/>
        <v>0.13161955687755594</v>
      </c>
      <c r="AM1427">
        <v>0.52995483468044857</v>
      </c>
      <c r="AN1427" s="8">
        <f>IF(L1427="Male", 1, 0)</f>
        <v>1</v>
      </c>
    </row>
    <row r="1428" spans="1:40" ht="15" x14ac:dyDescent="0.3">
      <c r="A1428">
        <v>1427</v>
      </c>
      <c r="B1428">
        <v>22</v>
      </c>
      <c r="C1428">
        <v>65437</v>
      </c>
      <c r="D1428">
        <v>768</v>
      </c>
      <c r="E1428">
        <v>195095</v>
      </c>
      <c r="F1428" t="s">
        <v>35</v>
      </c>
      <c r="G1428">
        <v>5589</v>
      </c>
      <c r="H1428">
        <v>0</v>
      </c>
      <c r="I1428">
        <v>0</v>
      </c>
      <c r="J1428" t="s">
        <v>36</v>
      </c>
      <c r="K1428" t="s">
        <v>21</v>
      </c>
      <c r="L1428" t="s">
        <v>30</v>
      </c>
      <c r="M1428" t="s">
        <v>37</v>
      </c>
      <c r="N1428">
        <v>2</v>
      </c>
      <c r="O1428">
        <v>4</v>
      </c>
      <c r="P1428">
        <v>87279</v>
      </c>
      <c r="Q1428" t="s">
        <v>38</v>
      </c>
      <c r="R1428">
        <v>10</v>
      </c>
      <c r="S1428" t="s">
        <v>34</v>
      </c>
      <c r="W1428" t="str">
        <f>IF(B1428&lt;30,"&lt;30",IF(B1428&lt;=40,"30-40",IF(B1428&lt;=50,"41-50",IF(B1428&lt;=60,"51-60","&gt;60"))))</f>
        <v>&lt;30</v>
      </c>
      <c r="X1428" t="str">
        <f t="shared" si="88"/>
        <v>18-30 (Young Adult)</v>
      </c>
      <c r="AA1428" t="str" cm="1">
        <f t="array" ref="AA1428">INDEX(F1428:F2927, MATCH(MAX(IF(H1428:H2927="0", COUNTIF(F1428:F2927, F1428:F2927), 0)), IF(H1428:H2927="0", COUNTIF(F1428:F2927, F1428:F2927), 0), 0))</f>
        <v>Medical</v>
      </c>
      <c r="AB1428" t="str" cm="1">
        <f t="array" ref="AB1428">INDEX(Q1428:Q2426, MATCH(MAX(COUNTIFS(Q1428:Q2426, Q1428:Q2426, AC1428:AC2426, "High")), COUNTIFS(Q1428:Q2426, Q1428:Q2426, AC1428:AC2426, "High"), 0))</f>
        <v>North</v>
      </c>
      <c r="AC1428" t="str">
        <v>High Risk</v>
      </c>
      <c r="AH1428">
        <f t="shared" si="89"/>
        <v>652.44324324324327</v>
      </c>
      <c r="AJ1428">
        <f t="shared" si="90"/>
        <v>0.13100436681222707</v>
      </c>
      <c r="AK1428">
        <f t="shared" si="91"/>
        <v>0.12509888558770496</v>
      </c>
      <c r="AM1428">
        <v>0.69156340794511373</v>
      </c>
      <c r="AN1428" s="8">
        <f>IF(L1428="Male", 1, 0)</f>
        <v>1</v>
      </c>
    </row>
    <row r="1429" spans="1:40" ht="15" x14ac:dyDescent="0.3">
      <c r="A1429">
        <v>1428</v>
      </c>
      <c r="B1429">
        <v>22</v>
      </c>
      <c r="C1429">
        <v>39053</v>
      </c>
      <c r="D1429">
        <v>651</v>
      </c>
      <c r="E1429">
        <v>246666</v>
      </c>
      <c r="F1429" t="s">
        <v>40</v>
      </c>
      <c r="G1429">
        <v>3972</v>
      </c>
      <c r="H1429">
        <v>0</v>
      </c>
      <c r="I1429">
        <v>1</v>
      </c>
      <c r="J1429" t="s">
        <v>20</v>
      </c>
      <c r="K1429" t="s">
        <v>33</v>
      </c>
      <c r="L1429" t="s">
        <v>30</v>
      </c>
      <c r="M1429" t="s">
        <v>23</v>
      </c>
      <c r="N1429">
        <v>5</v>
      </c>
      <c r="O1429">
        <v>2</v>
      </c>
      <c r="P1429">
        <v>102634</v>
      </c>
      <c r="Q1429" t="s">
        <v>26</v>
      </c>
      <c r="R1429">
        <v>18</v>
      </c>
      <c r="S1429" t="s">
        <v>34</v>
      </c>
      <c r="W1429" t="str">
        <f>IF(B1429&lt;30,"&lt;30",IF(B1429&lt;=40,"30-40",IF(B1429&lt;=50,"41-50",IF(B1429&lt;=60,"51-60","&gt;60"))))</f>
        <v>&lt;30</v>
      </c>
      <c r="X1429" t="str">
        <f t="shared" si="88"/>
        <v>18-30 (Young Adult)</v>
      </c>
      <c r="AA1429" t="str" cm="1">
        <f t="array" ref="AA1429">INDEX(F1429:F2928, MATCH(MAX(IF(H1429:H2928="0", COUNTIF(F1429:F2928, F1429:F2928), 0)), IF(H1429:H2928="0", COUNTIF(F1429:F2928, F1429:F2928), 0), 0))</f>
        <v>Car</v>
      </c>
      <c r="AB1429" t="str" cm="1">
        <f t="array" ref="AB1429">INDEX(Q1429:Q2427, MATCH(MAX(COUNTIFS(Q1429:Q2427, Q1429:Q2427, AC1429:AC2427, "High")), COUNTIFS(Q1429:Q2427, Q1429:Q2427, AC1429:AC2427, "High"), 0))</f>
        <v>West</v>
      </c>
      <c r="AC1429" t="str">
        <v>High Risk</v>
      </c>
      <c r="AH1429">
        <f t="shared" si="89"/>
        <v>647.51989389920425</v>
      </c>
      <c r="AJ1429">
        <f t="shared" si="90"/>
        <v>0.11715481171548117</v>
      </c>
      <c r="AK1429">
        <f t="shared" si="91"/>
        <v>0.13595685383682635</v>
      </c>
      <c r="AM1429">
        <v>0.45275743779585997</v>
      </c>
      <c r="AN1429" s="8">
        <f>IF(L1429="Male", 1, 0)</f>
        <v>1</v>
      </c>
    </row>
    <row r="1430" spans="1:40" ht="15" x14ac:dyDescent="0.3">
      <c r="A1430">
        <v>1429</v>
      </c>
      <c r="B1430">
        <v>30</v>
      </c>
      <c r="C1430">
        <v>65221</v>
      </c>
      <c r="D1430">
        <v>680</v>
      </c>
      <c r="E1430">
        <v>136690</v>
      </c>
      <c r="F1430" t="s">
        <v>28</v>
      </c>
      <c r="G1430">
        <v>5670</v>
      </c>
      <c r="H1430">
        <v>0</v>
      </c>
      <c r="I1430">
        <v>1</v>
      </c>
      <c r="J1430" t="s">
        <v>20</v>
      </c>
      <c r="K1430" t="s">
        <v>29</v>
      </c>
      <c r="L1430" t="s">
        <v>30</v>
      </c>
      <c r="M1430" t="s">
        <v>23</v>
      </c>
      <c r="N1430">
        <v>1</v>
      </c>
      <c r="O1430">
        <v>2</v>
      </c>
      <c r="P1430">
        <v>135839</v>
      </c>
      <c r="Q1430" t="s">
        <v>24</v>
      </c>
      <c r="R1430">
        <v>4</v>
      </c>
      <c r="S1430" t="s">
        <v>27</v>
      </c>
      <c r="W1430" t="str">
        <f>IF(B1430&lt;30,"&lt;30",IF(B1430&lt;=40,"30-40",IF(B1430&lt;=50,"41-50",IF(B1430&lt;=60,"51-60","&gt;60"))))</f>
        <v>30-40</v>
      </c>
      <c r="X1430" t="str">
        <f t="shared" si="88"/>
        <v>18-30 (Young Adult)</v>
      </c>
      <c r="AA1430" t="str" cm="1">
        <f t="array" ref="AA1430">INDEX(F1430:F2929, MATCH(MAX(IF(H1430:H2929="0", COUNTIF(F1430:F2929, F1430:F2929), 0)), IF(H1430:H2929="0", COUNTIF(F1430:F2929, F1430:F2929), 0), 0))</f>
        <v>Education</v>
      </c>
      <c r="AB1430" t="str" cm="1">
        <f t="array" ref="AB1430">INDEX(Q1430:Q2428, MATCH(MAX(COUNTIFS(Q1430:Q2428, Q1430:Q2428, AC1430:AC2428, "High")), COUNTIFS(Q1430:Q2428, Q1430:Q2428, AC1430:AC2428, "High"), 0))</f>
        <v>East</v>
      </c>
      <c r="AC1430" t="str">
        <v>High Risk</v>
      </c>
      <c r="AH1430">
        <f t="shared" si="89"/>
        <v>647.51989389920425</v>
      </c>
      <c r="AJ1430">
        <f t="shared" si="90"/>
        <v>0.15436241610738255</v>
      </c>
      <c r="AK1430">
        <f t="shared" si="91"/>
        <v>0.13362745088476971</v>
      </c>
      <c r="AM1430">
        <v>0.68960835603667536</v>
      </c>
      <c r="AN1430" s="8">
        <f>IF(L1430="Male", 1, 0)</f>
        <v>1</v>
      </c>
    </row>
    <row r="1431" spans="1:40" ht="15" x14ac:dyDescent="0.3">
      <c r="A1431">
        <v>1430</v>
      </c>
      <c r="B1431">
        <v>43</v>
      </c>
      <c r="C1431">
        <v>48158</v>
      </c>
      <c r="D1431">
        <v>619</v>
      </c>
      <c r="E1431">
        <v>188315</v>
      </c>
      <c r="F1431" t="s">
        <v>35</v>
      </c>
      <c r="G1431">
        <v>4666</v>
      </c>
      <c r="H1431">
        <v>0</v>
      </c>
      <c r="I1431">
        <v>1</v>
      </c>
      <c r="J1431" t="s">
        <v>20</v>
      </c>
      <c r="K1431" t="s">
        <v>21</v>
      </c>
      <c r="L1431" t="s">
        <v>30</v>
      </c>
      <c r="M1431" t="s">
        <v>41</v>
      </c>
      <c r="N1431">
        <v>3</v>
      </c>
      <c r="O1431">
        <v>4</v>
      </c>
      <c r="P1431">
        <v>90622</v>
      </c>
      <c r="Q1431" t="s">
        <v>24</v>
      </c>
      <c r="R1431">
        <v>3</v>
      </c>
      <c r="S1431" t="s">
        <v>27</v>
      </c>
      <c r="W1431" t="str">
        <f>IF(B1431&lt;30,"&lt;30",IF(B1431&lt;=40,"30-40",IF(B1431&lt;=50,"41-50",IF(B1431&lt;=60,"51-60","&gt;60"))))</f>
        <v>41-50</v>
      </c>
      <c r="X1431" t="str">
        <f t="shared" si="88"/>
        <v>31-45 (Middle-Aged)</v>
      </c>
      <c r="AA1431" t="str" cm="1">
        <f t="array" ref="AA1431">INDEX(F1431:F2930, MATCH(MAX(IF(H1431:H2930="0", COUNTIF(F1431:F2930, F1431:F2930), 0)), IF(H1431:H2930="0", COUNTIF(F1431:F2930, F1431:F2930), 0), 0))</f>
        <v>Medical</v>
      </c>
      <c r="AB1431" t="str" cm="1">
        <f t="array" ref="AB1431">INDEX(Q1431:Q2429, MATCH(MAX(COUNTIFS(Q1431:Q2429, Q1431:Q2429, AC1431:AC2429, "High")), COUNTIFS(Q1431:Q2429, Q1431:Q2429, AC1431:AC2429, "High"), 0))</f>
        <v>East</v>
      </c>
      <c r="AC1431" t="str">
        <v>High Risk</v>
      </c>
      <c r="AH1431">
        <f t="shared" si="89"/>
        <v>648.68905472636811</v>
      </c>
      <c r="AJ1431">
        <f t="shared" si="90"/>
        <v>0.13414634146341464</v>
      </c>
      <c r="AK1431">
        <f t="shared" si="91"/>
        <v>0.13121921613034604</v>
      </c>
      <c r="AM1431">
        <v>0.53516830643628432</v>
      </c>
      <c r="AN1431" s="8">
        <f>IF(L1431="Male", 1, 0)</f>
        <v>1</v>
      </c>
    </row>
    <row r="1432" spans="1:40" ht="15" x14ac:dyDescent="0.3">
      <c r="A1432">
        <v>1431</v>
      </c>
      <c r="B1432">
        <v>35</v>
      </c>
      <c r="C1432">
        <v>50420</v>
      </c>
      <c r="D1432">
        <v>605</v>
      </c>
      <c r="E1432">
        <v>227736</v>
      </c>
      <c r="F1432" t="s">
        <v>35</v>
      </c>
      <c r="G1432">
        <v>5426</v>
      </c>
      <c r="H1432">
        <v>0</v>
      </c>
      <c r="I1432">
        <v>1</v>
      </c>
      <c r="J1432" t="s">
        <v>20</v>
      </c>
      <c r="K1432" t="s">
        <v>29</v>
      </c>
      <c r="L1432" t="s">
        <v>30</v>
      </c>
      <c r="M1432" t="s">
        <v>37</v>
      </c>
      <c r="N1432">
        <v>2</v>
      </c>
      <c r="O1432">
        <v>1</v>
      </c>
      <c r="P1432">
        <v>62622</v>
      </c>
      <c r="Q1432" t="s">
        <v>24</v>
      </c>
      <c r="R1432">
        <v>17</v>
      </c>
      <c r="S1432" t="s">
        <v>42</v>
      </c>
      <c r="W1432" t="str">
        <f>IF(B1432&lt;30,"&lt;30",IF(B1432&lt;=40,"30-40",IF(B1432&lt;=50,"41-50",IF(B1432&lt;=60,"51-60","&gt;60"))))</f>
        <v>30-40</v>
      </c>
      <c r="X1432" t="str">
        <f t="shared" si="88"/>
        <v>31-45 (Middle-Aged)</v>
      </c>
      <c r="AA1432" t="str" cm="1">
        <f t="array" ref="AA1432">INDEX(F1432:F2931, MATCH(MAX(IF(H1432:H2931="0", COUNTIF(F1432:F2931, F1432:F2931), 0)), IF(H1432:H2931="0", COUNTIF(F1432:F2931, F1432:F2931), 0), 0))</f>
        <v>Medical</v>
      </c>
      <c r="AB1432" t="str" cm="1">
        <f t="array" ref="AB1432">INDEX(Q1432:Q2430, MATCH(MAX(COUNTIFS(Q1432:Q2430, Q1432:Q2430, AC1432:AC2430, "High")), COUNTIFS(Q1432:Q2430, Q1432:Q2430, AC1432:AC2430, "High"), 0))</f>
        <v>East</v>
      </c>
      <c r="AC1432" t="str">
        <v>High Risk</v>
      </c>
      <c r="AH1432">
        <f t="shared" si="89"/>
        <v>652.44324324324327</v>
      </c>
      <c r="AJ1432">
        <f t="shared" si="90"/>
        <v>0.13100436681222707</v>
      </c>
      <c r="AK1432">
        <f t="shared" si="91"/>
        <v>0.14290595207731904</v>
      </c>
      <c r="AM1432">
        <v>0.55564204447743093</v>
      </c>
      <c r="AN1432" s="8">
        <f>IF(L1432="Male", 1, 0)</f>
        <v>1</v>
      </c>
    </row>
    <row r="1433" spans="1:40" ht="15" x14ac:dyDescent="0.3">
      <c r="A1433">
        <v>1432</v>
      </c>
      <c r="B1433">
        <v>32</v>
      </c>
      <c r="C1433">
        <v>32245</v>
      </c>
      <c r="D1433">
        <v>565</v>
      </c>
      <c r="E1433">
        <v>146666</v>
      </c>
      <c r="F1433" t="s">
        <v>35</v>
      </c>
      <c r="G1433">
        <v>3718</v>
      </c>
      <c r="H1433">
        <v>1</v>
      </c>
      <c r="I1433">
        <v>1</v>
      </c>
      <c r="J1433" t="s">
        <v>36</v>
      </c>
      <c r="K1433" t="s">
        <v>21</v>
      </c>
      <c r="L1433" t="s">
        <v>22</v>
      </c>
      <c r="M1433" t="s">
        <v>23</v>
      </c>
      <c r="N1433">
        <v>4</v>
      </c>
      <c r="O1433">
        <v>3</v>
      </c>
      <c r="P1433">
        <v>93710</v>
      </c>
      <c r="Q1433" t="s">
        <v>38</v>
      </c>
      <c r="R1433">
        <v>17</v>
      </c>
      <c r="S1433" t="s">
        <v>39</v>
      </c>
      <c r="W1433" t="str">
        <f>IF(B1433&lt;30,"&lt;30",IF(B1433&lt;=40,"30-40",IF(B1433&lt;=50,"41-50",IF(B1433&lt;=60,"51-60","&gt;60"))))</f>
        <v>30-40</v>
      </c>
      <c r="X1433" t="str">
        <f t="shared" si="88"/>
        <v>31-45 (Middle-Aged)</v>
      </c>
      <c r="AA1433" t="str" cm="1">
        <f t="array" ref="AA1433">INDEX(F1433:F2932, MATCH(MAX(IF(H1433:H2932="0", COUNTIF(F1433:F2932, F1433:F2932), 0)), IF(H1433:H2932="0", COUNTIF(F1433:F2932, F1433:F2932), 0), 0))</f>
        <v>Medical</v>
      </c>
      <c r="AB1433" t="str" cm="1">
        <f t="array" ref="AB1433">INDEX(Q1433:Q2431, MATCH(MAX(COUNTIFS(Q1433:Q2431, Q1433:Q2431, AC1433:AC2431, "High")), COUNTIFS(Q1433:Q2431, Q1433:Q2431, AC1433:AC2431, "High"), 0))</f>
        <v>North</v>
      </c>
      <c r="AC1433" t="str">
        <v>Low Risk</v>
      </c>
      <c r="AH1433">
        <f t="shared" si="89"/>
        <v>647.51989389920425</v>
      </c>
      <c r="AJ1433">
        <f t="shared" si="90"/>
        <v>0.17796610169491525</v>
      </c>
      <c r="AK1433">
        <f t="shared" si="91"/>
        <v>0.13570344086224334</v>
      </c>
      <c r="AM1433">
        <v>0.39113709801507923</v>
      </c>
      <c r="AN1433" s="8">
        <f>IF(L1433="Male", 1, 0)</f>
        <v>0</v>
      </c>
    </row>
    <row r="1434" spans="1:40" ht="15" x14ac:dyDescent="0.3">
      <c r="A1434">
        <v>1433</v>
      </c>
      <c r="B1434">
        <v>63</v>
      </c>
      <c r="C1434">
        <v>53770</v>
      </c>
      <c r="D1434">
        <v>669</v>
      </c>
      <c r="E1434">
        <v>22951</v>
      </c>
      <c r="F1434" t="s">
        <v>19</v>
      </c>
      <c r="G1434">
        <v>3657</v>
      </c>
      <c r="H1434">
        <v>0</v>
      </c>
      <c r="I1434">
        <v>0</v>
      </c>
      <c r="J1434" t="s">
        <v>20</v>
      </c>
      <c r="K1434" t="s">
        <v>29</v>
      </c>
      <c r="L1434" t="s">
        <v>30</v>
      </c>
      <c r="M1434" t="s">
        <v>31</v>
      </c>
      <c r="N1434">
        <v>2</v>
      </c>
      <c r="O1434">
        <v>2</v>
      </c>
      <c r="P1434">
        <v>83002</v>
      </c>
      <c r="Q1434" t="s">
        <v>24</v>
      </c>
      <c r="R1434">
        <v>12</v>
      </c>
      <c r="S1434" t="s">
        <v>43</v>
      </c>
      <c r="W1434" t="str">
        <f>IF(B1434&lt;30,"&lt;30",IF(B1434&lt;=40,"30-40",IF(B1434&lt;=50,"41-50",IF(B1434&lt;=60,"51-60","&gt;60"))))</f>
        <v>&gt;60</v>
      </c>
      <c r="X1434" t="str">
        <f t="shared" si="88"/>
        <v>46-60 (Older Adult)</v>
      </c>
      <c r="AA1434" t="str" cm="1">
        <f t="array" ref="AA1434">INDEX(F1434:F2933, MATCH(MAX(IF(H1434:H2933="0", COUNTIF(F1434:F2933, F1434:F2933), 0)), IF(H1434:H2933="0", COUNTIF(F1434:F2933, F1434:F2933), 0), 0))</f>
        <v>Home</v>
      </c>
      <c r="AB1434" t="str" cm="1">
        <f t="array" ref="AB1434">INDEX(Q1434:Q2432, MATCH(MAX(COUNTIFS(Q1434:Q2432, Q1434:Q2432, AC1434:AC2432, "High")), COUNTIFS(Q1434:Q2432, Q1434:Q2432, AC1434:AC2432, "High"), 0))</f>
        <v>East</v>
      </c>
      <c r="AC1434" t="str">
        <v>High Risk</v>
      </c>
      <c r="AH1434">
        <f t="shared" si="89"/>
        <v>647.78062678062679</v>
      </c>
      <c r="AJ1434">
        <f t="shared" si="90"/>
        <v>0.13100436681222707</v>
      </c>
      <c r="AK1434">
        <f t="shared" si="91"/>
        <v>0.12484890720307812</v>
      </c>
      <c r="AM1434">
        <v>0.58596345139071171</v>
      </c>
      <c r="AN1434" s="8">
        <f>IF(L1434="Male", 1, 0)</f>
        <v>1</v>
      </c>
    </row>
    <row r="1435" spans="1:40" ht="15" x14ac:dyDescent="0.3">
      <c r="A1435">
        <v>1434</v>
      </c>
      <c r="B1435">
        <v>37</v>
      </c>
      <c r="C1435">
        <v>82891</v>
      </c>
      <c r="D1435">
        <v>713</v>
      </c>
      <c r="E1435">
        <v>272328</v>
      </c>
      <c r="F1435" t="s">
        <v>44</v>
      </c>
      <c r="G1435">
        <v>5317</v>
      </c>
      <c r="H1435">
        <v>0</v>
      </c>
      <c r="I1435">
        <v>0</v>
      </c>
      <c r="J1435" t="s">
        <v>20</v>
      </c>
      <c r="K1435" t="s">
        <v>29</v>
      </c>
      <c r="L1435" t="s">
        <v>30</v>
      </c>
      <c r="M1435" t="s">
        <v>37</v>
      </c>
      <c r="N1435">
        <v>4</v>
      </c>
      <c r="O1435">
        <v>1</v>
      </c>
      <c r="P1435">
        <v>116565</v>
      </c>
      <c r="Q1435" t="s">
        <v>38</v>
      </c>
      <c r="R1435">
        <v>17</v>
      </c>
      <c r="S1435" t="s">
        <v>27</v>
      </c>
      <c r="W1435" t="str">
        <f>IF(B1435&lt;30,"&lt;30",IF(B1435&lt;=40,"30-40",IF(B1435&lt;=50,"41-50",IF(B1435&lt;=60,"51-60","&gt;60"))))</f>
        <v>30-40</v>
      </c>
      <c r="X1435" t="str">
        <f t="shared" si="88"/>
        <v>31-45 (Middle-Aged)</v>
      </c>
      <c r="AA1435" t="str" cm="1">
        <f t="array" ref="AA1435">INDEX(F1435:F2934, MATCH(MAX(IF(H1435:H2934="0", COUNTIF(F1435:F2934, F1435:F2934), 0)), IF(H1435:H2934="0", COUNTIF(F1435:F2934, F1435:F2934), 0), 0))</f>
        <v>Personal</v>
      </c>
      <c r="AB1435" t="str" cm="1">
        <f t="array" ref="AB1435">INDEX(Q1435:Q2433, MATCH(MAX(COUNTIFS(Q1435:Q2433, Q1435:Q2433, AC1435:AC2433, "High")), COUNTIFS(Q1435:Q2433, Q1435:Q2433, AC1435:AC2433, "High"), 0))</f>
        <v>North</v>
      </c>
      <c r="AC1435" t="str">
        <v>High Risk</v>
      </c>
      <c r="AH1435">
        <f t="shared" si="89"/>
        <v>652.44324324324327</v>
      </c>
      <c r="AJ1435">
        <f t="shared" si="90"/>
        <v>0.17796610169491525</v>
      </c>
      <c r="AK1435">
        <f t="shared" si="91"/>
        <v>0.12231573854730675</v>
      </c>
      <c r="AM1435">
        <v>0.84954246354642793</v>
      </c>
      <c r="AN1435" s="8">
        <f>IF(L1435="Male", 1, 0)</f>
        <v>1</v>
      </c>
    </row>
    <row r="1436" spans="1:40" ht="15" x14ac:dyDescent="0.3">
      <c r="A1436">
        <v>1435</v>
      </c>
      <c r="B1436">
        <v>38</v>
      </c>
      <c r="C1436">
        <v>55820</v>
      </c>
      <c r="D1436">
        <v>688</v>
      </c>
      <c r="E1436">
        <v>198976</v>
      </c>
      <c r="F1436" t="s">
        <v>40</v>
      </c>
      <c r="G1436">
        <v>6883</v>
      </c>
      <c r="H1436">
        <v>0</v>
      </c>
      <c r="I1436">
        <v>1</v>
      </c>
      <c r="J1436" t="s">
        <v>20</v>
      </c>
      <c r="K1436" t="s">
        <v>33</v>
      </c>
      <c r="L1436" t="s">
        <v>30</v>
      </c>
      <c r="M1436" t="s">
        <v>41</v>
      </c>
      <c r="N1436">
        <v>0</v>
      </c>
      <c r="O1436">
        <v>3</v>
      </c>
      <c r="P1436">
        <v>89862</v>
      </c>
      <c r="Q1436" t="s">
        <v>26</v>
      </c>
      <c r="R1436">
        <v>13</v>
      </c>
      <c r="S1436" t="s">
        <v>34</v>
      </c>
      <c r="W1436" t="str">
        <f>IF(B1436&lt;30,"&lt;30",IF(B1436&lt;=40,"30-40",IF(B1436&lt;=50,"41-50",IF(B1436&lt;=60,"51-60","&gt;60"))))</f>
        <v>30-40</v>
      </c>
      <c r="X1436" t="str">
        <f t="shared" si="88"/>
        <v>31-45 (Middle-Aged)</v>
      </c>
      <c r="AA1436" t="str" cm="1">
        <f t="array" ref="AA1436">INDEX(F1436:F2935, MATCH(MAX(IF(H1436:H2935="0", COUNTIF(F1436:F2935, F1436:F2935), 0)), IF(H1436:H2935="0", COUNTIF(F1436:F2935, F1436:F2935), 0), 0))</f>
        <v>Car</v>
      </c>
      <c r="AB1436" t="str" cm="1">
        <f t="array" ref="AB1436">INDEX(Q1436:Q2434, MATCH(MAX(COUNTIFS(Q1436:Q2434, Q1436:Q2434, AC1436:AC2434, "High")), COUNTIFS(Q1436:Q2434, Q1436:Q2434, AC1436:AC2434, "High"), 0))</f>
        <v>West</v>
      </c>
      <c r="AC1436" t="str">
        <v>High Risk</v>
      </c>
      <c r="AH1436">
        <f t="shared" si="89"/>
        <v>648.68905472636811</v>
      </c>
      <c r="AJ1436">
        <f t="shared" si="90"/>
        <v>0.15873015873015872</v>
      </c>
      <c r="AK1436">
        <f t="shared" si="91"/>
        <v>0.11462171756756276</v>
      </c>
      <c r="AM1436">
        <v>0.60451834218839096</v>
      </c>
      <c r="AN1436" s="8">
        <f>IF(L1436="Male", 1, 0)</f>
        <v>1</v>
      </c>
    </row>
    <row r="1437" spans="1:40" ht="15" x14ac:dyDescent="0.3">
      <c r="A1437">
        <v>1436</v>
      </c>
      <c r="B1437">
        <v>34</v>
      </c>
      <c r="C1437">
        <v>38124</v>
      </c>
      <c r="D1437">
        <v>654</v>
      </c>
      <c r="E1437">
        <v>137121</v>
      </c>
      <c r="F1437" t="s">
        <v>19</v>
      </c>
      <c r="G1437">
        <v>4354</v>
      </c>
      <c r="H1437">
        <v>0</v>
      </c>
      <c r="I1437">
        <v>1</v>
      </c>
      <c r="J1437" t="s">
        <v>20</v>
      </c>
      <c r="K1437" t="s">
        <v>29</v>
      </c>
      <c r="L1437" t="s">
        <v>22</v>
      </c>
      <c r="M1437" t="s">
        <v>23</v>
      </c>
      <c r="N1437">
        <v>0</v>
      </c>
      <c r="O1437">
        <v>1</v>
      </c>
      <c r="P1437">
        <v>18683</v>
      </c>
      <c r="Q1437" t="s">
        <v>24</v>
      </c>
      <c r="R1437">
        <v>9</v>
      </c>
      <c r="S1437" t="s">
        <v>42</v>
      </c>
      <c r="W1437" t="str">
        <f>IF(B1437&lt;30,"&lt;30",IF(B1437&lt;=40,"30-40",IF(B1437&lt;=50,"41-50",IF(B1437&lt;=60,"51-60","&gt;60"))))</f>
        <v>30-40</v>
      </c>
      <c r="X1437" t="str">
        <f t="shared" si="88"/>
        <v>31-45 (Middle-Aged)</v>
      </c>
      <c r="AA1437" t="str" cm="1">
        <f t="array" ref="AA1437">INDEX(F1437:F2936, MATCH(MAX(IF(H1437:H2936="0", COUNTIF(F1437:F2936, F1437:F2936), 0)), IF(H1437:H2936="0", COUNTIF(F1437:F2936, F1437:F2936), 0), 0))</f>
        <v>Home</v>
      </c>
      <c r="AB1437" t="str" cm="1">
        <f t="array" ref="AB1437">INDEX(Q1437:Q2435, MATCH(MAX(COUNTIFS(Q1437:Q2435, Q1437:Q2435, AC1437:AC2435, "High")), COUNTIFS(Q1437:Q2435, Q1437:Q2435, AC1437:AC2435, "High"), 0))</f>
        <v>East</v>
      </c>
      <c r="AC1437" t="str">
        <v>High Risk</v>
      </c>
      <c r="AH1437">
        <f t="shared" si="89"/>
        <v>647.51989389920425</v>
      </c>
      <c r="AJ1437">
        <f t="shared" si="90"/>
        <v>0.15873015873015872</v>
      </c>
      <c r="AK1437">
        <f t="shared" si="91"/>
        <v>0.11845360286103045</v>
      </c>
      <c r="AM1437">
        <v>0.44434890435632629</v>
      </c>
      <c r="AN1437" s="8">
        <f>IF(L1437="Male", 1, 0)</f>
        <v>0</v>
      </c>
    </row>
    <row r="1438" spans="1:40" ht="15" x14ac:dyDescent="0.3">
      <c r="A1438">
        <v>1437</v>
      </c>
      <c r="B1438">
        <v>37</v>
      </c>
      <c r="C1438">
        <v>70933</v>
      </c>
      <c r="D1438">
        <v>711</v>
      </c>
      <c r="E1438">
        <v>246020</v>
      </c>
      <c r="F1438" t="s">
        <v>35</v>
      </c>
      <c r="G1438">
        <v>4279</v>
      </c>
      <c r="H1438">
        <v>0</v>
      </c>
      <c r="I1438">
        <v>1</v>
      </c>
      <c r="J1438" t="s">
        <v>20</v>
      </c>
      <c r="K1438" t="s">
        <v>29</v>
      </c>
      <c r="L1438" t="s">
        <v>22</v>
      </c>
      <c r="M1438" t="s">
        <v>31</v>
      </c>
      <c r="N1438">
        <v>5</v>
      </c>
      <c r="O1438">
        <v>4</v>
      </c>
      <c r="P1438">
        <v>210748</v>
      </c>
      <c r="Q1438" t="s">
        <v>38</v>
      </c>
      <c r="R1438">
        <v>1</v>
      </c>
      <c r="S1438" t="s">
        <v>25</v>
      </c>
      <c r="W1438" t="str">
        <f>IF(B1438&lt;30,"&lt;30",IF(B1438&lt;=40,"30-40",IF(B1438&lt;=50,"41-50",IF(B1438&lt;=60,"51-60","&gt;60"))))</f>
        <v>30-40</v>
      </c>
      <c r="X1438" t="str">
        <f t="shared" si="88"/>
        <v>31-45 (Middle-Aged)</v>
      </c>
      <c r="AA1438" t="str" cm="1">
        <f t="array" ref="AA1438">INDEX(F1438:F2937, MATCH(MAX(IF(H1438:H2937="0", COUNTIF(F1438:F2937, F1438:F2937), 0)), IF(H1438:H2937="0", COUNTIF(F1438:F2937, F1438:F2937), 0), 0))</f>
        <v>Medical</v>
      </c>
      <c r="AB1438" t="str" cm="1">
        <f t="array" ref="AB1438">INDEX(Q1438:Q2436, MATCH(MAX(COUNTIFS(Q1438:Q2436, Q1438:Q2436, AC1438:AC2436, "High")), COUNTIFS(Q1438:Q2436, Q1438:Q2436, AC1438:AC2436, "High"), 0))</f>
        <v>North</v>
      </c>
      <c r="AC1438" t="str">
        <v>High Risk</v>
      </c>
      <c r="AH1438">
        <f t="shared" si="89"/>
        <v>647.78062678062679</v>
      </c>
      <c r="AJ1438">
        <f t="shared" si="90"/>
        <v>0.11715481171548117</v>
      </c>
      <c r="AK1438">
        <f t="shared" si="91"/>
        <v>0.11020775375559674</v>
      </c>
      <c r="AM1438">
        <v>0.74130861761537969</v>
      </c>
      <c r="AN1438" s="8">
        <f>IF(L1438="Male", 1, 0)</f>
        <v>0</v>
      </c>
    </row>
    <row r="1439" spans="1:40" ht="15" x14ac:dyDescent="0.3">
      <c r="A1439">
        <v>1438</v>
      </c>
      <c r="B1439">
        <v>35</v>
      </c>
      <c r="C1439">
        <v>38576</v>
      </c>
      <c r="D1439">
        <v>797</v>
      </c>
      <c r="E1439">
        <v>189584</v>
      </c>
      <c r="F1439" t="s">
        <v>40</v>
      </c>
      <c r="G1439">
        <v>4661</v>
      </c>
      <c r="H1439">
        <v>1</v>
      </c>
      <c r="I1439">
        <v>1</v>
      </c>
      <c r="J1439" t="s">
        <v>20</v>
      </c>
      <c r="K1439" t="s">
        <v>33</v>
      </c>
      <c r="L1439" t="s">
        <v>22</v>
      </c>
      <c r="M1439" t="s">
        <v>37</v>
      </c>
      <c r="N1439">
        <v>5</v>
      </c>
      <c r="O1439">
        <v>2</v>
      </c>
      <c r="P1439">
        <v>104270</v>
      </c>
      <c r="Q1439" t="s">
        <v>32</v>
      </c>
      <c r="R1439">
        <v>15</v>
      </c>
      <c r="S1439" t="s">
        <v>43</v>
      </c>
      <c r="W1439" t="str">
        <f>IF(B1439&lt;30,"&lt;30",IF(B1439&lt;=40,"30-40",IF(B1439&lt;=50,"41-50",IF(B1439&lt;=60,"51-60","&gt;60"))))</f>
        <v>30-40</v>
      </c>
      <c r="X1439" t="str">
        <f t="shared" si="88"/>
        <v>31-45 (Middle-Aged)</v>
      </c>
      <c r="AA1439" t="str" cm="1">
        <f t="array" ref="AA1439">INDEX(F1439:F2938, MATCH(MAX(IF(H1439:H2938="0", COUNTIF(F1439:F2938, F1439:F2938), 0)), IF(H1439:H2938="0", COUNTIF(F1439:F2938, F1439:F2938), 0), 0))</f>
        <v>Car</v>
      </c>
      <c r="AB1439" t="str" cm="1">
        <f t="array" ref="AB1439">INDEX(Q1439:Q2437, MATCH(MAX(COUNTIFS(Q1439:Q2437, Q1439:Q2437, AC1439:AC2437, "High")), COUNTIFS(Q1439:Q2437, Q1439:Q2437, AC1439:AC2437, "High"), 0))</f>
        <v>South</v>
      </c>
      <c r="AC1439" t="str">
        <v>High Risk</v>
      </c>
      <c r="AH1439">
        <f t="shared" si="89"/>
        <v>652.44324324324327</v>
      </c>
      <c r="AJ1439">
        <f t="shared" si="90"/>
        <v>0.11715481171548117</v>
      </c>
      <c r="AK1439">
        <f t="shared" si="91"/>
        <v>0.12278590875570729</v>
      </c>
      <c r="AM1439">
        <v>0.4484400314980585</v>
      </c>
      <c r="AN1439" s="8">
        <f>IF(L1439="Male", 1, 0)</f>
        <v>0</v>
      </c>
    </row>
    <row r="1440" spans="1:40" ht="15" x14ac:dyDescent="0.3">
      <c r="A1440">
        <v>1439</v>
      </c>
      <c r="B1440">
        <v>32</v>
      </c>
      <c r="C1440">
        <v>75816</v>
      </c>
      <c r="D1440">
        <v>608</v>
      </c>
      <c r="E1440">
        <v>148259</v>
      </c>
      <c r="F1440" t="s">
        <v>19</v>
      </c>
      <c r="G1440">
        <v>3676</v>
      </c>
      <c r="H1440">
        <v>0</v>
      </c>
      <c r="I1440">
        <v>1</v>
      </c>
      <c r="J1440" t="s">
        <v>20</v>
      </c>
      <c r="K1440" t="s">
        <v>21</v>
      </c>
      <c r="L1440" t="s">
        <v>30</v>
      </c>
      <c r="M1440" t="s">
        <v>23</v>
      </c>
      <c r="N1440">
        <v>4</v>
      </c>
      <c r="O1440">
        <v>1</v>
      </c>
      <c r="P1440">
        <v>102675</v>
      </c>
      <c r="Q1440" t="s">
        <v>24</v>
      </c>
      <c r="R1440">
        <v>19</v>
      </c>
      <c r="S1440" t="s">
        <v>39</v>
      </c>
      <c r="W1440" t="str">
        <f>IF(B1440&lt;30,"&lt;30",IF(B1440&lt;=40,"30-40",IF(B1440&lt;=50,"41-50",IF(B1440&lt;=60,"51-60","&gt;60"))))</f>
        <v>30-40</v>
      </c>
      <c r="X1440" t="str">
        <f t="shared" si="88"/>
        <v>31-45 (Middle-Aged)</v>
      </c>
      <c r="AA1440" t="str" cm="1">
        <f t="array" ref="AA1440">INDEX(F1440:F2939, MATCH(MAX(IF(H1440:H2939="0", COUNTIF(F1440:F2939, F1440:F2939), 0)), IF(H1440:H2939="0", COUNTIF(F1440:F2939, F1440:F2939), 0), 0))</f>
        <v>Home</v>
      </c>
      <c r="AB1440" t="str" cm="1">
        <f t="array" ref="AB1440">INDEX(Q1440:Q2438, MATCH(MAX(COUNTIFS(Q1440:Q2438, Q1440:Q2438, AC1440:AC2438, "High")), COUNTIFS(Q1440:Q2438, Q1440:Q2438, AC1440:AC2438, "High"), 0))</f>
        <v>East</v>
      </c>
      <c r="AC1440" t="str">
        <v>High Risk</v>
      </c>
      <c r="AH1440">
        <f t="shared" si="89"/>
        <v>647.51989389920425</v>
      </c>
      <c r="AJ1440">
        <f t="shared" si="90"/>
        <v>0.17796610169491525</v>
      </c>
      <c r="AK1440">
        <f t="shared" si="91"/>
        <v>0.14261380219629105</v>
      </c>
      <c r="AM1440">
        <v>0.78550546237882746</v>
      </c>
      <c r="AN1440" s="8">
        <f>IF(L1440="Male", 1, 0)</f>
        <v>1</v>
      </c>
    </row>
    <row r="1441" spans="1:40" ht="15" x14ac:dyDescent="0.3">
      <c r="A1441">
        <v>1440</v>
      </c>
      <c r="B1441">
        <v>36</v>
      </c>
      <c r="C1441">
        <v>30875</v>
      </c>
      <c r="D1441">
        <v>528</v>
      </c>
      <c r="E1441">
        <v>218486</v>
      </c>
      <c r="F1441" t="s">
        <v>28</v>
      </c>
      <c r="G1441">
        <v>5552</v>
      </c>
      <c r="H1441">
        <v>0</v>
      </c>
      <c r="I1441">
        <v>1</v>
      </c>
      <c r="J1441" t="s">
        <v>36</v>
      </c>
      <c r="K1441" t="s">
        <v>21</v>
      </c>
      <c r="L1441" t="s">
        <v>22</v>
      </c>
      <c r="M1441" t="s">
        <v>37</v>
      </c>
      <c r="N1441">
        <v>2</v>
      </c>
      <c r="O1441">
        <v>3</v>
      </c>
      <c r="P1441">
        <v>53757</v>
      </c>
      <c r="Q1441" t="s">
        <v>24</v>
      </c>
      <c r="R1441">
        <v>9</v>
      </c>
      <c r="S1441" t="s">
        <v>45</v>
      </c>
      <c r="W1441" t="str">
        <f>IF(B1441&lt;30,"&lt;30",IF(B1441&lt;=40,"30-40",IF(B1441&lt;=50,"41-50",IF(B1441&lt;=60,"51-60","&gt;60"))))</f>
        <v>30-40</v>
      </c>
      <c r="X1441" t="str">
        <f t="shared" si="88"/>
        <v>31-45 (Middle-Aged)</v>
      </c>
      <c r="AA1441" t="str" cm="1">
        <f t="array" ref="AA1441">INDEX(F1441:F2940, MATCH(MAX(IF(H1441:H2940="0", COUNTIF(F1441:F2940, F1441:F2940), 0)), IF(H1441:H2940="0", COUNTIF(F1441:F2940, F1441:F2940), 0), 0))</f>
        <v>Education</v>
      </c>
      <c r="AB1441" t="str" cm="1">
        <f t="array" ref="AB1441">INDEX(Q1441:Q2439, MATCH(MAX(COUNTIFS(Q1441:Q2439, Q1441:Q2439, AC1441:AC2439, "High")), COUNTIFS(Q1441:Q2439, Q1441:Q2439, AC1441:AC2439, "High"), 0))</f>
        <v>East</v>
      </c>
      <c r="AC1441" t="str">
        <v>Low Risk</v>
      </c>
      <c r="AH1441">
        <f t="shared" si="89"/>
        <v>652.44324324324327</v>
      </c>
      <c r="AJ1441">
        <f t="shared" si="90"/>
        <v>0.13100436681222707</v>
      </c>
      <c r="AK1441">
        <f t="shared" si="91"/>
        <v>0.13453557189926682</v>
      </c>
      <c r="AM1441">
        <v>0.3787370002624838</v>
      </c>
      <c r="AN1441" s="8">
        <f>IF(L1441="Male", 1, 0)</f>
        <v>0</v>
      </c>
    </row>
    <row r="1442" spans="1:40" ht="15" x14ac:dyDescent="0.3">
      <c r="A1442">
        <v>1441</v>
      </c>
      <c r="B1442">
        <v>52</v>
      </c>
      <c r="C1442">
        <v>54090</v>
      </c>
      <c r="D1442">
        <v>667</v>
      </c>
      <c r="E1442">
        <v>202577</v>
      </c>
      <c r="F1442" t="s">
        <v>35</v>
      </c>
      <c r="G1442">
        <v>5902</v>
      </c>
      <c r="H1442">
        <v>0</v>
      </c>
      <c r="I1442">
        <v>1</v>
      </c>
      <c r="J1442" t="s">
        <v>20</v>
      </c>
      <c r="K1442" t="s">
        <v>29</v>
      </c>
      <c r="L1442" t="s">
        <v>30</v>
      </c>
      <c r="M1442" t="s">
        <v>31</v>
      </c>
      <c r="N1442">
        <v>5</v>
      </c>
      <c r="O1442">
        <v>3</v>
      </c>
      <c r="P1442">
        <v>56062</v>
      </c>
      <c r="Q1442" t="s">
        <v>38</v>
      </c>
      <c r="R1442">
        <v>17</v>
      </c>
      <c r="S1442" t="s">
        <v>25</v>
      </c>
      <c r="W1442" t="str">
        <f>IF(B1442&lt;30,"&lt;30",IF(B1442&lt;=40,"30-40",IF(B1442&lt;=50,"41-50",IF(B1442&lt;=60,"51-60","&gt;60"))))</f>
        <v>51-60</v>
      </c>
      <c r="X1442" t="str">
        <f t="shared" si="88"/>
        <v>46-60 (Older Adult)</v>
      </c>
      <c r="AA1442" t="str" cm="1">
        <f t="array" ref="AA1442">INDEX(F1442:F2941, MATCH(MAX(IF(H1442:H2941="0", COUNTIF(F1442:F2941, F1442:F2941), 0)), IF(H1442:H2941="0", COUNTIF(F1442:F2941, F1442:F2941), 0), 0))</f>
        <v>Medical</v>
      </c>
      <c r="AB1442" t="str" cm="1">
        <f t="array" ref="AB1442">INDEX(Q1442:Q2440, MATCH(MAX(COUNTIFS(Q1442:Q2440, Q1442:Q2440, AC1442:AC2440, "High")), COUNTIFS(Q1442:Q2440, Q1442:Q2440, AC1442:AC2440, "High"), 0))</f>
        <v>North</v>
      </c>
      <c r="AC1442" t="str">
        <v>High Risk</v>
      </c>
      <c r="AH1442">
        <f t="shared" si="89"/>
        <v>647.78062678062679</v>
      </c>
      <c r="AJ1442">
        <f t="shared" si="90"/>
        <v>0.11715481171548117</v>
      </c>
      <c r="AK1442">
        <f t="shared" si="91"/>
        <v>0.13858624017812637</v>
      </c>
      <c r="AM1442">
        <v>0.58885982458839825</v>
      </c>
      <c r="AN1442" s="8">
        <f>IF(L1442="Male", 1, 0)</f>
        <v>1</v>
      </c>
    </row>
    <row r="1443" spans="1:40" ht="15" x14ac:dyDescent="0.3">
      <c r="A1443">
        <v>1442</v>
      </c>
      <c r="B1443">
        <v>43</v>
      </c>
      <c r="C1443">
        <v>72894</v>
      </c>
      <c r="D1443">
        <v>704</v>
      </c>
      <c r="E1443">
        <v>169340</v>
      </c>
      <c r="F1443" t="s">
        <v>19</v>
      </c>
      <c r="G1443">
        <v>5482</v>
      </c>
      <c r="H1443">
        <v>0</v>
      </c>
      <c r="I1443">
        <v>0</v>
      </c>
      <c r="J1443" t="s">
        <v>20</v>
      </c>
      <c r="K1443" t="s">
        <v>33</v>
      </c>
      <c r="L1443" t="s">
        <v>30</v>
      </c>
      <c r="M1443" t="s">
        <v>31</v>
      </c>
      <c r="N1443">
        <v>1</v>
      </c>
      <c r="O1443">
        <v>3</v>
      </c>
      <c r="P1443">
        <v>97241</v>
      </c>
      <c r="Q1443" t="s">
        <v>38</v>
      </c>
      <c r="R1443">
        <v>15</v>
      </c>
      <c r="S1443" t="s">
        <v>43</v>
      </c>
      <c r="W1443" t="str">
        <f>IF(B1443&lt;30,"&lt;30",IF(B1443&lt;=40,"30-40",IF(B1443&lt;=50,"41-50",IF(B1443&lt;=60,"51-60","&gt;60"))))</f>
        <v>41-50</v>
      </c>
      <c r="X1443" t="str">
        <f t="shared" si="88"/>
        <v>31-45 (Middle-Aged)</v>
      </c>
      <c r="AA1443" t="str" cm="1">
        <f t="array" ref="AA1443">INDEX(F1443:F2942, MATCH(MAX(IF(H1443:H2942="0", COUNTIF(F1443:F2942, F1443:F2942), 0)), IF(H1443:H2942="0", COUNTIF(F1443:F2942, F1443:F2942), 0), 0))</f>
        <v>Home</v>
      </c>
      <c r="AB1443" t="str" cm="1">
        <f t="array" ref="AB1443">INDEX(Q1443:Q2441, MATCH(MAX(COUNTIFS(Q1443:Q2441, Q1443:Q2441, AC1443:AC2441, "High")), COUNTIFS(Q1443:Q2441, Q1443:Q2441, AC1443:AC2441, "High"), 0))</f>
        <v>North</v>
      </c>
      <c r="AC1443" t="str">
        <v>High Risk</v>
      </c>
      <c r="AH1443">
        <f t="shared" si="89"/>
        <v>647.78062678062679</v>
      </c>
      <c r="AJ1443">
        <f t="shared" si="90"/>
        <v>0.15436241610738255</v>
      </c>
      <c r="AK1443">
        <f t="shared" si="91"/>
        <v>0.14280475790065175</v>
      </c>
      <c r="AM1443">
        <v>0.75905795461745251</v>
      </c>
      <c r="AN1443" s="8">
        <f>IF(L1443="Male", 1, 0)</f>
        <v>1</v>
      </c>
    </row>
    <row r="1444" spans="1:40" ht="15" x14ac:dyDescent="0.3">
      <c r="A1444">
        <v>1443</v>
      </c>
      <c r="B1444">
        <v>58</v>
      </c>
      <c r="C1444">
        <v>36997</v>
      </c>
      <c r="D1444">
        <v>572</v>
      </c>
      <c r="E1444">
        <v>161519</v>
      </c>
      <c r="F1444" t="s">
        <v>19</v>
      </c>
      <c r="G1444">
        <v>4830</v>
      </c>
      <c r="H1444">
        <v>0</v>
      </c>
      <c r="I1444">
        <v>0</v>
      </c>
      <c r="J1444" t="s">
        <v>20</v>
      </c>
      <c r="K1444" t="s">
        <v>21</v>
      </c>
      <c r="L1444" t="s">
        <v>22</v>
      </c>
      <c r="M1444" t="s">
        <v>37</v>
      </c>
      <c r="N1444">
        <v>2</v>
      </c>
      <c r="O1444">
        <v>4</v>
      </c>
      <c r="P1444">
        <v>110085</v>
      </c>
      <c r="Q1444" t="s">
        <v>26</v>
      </c>
      <c r="R1444">
        <v>2</v>
      </c>
      <c r="S1444" t="s">
        <v>42</v>
      </c>
      <c r="W1444" t="str">
        <f>IF(B1444&lt;30,"&lt;30",IF(B1444&lt;=40,"30-40",IF(B1444&lt;=50,"41-50",IF(B1444&lt;=60,"51-60","&gt;60"))))</f>
        <v>51-60</v>
      </c>
      <c r="X1444" t="str">
        <f t="shared" si="88"/>
        <v>46-60 (Older Adult)</v>
      </c>
      <c r="AA1444" t="str" cm="1">
        <f t="array" ref="AA1444">INDEX(F1444:F2943, MATCH(MAX(IF(H1444:H2943="0", COUNTIF(F1444:F2943, F1444:F2943), 0)), IF(H1444:H2943="0", COUNTIF(F1444:F2943, F1444:F2943), 0), 0))</f>
        <v>Home</v>
      </c>
      <c r="AB1444" t="str" cm="1">
        <f t="array" ref="AB1444">INDEX(Q1444:Q2442, MATCH(MAX(COUNTIFS(Q1444:Q2442, Q1444:Q2442, AC1444:AC2442, "High")), COUNTIFS(Q1444:Q2442, Q1444:Q2442, AC1444:AC2442, "High"), 0))</f>
        <v>West</v>
      </c>
      <c r="AC1444" t="str">
        <v>Low Risk</v>
      </c>
      <c r="AH1444">
        <f t="shared" si="89"/>
        <v>652.44324324324327</v>
      </c>
      <c r="AJ1444">
        <f t="shared" si="90"/>
        <v>0.13100436681222707</v>
      </c>
      <c r="AK1444">
        <f t="shared" si="91"/>
        <v>0.14720177885109542</v>
      </c>
      <c r="AM1444">
        <v>0.43414824000072411</v>
      </c>
      <c r="AN1444" s="8">
        <f>IF(L1444="Male", 1, 0)</f>
        <v>0</v>
      </c>
    </row>
    <row r="1445" spans="1:40" ht="15" x14ac:dyDescent="0.3">
      <c r="A1445">
        <v>1444</v>
      </c>
      <c r="B1445">
        <v>54</v>
      </c>
      <c r="C1445">
        <v>51247</v>
      </c>
      <c r="D1445">
        <v>691</v>
      </c>
      <c r="E1445">
        <v>148693</v>
      </c>
      <c r="F1445" t="s">
        <v>35</v>
      </c>
      <c r="G1445">
        <v>3975</v>
      </c>
      <c r="H1445">
        <v>0</v>
      </c>
      <c r="I1445">
        <v>1</v>
      </c>
      <c r="J1445" t="s">
        <v>20</v>
      </c>
      <c r="K1445" t="s">
        <v>33</v>
      </c>
      <c r="L1445" t="s">
        <v>30</v>
      </c>
      <c r="M1445" t="s">
        <v>31</v>
      </c>
      <c r="N1445">
        <v>5</v>
      </c>
      <c r="O1445">
        <v>1</v>
      </c>
      <c r="P1445">
        <v>121063</v>
      </c>
      <c r="Q1445" t="s">
        <v>38</v>
      </c>
      <c r="R1445">
        <v>4</v>
      </c>
      <c r="S1445" t="s">
        <v>45</v>
      </c>
      <c r="W1445" t="str">
        <f>IF(B1445&lt;30,"&lt;30",IF(B1445&lt;=40,"30-40",IF(B1445&lt;=50,"41-50",IF(B1445&lt;=60,"51-60","&gt;60"))))</f>
        <v>51-60</v>
      </c>
      <c r="X1445" t="str">
        <f t="shared" si="88"/>
        <v>46-60 (Older Adult)</v>
      </c>
      <c r="AA1445" t="str" cm="1">
        <f t="array" ref="AA1445">INDEX(F1445:F2944, MATCH(MAX(IF(H1445:H2944="0", COUNTIF(F1445:F2944, F1445:F2944), 0)), IF(H1445:H2944="0", COUNTIF(F1445:F2944, F1445:F2944), 0), 0))</f>
        <v>Medical</v>
      </c>
      <c r="AB1445" t="str" cm="1">
        <f t="array" ref="AB1445">INDEX(Q1445:Q2443, MATCH(MAX(COUNTIFS(Q1445:Q2443, Q1445:Q2443, AC1445:AC2443, "High")), COUNTIFS(Q1445:Q2443, Q1445:Q2443, AC1445:AC2443, "High"), 0))</f>
        <v>North</v>
      </c>
      <c r="AC1445" t="str">
        <v>High Risk</v>
      </c>
      <c r="AH1445">
        <f t="shared" si="89"/>
        <v>647.78062678062679</v>
      </c>
      <c r="AJ1445">
        <f t="shared" si="90"/>
        <v>0.11715481171548117</v>
      </c>
      <c r="AK1445">
        <f t="shared" si="91"/>
        <v>0.16192391219882588</v>
      </c>
      <c r="AM1445">
        <v>0.56312735896020205</v>
      </c>
      <c r="AN1445" s="8">
        <f>IF(L1445="Male", 1, 0)</f>
        <v>1</v>
      </c>
    </row>
    <row r="1446" spans="1:40" ht="15" x14ac:dyDescent="0.3">
      <c r="A1446">
        <v>1445</v>
      </c>
      <c r="B1446">
        <v>54</v>
      </c>
      <c r="C1446">
        <v>67359</v>
      </c>
      <c r="D1446">
        <v>633</v>
      </c>
      <c r="E1446">
        <v>236777</v>
      </c>
      <c r="F1446" t="s">
        <v>28</v>
      </c>
      <c r="G1446">
        <v>7063</v>
      </c>
      <c r="H1446">
        <v>0</v>
      </c>
      <c r="I1446">
        <v>0</v>
      </c>
      <c r="J1446" t="s">
        <v>20</v>
      </c>
      <c r="K1446" t="s">
        <v>29</v>
      </c>
      <c r="L1446" t="s">
        <v>22</v>
      </c>
      <c r="M1446" t="s">
        <v>31</v>
      </c>
      <c r="N1446">
        <v>2</v>
      </c>
      <c r="O1446">
        <v>1</v>
      </c>
      <c r="P1446">
        <v>107123</v>
      </c>
      <c r="Q1446" t="s">
        <v>26</v>
      </c>
      <c r="R1446">
        <v>7</v>
      </c>
      <c r="S1446" t="s">
        <v>43</v>
      </c>
      <c r="W1446" t="str">
        <f>IF(B1446&lt;30,"&lt;30",IF(B1446&lt;=40,"30-40",IF(B1446&lt;=50,"41-50",IF(B1446&lt;=60,"51-60","&gt;60"))))</f>
        <v>51-60</v>
      </c>
      <c r="X1446" t="str">
        <f t="shared" si="88"/>
        <v>46-60 (Older Adult)</v>
      </c>
      <c r="AA1446" t="str" cm="1">
        <f t="array" ref="AA1446">INDEX(F1446:F2945, MATCH(MAX(IF(H1446:H2945="0", COUNTIF(F1446:F2945, F1446:F2945), 0)), IF(H1446:H2945="0", COUNTIF(F1446:F2945, F1446:F2945), 0), 0))</f>
        <v>Education</v>
      </c>
      <c r="AB1446" t="str" cm="1">
        <f t="array" ref="AB1446">INDEX(Q1446:Q2444, MATCH(MAX(COUNTIFS(Q1446:Q2444, Q1446:Q2444, AC1446:AC2444, "High")), COUNTIFS(Q1446:Q2444, Q1446:Q2444, AC1446:AC2444, "High"), 0))</f>
        <v>West</v>
      </c>
      <c r="AC1446" t="str">
        <v>High Risk</v>
      </c>
      <c r="AH1446">
        <f t="shared" si="89"/>
        <v>647.78062678062679</v>
      </c>
      <c r="AJ1446">
        <f t="shared" si="90"/>
        <v>0.13100436681222707</v>
      </c>
      <c r="AK1446">
        <f t="shared" si="91"/>
        <v>0.15305958258914842</v>
      </c>
      <c r="AM1446">
        <v>0.70895974946371842</v>
      </c>
      <c r="AN1446" s="8">
        <f>IF(L1446="Male", 1, 0)</f>
        <v>0</v>
      </c>
    </row>
    <row r="1447" spans="1:40" ht="15" x14ac:dyDescent="0.3">
      <c r="A1447">
        <v>1446</v>
      </c>
      <c r="B1447">
        <v>36</v>
      </c>
      <c r="C1447">
        <v>16167</v>
      </c>
      <c r="D1447">
        <v>666</v>
      </c>
      <c r="E1447">
        <v>137582</v>
      </c>
      <c r="F1447" t="s">
        <v>44</v>
      </c>
      <c r="G1447">
        <v>4142</v>
      </c>
      <c r="H1447">
        <v>0</v>
      </c>
      <c r="I1447">
        <v>0</v>
      </c>
      <c r="J1447" t="s">
        <v>20</v>
      </c>
      <c r="K1447" t="s">
        <v>33</v>
      </c>
      <c r="L1447" t="s">
        <v>22</v>
      </c>
      <c r="M1447" t="s">
        <v>37</v>
      </c>
      <c r="N1447">
        <v>1</v>
      </c>
      <c r="O1447">
        <v>3</v>
      </c>
      <c r="P1447">
        <v>64421</v>
      </c>
      <c r="Q1447" t="s">
        <v>32</v>
      </c>
      <c r="R1447">
        <v>8</v>
      </c>
      <c r="S1447" t="s">
        <v>25</v>
      </c>
      <c r="W1447" t="str">
        <f>IF(B1447&lt;30,"&lt;30",IF(B1447&lt;=40,"30-40",IF(B1447&lt;=50,"41-50",IF(B1447&lt;=60,"51-60","&gt;60"))))</f>
        <v>30-40</v>
      </c>
      <c r="X1447" t="str">
        <f t="shared" si="88"/>
        <v>31-45 (Middle-Aged)</v>
      </c>
      <c r="AA1447" t="str" cm="1">
        <f t="array" ref="AA1447">INDEX(F1447:F2946, MATCH(MAX(IF(H1447:H2946="0", COUNTIF(F1447:F2946, F1447:F2946), 0)), IF(H1447:H2946="0", COUNTIF(F1447:F2946, F1447:F2946), 0), 0))</f>
        <v>Personal</v>
      </c>
      <c r="AB1447" t="str" cm="1">
        <f t="array" ref="AB1447">INDEX(Q1447:Q2445, MATCH(MAX(COUNTIFS(Q1447:Q2445, Q1447:Q2445, AC1447:AC2445, "High")), COUNTIFS(Q1447:Q2445, Q1447:Q2445, AC1447:AC2445, "High"), 0))</f>
        <v>South</v>
      </c>
      <c r="AC1447" t="str">
        <v>High Risk</v>
      </c>
      <c r="AH1447">
        <f t="shared" si="89"/>
        <v>652.44324324324327</v>
      </c>
      <c r="AJ1447">
        <f t="shared" si="90"/>
        <v>0.15436241610738255</v>
      </c>
      <c r="AK1447">
        <f t="shared" si="91"/>
        <v>0.14355323036650708</v>
      </c>
      <c r="AM1447">
        <v>0.24561244716381705</v>
      </c>
      <c r="AN1447" s="8">
        <f>IF(L1447="Male", 1, 0)</f>
        <v>0</v>
      </c>
    </row>
    <row r="1448" spans="1:40" ht="15" x14ac:dyDescent="0.3">
      <c r="A1448">
        <v>1447</v>
      </c>
      <c r="B1448">
        <v>54</v>
      </c>
      <c r="C1448">
        <v>63903</v>
      </c>
      <c r="D1448">
        <v>604</v>
      </c>
      <c r="E1448">
        <v>160124</v>
      </c>
      <c r="F1448" t="s">
        <v>28</v>
      </c>
      <c r="G1448">
        <v>4118</v>
      </c>
      <c r="H1448">
        <v>0</v>
      </c>
      <c r="I1448">
        <v>1</v>
      </c>
      <c r="J1448" t="s">
        <v>20</v>
      </c>
      <c r="K1448" t="s">
        <v>29</v>
      </c>
      <c r="L1448" t="s">
        <v>22</v>
      </c>
      <c r="M1448" t="s">
        <v>37</v>
      </c>
      <c r="N1448">
        <v>2</v>
      </c>
      <c r="O1448">
        <v>3</v>
      </c>
      <c r="P1448">
        <v>24866</v>
      </c>
      <c r="Q1448" t="s">
        <v>26</v>
      </c>
      <c r="R1448">
        <v>1</v>
      </c>
      <c r="S1448" t="s">
        <v>34</v>
      </c>
      <c r="W1448" t="str">
        <f>IF(B1448&lt;30,"&lt;30",IF(B1448&lt;=40,"30-40",IF(B1448&lt;=50,"41-50",IF(B1448&lt;=60,"51-60","&gt;60"))))</f>
        <v>51-60</v>
      </c>
      <c r="X1448" t="str">
        <f t="shared" si="88"/>
        <v>46-60 (Older Adult)</v>
      </c>
      <c r="AA1448" t="str" cm="1">
        <f t="array" ref="AA1448">INDEX(F1448:F2947, MATCH(MAX(IF(H1448:H2947="0", COUNTIF(F1448:F2947, F1448:F2947), 0)), IF(H1448:H2947="0", COUNTIF(F1448:F2947, F1448:F2947), 0), 0))</f>
        <v>Education</v>
      </c>
      <c r="AB1448" t="str" cm="1">
        <f t="array" ref="AB1448">INDEX(Q1448:Q2446, MATCH(MAX(COUNTIFS(Q1448:Q2446, Q1448:Q2446, AC1448:AC2446, "High")), COUNTIFS(Q1448:Q2446, Q1448:Q2446, AC1448:AC2446, "High"), 0))</f>
        <v>West</v>
      </c>
      <c r="AC1448" t="str">
        <v>High Risk</v>
      </c>
      <c r="AH1448">
        <f t="shared" si="89"/>
        <v>652.44324324324327</v>
      </c>
      <c r="AJ1448">
        <f t="shared" si="90"/>
        <v>0.13100436681222707</v>
      </c>
      <c r="AK1448">
        <f t="shared" si="91"/>
        <v>0.14840464392879155</v>
      </c>
      <c r="AM1448">
        <v>0.67767891892870391</v>
      </c>
      <c r="AN1448" s="8">
        <f>IF(L1448="Male", 1, 0)</f>
        <v>0</v>
      </c>
    </row>
    <row r="1449" spans="1:40" ht="15" x14ac:dyDescent="0.3">
      <c r="A1449">
        <v>1448</v>
      </c>
      <c r="B1449">
        <v>60</v>
      </c>
      <c r="C1449">
        <v>48681</v>
      </c>
      <c r="D1449">
        <v>600</v>
      </c>
      <c r="E1449">
        <v>205057</v>
      </c>
      <c r="F1449" t="s">
        <v>35</v>
      </c>
      <c r="G1449">
        <v>3208</v>
      </c>
      <c r="H1449">
        <v>0</v>
      </c>
      <c r="I1449">
        <v>1</v>
      </c>
      <c r="J1449" t="s">
        <v>20</v>
      </c>
      <c r="K1449" t="s">
        <v>21</v>
      </c>
      <c r="L1449" t="s">
        <v>30</v>
      </c>
      <c r="M1449" t="s">
        <v>41</v>
      </c>
      <c r="N1449">
        <v>2</v>
      </c>
      <c r="O1449">
        <v>3</v>
      </c>
      <c r="P1449">
        <v>96993</v>
      </c>
      <c r="Q1449" t="s">
        <v>24</v>
      </c>
      <c r="R1449">
        <v>1</v>
      </c>
      <c r="S1449" t="s">
        <v>42</v>
      </c>
      <c r="W1449" t="str">
        <f>IF(B1449&lt;30,"&lt;30",IF(B1449&lt;=40,"30-40",IF(B1449&lt;=50,"41-50",IF(B1449&lt;=60,"51-60","&gt;60"))))</f>
        <v>51-60</v>
      </c>
      <c r="X1449" t="str">
        <f t="shared" si="88"/>
        <v>46-60 (Older Adult)</v>
      </c>
      <c r="AA1449" t="str" cm="1">
        <f t="array" ref="AA1449">INDEX(F1449:F2948, MATCH(MAX(IF(H1449:H2948="0", COUNTIF(F1449:F2948, F1449:F2948), 0)), IF(H1449:H2948="0", COUNTIF(F1449:F2948, F1449:F2948), 0), 0))</f>
        <v>Medical</v>
      </c>
      <c r="AB1449" t="str" cm="1">
        <f t="array" ref="AB1449">INDEX(Q1449:Q2447, MATCH(MAX(COUNTIFS(Q1449:Q2447, Q1449:Q2447, AC1449:AC2447, "High")), COUNTIFS(Q1449:Q2447, Q1449:Q2447, AC1449:AC2447, "High"), 0))</f>
        <v>East</v>
      </c>
      <c r="AC1449" t="str">
        <v>Low Risk</v>
      </c>
      <c r="AH1449">
        <f t="shared" si="89"/>
        <v>648.68905472636811</v>
      </c>
      <c r="AJ1449">
        <f t="shared" si="90"/>
        <v>0.13100436681222707</v>
      </c>
      <c r="AK1449">
        <f t="shared" si="91"/>
        <v>0.15348303360947635</v>
      </c>
      <c r="AM1449">
        <v>0.53990206638125326</v>
      </c>
      <c r="AN1449" s="8">
        <f>IF(L1449="Male", 1, 0)</f>
        <v>1</v>
      </c>
    </row>
    <row r="1450" spans="1:40" ht="15" x14ac:dyDescent="0.3">
      <c r="A1450">
        <v>1449</v>
      </c>
      <c r="B1450">
        <v>27</v>
      </c>
      <c r="C1450">
        <v>71629</v>
      </c>
      <c r="D1450">
        <v>594</v>
      </c>
      <c r="E1450">
        <v>272944</v>
      </c>
      <c r="F1450" t="s">
        <v>44</v>
      </c>
      <c r="G1450">
        <v>3578</v>
      </c>
      <c r="H1450">
        <v>0</v>
      </c>
      <c r="I1450">
        <v>1</v>
      </c>
      <c r="J1450" t="s">
        <v>20</v>
      </c>
      <c r="K1450" t="s">
        <v>21</v>
      </c>
      <c r="L1450" t="s">
        <v>30</v>
      </c>
      <c r="M1450" t="s">
        <v>23</v>
      </c>
      <c r="N1450">
        <v>3</v>
      </c>
      <c r="O1450">
        <v>4</v>
      </c>
      <c r="P1450">
        <v>83980</v>
      </c>
      <c r="Q1450" t="s">
        <v>38</v>
      </c>
      <c r="R1450">
        <v>5</v>
      </c>
      <c r="S1450" t="s">
        <v>45</v>
      </c>
      <c r="W1450" t="str">
        <f>IF(B1450&lt;30,"&lt;30",IF(B1450&lt;=40,"30-40",IF(B1450&lt;=50,"41-50",IF(B1450&lt;=60,"51-60","&gt;60"))))</f>
        <v>&lt;30</v>
      </c>
      <c r="X1450" t="str">
        <f t="shared" si="88"/>
        <v>18-30 (Young Adult)</v>
      </c>
      <c r="AA1450" t="str" cm="1">
        <f t="array" ref="AA1450">INDEX(F1450:F2949, MATCH(MAX(IF(H1450:H2949="0", COUNTIF(F1450:F2949, F1450:F2949), 0)), IF(H1450:H2949="0", COUNTIF(F1450:F2949, F1450:F2949), 0), 0))</f>
        <v>Personal</v>
      </c>
      <c r="AB1450" t="str" cm="1">
        <f t="array" ref="AB1450">INDEX(Q1450:Q2448, MATCH(MAX(COUNTIFS(Q1450:Q2448, Q1450:Q2448, AC1450:AC2448, "High")), COUNTIFS(Q1450:Q2448, Q1450:Q2448, AC1450:AC2448, "High"), 0))</f>
        <v>North</v>
      </c>
      <c r="AC1450" t="str">
        <v>Low Risk</v>
      </c>
      <c r="AH1450">
        <f t="shared" si="89"/>
        <v>647.51989389920425</v>
      </c>
      <c r="AJ1450">
        <f t="shared" si="90"/>
        <v>0.13414634146341464</v>
      </c>
      <c r="AK1450">
        <f t="shared" si="91"/>
        <v>0.15880471250565217</v>
      </c>
      <c r="AM1450">
        <v>0.74760822932034787</v>
      </c>
      <c r="AN1450" s="8">
        <f>IF(L1450="Male", 1, 0)</f>
        <v>1</v>
      </c>
    </row>
    <row r="1451" spans="1:40" ht="15" x14ac:dyDescent="0.3">
      <c r="A1451">
        <v>1450</v>
      </c>
      <c r="B1451">
        <v>53</v>
      </c>
      <c r="C1451">
        <v>37587</v>
      </c>
      <c r="D1451">
        <v>683</v>
      </c>
      <c r="E1451">
        <v>206644</v>
      </c>
      <c r="F1451" t="s">
        <v>19</v>
      </c>
      <c r="G1451">
        <v>5349</v>
      </c>
      <c r="H1451">
        <v>1</v>
      </c>
      <c r="I1451">
        <v>1</v>
      </c>
      <c r="J1451" t="s">
        <v>20</v>
      </c>
      <c r="K1451" t="s">
        <v>21</v>
      </c>
      <c r="L1451" t="s">
        <v>30</v>
      </c>
      <c r="M1451" t="s">
        <v>41</v>
      </c>
      <c r="N1451">
        <v>4</v>
      </c>
      <c r="O1451">
        <v>4</v>
      </c>
      <c r="P1451">
        <v>62122</v>
      </c>
      <c r="Q1451" t="s">
        <v>32</v>
      </c>
      <c r="R1451">
        <v>8</v>
      </c>
      <c r="S1451" t="s">
        <v>27</v>
      </c>
      <c r="W1451" t="str">
        <f>IF(B1451&lt;30,"&lt;30",IF(B1451&lt;=40,"30-40",IF(B1451&lt;=50,"41-50",IF(B1451&lt;=60,"51-60","&gt;60"))))</f>
        <v>51-60</v>
      </c>
      <c r="X1451" t="str">
        <f t="shared" si="88"/>
        <v>46-60 (Older Adult)</v>
      </c>
      <c r="AA1451" t="str" cm="1">
        <f t="array" ref="AA1451">INDEX(F1451:F2950, MATCH(MAX(IF(H1451:H2950="0", COUNTIF(F1451:F2950, F1451:F2950), 0)), IF(H1451:H2950="0", COUNTIF(F1451:F2950, F1451:F2950), 0), 0))</f>
        <v>Home</v>
      </c>
      <c r="AB1451" t="str" cm="1">
        <f t="array" ref="AB1451">INDEX(Q1451:Q2449, MATCH(MAX(COUNTIFS(Q1451:Q2449, Q1451:Q2449, AC1451:AC2449, "High")), COUNTIFS(Q1451:Q2449, Q1451:Q2449, AC1451:AC2449, "High"), 0))</f>
        <v>South</v>
      </c>
      <c r="AC1451" t="str">
        <v>High Risk</v>
      </c>
      <c r="AH1451">
        <f t="shared" si="89"/>
        <v>648.68905472636811</v>
      </c>
      <c r="AJ1451">
        <f t="shared" si="90"/>
        <v>0.17796610169491525</v>
      </c>
      <c r="AK1451">
        <f t="shared" si="91"/>
        <v>0.17661237855598522</v>
      </c>
      <c r="AM1451">
        <v>0.4394884280839586</v>
      </c>
      <c r="AN1451" s="8">
        <f>IF(L1451="Male", 1, 0)</f>
        <v>1</v>
      </c>
    </row>
    <row r="1452" spans="1:40" ht="15" x14ac:dyDescent="0.3">
      <c r="A1452">
        <v>1451</v>
      </c>
      <c r="B1452">
        <v>24</v>
      </c>
      <c r="C1452">
        <v>29198</v>
      </c>
      <c r="D1452">
        <v>618</v>
      </c>
      <c r="E1452">
        <v>229408</v>
      </c>
      <c r="F1452" t="s">
        <v>28</v>
      </c>
      <c r="G1452">
        <v>4573</v>
      </c>
      <c r="H1452">
        <v>0</v>
      </c>
      <c r="I1452">
        <v>0</v>
      </c>
      <c r="J1452" t="s">
        <v>20</v>
      </c>
      <c r="K1452" t="s">
        <v>21</v>
      </c>
      <c r="L1452" t="s">
        <v>30</v>
      </c>
      <c r="M1452" t="s">
        <v>41</v>
      </c>
      <c r="N1452">
        <v>0</v>
      </c>
      <c r="O1452">
        <v>2</v>
      </c>
      <c r="P1452">
        <v>124841</v>
      </c>
      <c r="Q1452" t="s">
        <v>32</v>
      </c>
      <c r="R1452">
        <v>1</v>
      </c>
      <c r="S1452" t="s">
        <v>34</v>
      </c>
      <c r="W1452" t="str">
        <f>IF(B1452&lt;30,"&lt;30",IF(B1452&lt;=40,"30-40",IF(B1452&lt;=50,"41-50",IF(B1452&lt;=60,"51-60","&gt;60"))))</f>
        <v>&lt;30</v>
      </c>
      <c r="X1452" t="str">
        <f t="shared" si="88"/>
        <v>18-30 (Young Adult)</v>
      </c>
      <c r="AA1452" t="str" cm="1">
        <f t="array" ref="AA1452">INDEX(F1452:F2951, MATCH(MAX(IF(H1452:H2951="0", COUNTIF(F1452:F2951, F1452:F2951), 0)), IF(H1452:H2951="0", COUNTIF(F1452:F2951, F1452:F2951), 0), 0))</f>
        <v>Education</v>
      </c>
      <c r="AB1452" t="str" cm="1">
        <f t="array" ref="AB1452">INDEX(Q1452:Q2450, MATCH(MAX(COUNTIFS(Q1452:Q2450, Q1452:Q2450, AC1452:AC2450, "High")), COUNTIFS(Q1452:Q2450, Q1452:Q2450, AC1452:AC2450, "High"), 0))</f>
        <v>South</v>
      </c>
      <c r="AC1452" t="str">
        <v>High Risk</v>
      </c>
      <c r="AH1452">
        <f t="shared" si="89"/>
        <v>648.68905472636811</v>
      </c>
      <c r="AJ1452">
        <f t="shared" si="90"/>
        <v>0.15873015873015872</v>
      </c>
      <c r="AK1452">
        <f t="shared" si="91"/>
        <v>0.12978550143847728</v>
      </c>
      <c r="AM1452">
        <v>0.36355819447335791</v>
      </c>
      <c r="AN1452" s="8">
        <f>IF(L1452="Male", 1, 0)</f>
        <v>1</v>
      </c>
    </row>
    <row r="1453" spans="1:40" ht="15" x14ac:dyDescent="0.3">
      <c r="A1453">
        <v>1452</v>
      </c>
      <c r="B1453">
        <v>63</v>
      </c>
      <c r="C1453">
        <v>41854</v>
      </c>
      <c r="D1453">
        <v>663</v>
      </c>
      <c r="E1453">
        <v>205110</v>
      </c>
      <c r="F1453" t="s">
        <v>28</v>
      </c>
      <c r="G1453">
        <v>4136</v>
      </c>
      <c r="H1453">
        <v>0</v>
      </c>
      <c r="I1453">
        <v>1</v>
      </c>
      <c r="J1453" t="s">
        <v>20</v>
      </c>
      <c r="K1453" t="s">
        <v>33</v>
      </c>
      <c r="L1453" t="s">
        <v>22</v>
      </c>
      <c r="M1453" t="s">
        <v>41</v>
      </c>
      <c r="N1453">
        <v>5</v>
      </c>
      <c r="O1453">
        <v>2</v>
      </c>
      <c r="P1453">
        <v>52732</v>
      </c>
      <c r="Q1453" t="s">
        <v>38</v>
      </c>
      <c r="R1453">
        <v>3</v>
      </c>
      <c r="S1453" t="s">
        <v>27</v>
      </c>
      <c r="W1453" t="str">
        <f>IF(B1453&lt;30,"&lt;30",IF(B1453&lt;=40,"30-40",IF(B1453&lt;=50,"41-50",IF(B1453&lt;=60,"51-60","&gt;60"))))</f>
        <v>&gt;60</v>
      </c>
      <c r="X1453" t="str">
        <f t="shared" si="88"/>
        <v>46-60 (Older Adult)</v>
      </c>
      <c r="AA1453" t="str" cm="1">
        <f t="array" ref="AA1453">INDEX(F1453:F2952, MATCH(MAX(IF(H1453:H2952="0", COUNTIF(F1453:F2952, F1453:F2952), 0)), IF(H1453:H2952="0", COUNTIF(F1453:F2952, F1453:F2952), 0), 0))</f>
        <v>Education</v>
      </c>
      <c r="AB1453" t="str" cm="1">
        <f t="array" ref="AB1453">INDEX(Q1453:Q2451, MATCH(MAX(COUNTIFS(Q1453:Q2451, Q1453:Q2451, AC1453:AC2451, "High")), COUNTIFS(Q1453:Q2451, Q1453:Q2451, AC1453:AC2451, "High"), 0))</f>
        <v>North</v>
      </c>
      <c r="AC1453" t="str">
        <v>High Risk</v>
      </c>
      <c r="AH1453">
        <f t="shared" si="89"/>
        <v>648.68905472636811</v>
      </c>
      <c r="AJ1453">
        <f t="shared" si="90"/>
        <v>0.11715481171548117</v>
      </c>
      <c r="AK1453">
        <f t="shared" si="91"/>
        <v>0.12633023402295099</v>
      </c>
      <c r="AM1453">
        <v>0.47810975444185982</v>
      </c>
      <c r="AN1453" s="8">
        <f>IF(L1453="Male", 1, 0)</f>
        <v>0</v>
      </c>
    </row>
    <row r="1454" spans="1:40" ht="15" x14ac:dyDescent="0.3">
      <c r="A1454">
        <v>1453</v>
      </c>
      <c r="B1454">
        <v>27</v>
      </c>
      <c r="C1454">
        <v>41541</v>
      </c>
      <c r="D1454">
        <v>651</v>
      </c>
      <c r="E1454">
        <v>245321</v>
      </c>
      <c r="F1454" t="s">
        <v>44</v>
      </c>
      <c r="G1454">
        <v>4202</v>
      </c>
      <c r="H1454">
        <v>0</v>
      </c>
      <c r="I1454">
        <v>1</v>
      </c>
      <c r="J1454" t="s">
        <v>20</v>
      </c>
      <c r="K1454" t="s">
        <v>33</v>
      </c>
      <c r="L1454" t="s">
        <v>30</v>
      </c>
      <c r="M1454" t="s">
        <v>41</v>
      </c>
      <c r="N1454">
        <v>5</v>
      </c>
      <c r="O1454">
        <v>2</v>
      </c>
      <c r="P1454">
        <v>118509</v>
      </c>
      <c r="Q1454" t="s">
        <v>24</v>
      </c>
      <c r="R1454">
        <v>17</v>
      </c>
      <c r="S1454" t="s">
        <v>27</v>
      </c>
      <c r="W1454" t="str">
        <f>IF(B1454&lt;30,"&lt;30",IF(B1454&lt;=40,"30-40",IF(B1454&lt;=50,"41-50",IF(B1454&lt;=60,"51-60","&gt;60"))))</f>
        <v>&lt;30</v>
      </c>
      <c r="X1454" t="str">
        <f t="shared" si="88"/>
        <v>18-30 (Young Adult)</v>
      </c>
      <c r="AA1454" t="str" cm="1">
        <f t="array" ref="AA1454">INDEX(F1454:F2953, MATCH(MAX(IF(H1454:H2953="0", COUNTIF(F1454:F2953, F1454:F2953), 0)), IF(H1454:H2953="0", COUNTIF(F1454:F2953, F1454:F2953), 0), 0))</f>
        <v>Personal</v>
      </c>
      <c r="AB1454" t="str" cm="1">
        <f t="array" ref="AB1454">INDEX(Q1454:Q2452, MATCH(MAX(COUNTIFS(Q1454:Q2452, Q1454:Q2452, AC1454:AC2452, "High")), COUNTIFS(Q1454:Q2452, Q1454:Q2452, AC1454:AC2452, "High"), 0))</f>
        <v>East</v>
      </c>
      <c r="AC1454" t="str">
        <v>High Risk</v>
      </c>
      <c r="AH1454">
        <f t="shared" si="89"/>
        <v>648.68905472636811</v>
      </c>
      <c r="AJ1454">
        <f t="shared" si="90"/>
        <v>0.11715481171548117</v>
      </c>
      <c r="AK1454">
        <f t="shared" si="91"/>
        <v>0.12270076010017515</v>
      </c>
      <c r="AM1454">
        <v>0.47527673940787268</v>
      </c>
      <c r="AN1454" s="8">
        <f>IF(L1454="Male", 1, 0)</f>
        <v>1</v>
      </c>
    </row>
    <row r="1455" spans="1:40" ht="15" x14ac:dyDescent="0.3">
      <c r="A1455">
        <v>1454</v>
      </c>
      <c r="B1455">
        <v>38</v>
      </c>
      <c r="C1455">
        <v>46902</v>
      </c>
      <c r="D1455">
        <v>590</v>
      </c>
      <c r="E1455">
        <v>296878</v>
      </c>
      <c r="F1455" t="s">
        <v>19</v>
      </c>
      <c r="G1455">
        <v>4486</v>
      </c>
      <c r="H1455">
        <v>0</v>
      </c>
      <c r="I1455">
        <v>1</v>
      </c>
      <c r="J1455" t="s">
        <v>20</v>
      </c>
      <c r="K1455" t="s">
        <v>33</v>
      </c>
      <c r="L1455" t="s">
        <v>22</v>
      </c>
      <c r="M1455" t="s">
        <v>23</v>
      </c>
      <c r="N1455">
        <v>5</v>
      </c>
      <c r="O1455">
        <v>3</v>
      </c>
      <c r="P1455">
        <v>57695</v>
      </c>
      <c r="Q1455" t="s">
        <v>38</v>
      </c>
      <c r="R1455">
        <v>3</v>
      </c>
      <c r="S1455" t="s">
        <v>45</v>
      </c>
      <c r="W1455" t="str">
        <f>IF(B1455&lt;30,"&lt;30",IF(B1455&lt;=40,"30-40",IF(B1455&lt;=50,"41-50",IF(B1455&lt;=60,"51-60","&gt;60"))))</f>
        <v>30-40</v>
      </c>
      <c r="X1455" t="str">
        <f t="shared" si="88"/>
        <v>31-45 (Middle-Aged)</v>
      </c>
      <c r="AA1455" t="str" cm="1">
        <f t="array" ref="AA1455">INDEX(F1455:F2954, MATCH(MAX(IF(H1455:H2954="0", COUNTIF(F1455:F2954, F1455:F2954), 0)), IF(H1455:H2954="0", COUNTIF(F1455:F2954, F1455:F2954), 0), 0))</f>
        <v>Home</v>
      </c>
      <c r="AB1455" t="str" cm="1">
        <f t="array" ref="AB1455">INDEX(Q1455:Q2453, MATCH(MAX(COUNTIFS(Q1455:Q2453, Q1455:Q2453, AC1455:AC2453, "High")), COUNTIFS(Q1455:Q2453, Q1455:Q2453, AC1455:AC2453, "High"), 0))</f>
        <v>North</v>
      </c>
      <c r="AC1455" t="str">
        <v>Low Risk</v>
      </c>
      <c r="AH1455">
        <f t="shared" si="89"/>
        <v>647.51989389920425</v>
      </c>
      <c r="AJ1455">
        <f t="shared" si="90"/>
        <v>0.11715481171548117</v>
      </c>
      <c r="AK1455">
        <f t="shared" si="91"/>
        <v>0.11888355115187467</v>
      </c>
      <c r="AM1455">
        <v>0.52380004163536475</v>
      </c>
      <c r="AN1455" s="8">
        <f>IF(L1455="Male", 1, 0)</f>
        <v>0</v>
      </c>
    </row>
    <row r="1456" spans="1:40" ht="15" x14ac:dyDescent="0.3">
      <c r="A1456">
        <v>1455</v>
      </c>
      <c r="B1456">
        <v>24</v>
      </c>
      <c r="C1456">
        <v>42971</v>
      </c>
      <c r="D1456">
        <v>653</v>
      </c>
      <c r="E1456">
        <v>178113</v>
      </c>
      <c r="F1456" t="s">
        <v>28</v>
      </c>
      <c r="G1456">
        <v>4335</v>
      </c>
      <c r="H1456">
        <v>0</v>
      </c>
      <c r="I1456">
        <v>1</v>
      </c>
      <c r="J1456" t="s">
        <v>20</v>
      </c>
      <c r="K1456" t="s">
        <v>29</v>
      </c>
      <c r="L1456" t="s">
        <v>30</v>
      </c>
      <c r="M1456" t="s">
        <v>37</v>
      </c>
      <c r="N1456">
        <v>4</v>
      </c>
      <c r="O1456">
        <v>4</v>
      </c>
      <c r="P1456">
        <v>104022</v>
      </c>
      <c r="Q1456" t="s">
        <v>38</v>
      </c>
      <c r="R1456">
        <v>1</v>
      </c>
      <c r="S1456" t="s">
        <v>39</v>
      </c>
      <c r="W1456" t="str">
        <f>IF(B1456&lt;30,"&lt;30",IF(B1456&lt;=40,"30-40",IF(B1456&lt;=50,"41-50",IF(B1456&lt;=60,"51-60","&gt;60"))))</f>
        <v>&lt;30</v>
      </c>
      <c r="X1456" t="str">
        <f t="shared" si="88"/>
        <v>18-30 (Young Adult)</v>
      </c>
      <c r="AA1456" t="str" cm="1">
        <f t="array" ref="AA1456">INDEX(F1456:F2955, MATCH(MAX(IF(H1456:H2955="0", COUNTIF(F1456:F2955, F1456:F2955), 0)), IF(H1456:H2955="0", COUNTIF(F1456:F2955, F1456:F2955), 0), 0))</f>
        <v>Education</v>
      </c>
      <c r="AB1456" t="str" cm="1">
        <f t="array" ref="AB1456">INDEX(Q1456:Q2454, MATCH(MAX(COUNTIFS(Q1456:Q2454, Q1456:Q2454, AC1456:AC2454, "High")), COUNTIFS(Q1456:Q2454, Q1456:Q2454, AC1456:AC2454, "High"), 0))</f>
        <v>North</v>
      </c>
      <c r="AC1456" t="str">
        <v>High Risk</v>
      </c>
      <c r="AH1456">
        <f t="shared" si="89"/>
        <v>652.44324324324327</v>
      </c>
      <c r="AJ1456">
        <f t="shared" si="90"/>
        <v>0.17796610169491525</v>
      </c>
      <c r="AK1456">
        <f t="shared" si="91"/>
        <v>0.12523792901353034</v>
      </c>
      <c r="AM1456">
        <v>0.48821990713503433</v>
      </c>
      <c r="AN1456" s="8">
        <f>IF(L1456="Male", 1, 0)</f>
        <v>1</v>
      </c>
    </row>
    <row r="1457" spans="1:40" ht="15" x14ac:dyDescent="0.3">
      <c r="A1457">
        <v>1456</v>
      </c>
      <c r="B1457">
        <v>31</v>
      </c>
      <c r="C1457">
        <v>19881</v>
      </c>
      <c r="D1457">
        <v>661</v>
      </c>
      <c r="E1457">
        <v>200702</v>
      </c>
      <c r="F1457" t="s">
        <v>44</v>
      </c>
      <c r="G1457">
        <v>6402</v>
      </c>
      <c r="H1457">
        <v>0</v>
      </c>
      <c r="I1457">
        <v>0</v>
      </c>
      <c r="J1457" t="s">
        <v>20</v>
      </c>
      <c r="K1457" t="s">
        <v>21</v>
      </c>
      <c r="L1457" t="s">
        <v>22</v>
      </c>
      <c r="M1457" t="s">
        <v>31</v>
      </c>
      <c r="N1457">
        <v>2</v>
      </c>
      <c r="O1457">
        <v>4</v>
      </c>
      <c r="P1457">
        <v>128019</v>
      </c>
      <c r="Q1457" t="s">
        <v>38</v>
      </c>
      <c r="R1457">
        <v>4</v>
      </c>
      <c r="S1457" t="s">
        <v>43</v>
      </c>
      <c r="W1457" t="str">
        <f>IF(B1457&lt;30,"&lt;30",IF(B1457&lt;=40,"30-40",IF(B1457&lt;=50,"41-50",IF(B1457&lt;=60,"51-60","&gt;60"))))</f>
        <v>30-40</v>
      </c>
      <c r="X1457" t="str">
        <f t="shared" si="88"/>
        <v>31-45 (Middle-Aged)</v>
      </c>
      <c r="AA1457" t="str" cm="1">
        <f t="array" ref="AA1457">INDEX(F1457:F2956, MATCH(MAX(IF(H1457:H2956="0", COUNTIF(F1457:F2956, F1457:F2956), 0)), IF(H1457:H2956="0", COUNTIF(F1457:F2956, F1457:F2956), 0), 0))</f>
        <v>Personal</v>
      </c>
      <c r="AB1457" t="str" cm="1">
        <f t="array" ref="AB1457">INDEX(Q1457:Q2455, MATCH(MAX(COUNTIFS(Q1457:Q2455, Q1457:Q2455, AC1457:AC2455, "High")), COUNTIFS(Q1457:Q2455, Q1457:Q2455, AC1457:AC2455, "High"), 0))</f>
        <v>North</v>
      </c>
      <c r="AC1457" t="str">
        <v>High Risk</v>
      </c>
      <c r="AH1457">
        <f t="shared" si="89"/>
        <v>647.78062678062679</v>
      </c>
      <c r="AJ1457">
        <f t="shared" si="90"/>
        <v>0.13100436681222707</v>
      </c>
      <c r="AK1457">
        <f t="shared" si="91"/>
        <v>0.14531257883714091</v>
      </c>
      <c r="AM1457">
        <v>0.27922847858946626</v>
      </c>
      <c r="AN1457" s="8">
        <f>IF(L1457="Male", 1, 0)</f>
        <v>0</v>
      </c>
    </row>
    <row r="1458" spans="1:40" ht="15" x14ac:dyDescent="0.3">
      <c r="A1458">
        <v>1457</v>
      </c>
      <c r="B1458">
        <v>63</v>
      </c>
      <c r="C1458">
        <v>48575</v>
      </c>
      <c r="D1458">
        <v>703</v>
      </c>
      <c r="E1458">
        <v>208676</v>
      </c>
      <c r="F1458" t="s">
        <v>28</v>
      </c>
      <c r="G1458">
        <v>4628</v>
      </c>
      <c r="H1458">
        <v>0</v>
      </c>
      <c r="I1458">
        <v>0</v>
      </c>
      <c r="J1458" t="s">
        <v>36</v>
      </c>
      <c r="K1458" t="s">
        <v>21</v>
      </c>
      <c r="L1458" t="s">
        <v>22</v>
      </c>
      <c r="M1458" t="s">
        <v>31</v>
      </c>
      <c r="N1458">
        <v>1</v>
      </c>
      <c r="O1458">
        <v>2</v>
      </c>
      <c r="P1458">
        <v>89862</v>
      </c>
      <c r="Q1458" t="s">
        <v>26</v>
      </c>
      <c r="R1458">
        <v>9</v>
      </c>
      <c r="S1458" t="s">
        <v>43</v>
      </c>
      <c r="W1458" t="str">
        <f>IF(B1458&lt;30,"&lt;30",IF(B1458&lt;=40,"30-40",IF(B1458&lt;=50,"41-50",IF(B1458&lt;=60,"51-60","&gt;60"))))</f>
        <v>&gt;60</v>
      </c>
      <c r="X1458" t="str">
        <f t="shared" si="88"/>
        <v>46-60 (Older Adult)</v>
      </c>
      <c r="AA1458" t="str" cm="1">
        <f t="array" ref="AA1458">INDEX(F1458:F2957, MATCH(MAX(IF(H1458:H2957="0", COUNTIF(F1458:F2957, F1458:F2957), 0)), IF(H1458:H2957="0", COUNTIF(F1458:F2957, F1458:F2957), 0), 0))</f>
        <v>Education</v>
      </c>
      <c r="AB1458" t="str" cm="1">
        <f t="array" ref="AB1458">INDEX(Q1458:Q2456, MATCH(MAX(COUNTIFS(Q1458:Q2456, Q1458:Q2456, AC1458:AC2456, "High")), COUNTIFS(Q1458:Q2456, Q1458:Q2456, AC1458:AC2456, "High"), 0))</f>
        <v>West</v>
      </c>
      <c r="AC1458" t="str">
        <v>High Risk</v>
      </c>
      <c r="AH1458">
        <f t="shared" si="89"/>
        <v>647.78062678062679</v>
      </c>
      <c r="AJ1458">
        <f t="shared" si="90"/>
        <v>0.15436241610738255</v>
      </c>
      <c r="AK1458">
        <f t="shared" si="91"/>
        <v>0.16750829379300775</v>
      </c>
      <c r="AM1458">
        <v>0.53894264275951953</v>
      </c>
      <c r="AN1458" s="8">
        <f>IF(L1458="Male", 1, 0)</f>
        <v>0</v>
      </c>
    </row>
    <row r="1459" spans="1:40" ht="15" x14ac:dyDescent="0.3">
      <c r="A1459">
        <v>1458</v>
      </c>
      <c r="B1459">
        <v>40</v>
      </c>
      <c r="C1459">
        <v>53476</v>
      </c>
      <c r="D1459">
        <v>724</v>
      </c>
      <c r="E1459">
        <v>226490</v>
      </c>
      <c r="F1459" t="s">
        <v>19</v>
      </c>
      <c r="G1459">
        <v>5145</v>
      </c>
      <c r="H1459">
        <v>0</v>
      </c>
      <c r="I1459">
        <v>1</v>
      </c>
      <c r="J1459" t="s">
        <v>20</v>
      </c>
      <c r="K1459" t="s">
        <v>21</v>
      </c>
      <c r="L1459" t="s">
        <v>30</v>
      </c>
      <c r="M1459" t="s">
        <v>37</v>
      </c>
      <c r="N1459">
        <v>1</v>
      </c>
      <c r="O1459">
        <v>3</v>
      </c>
      <c r="P1459">
        <v>150697</v>
      </c>
      <c r="Q1459" t="s">
        <v>32</v>
      </c>
      <c r="R1459">
        <v>13</v>
      </c>
      <c r="S1459" t="s">
        <v>39</v>
      </c>
      <c r="W1459" t="str">
        <f>IF(B1459&lt;30,"&lt;30",IF(B1459&lt;=40,"30-40",IF(B1459&lt;=50,"41-50",IF(B1459&lt;=60,"51-60","&gt;60"))))</f>
        <v>30-40</v>
      </c>
      <c r="X1459" t="str">
        <f t="shared" si="88"/>
        <v>31-45 (Middle-Aged)</v>
      </c>
      <c r="AA1459" t="str" cm="1">
        <f t="array" ref="AA1459">INDEX(F1459:F2958, MATCH(MAX(IF(H1459:H2958="0", COUNTIF(F1459:F2958, F1459:F2958), 0)), IF(H1459:H2958="0", COUNTIF(F1459:F2958, F1459:F2958), 0), 0))</f>
        <v>Home</v>
      </c>
      <c r="AB1459" t="str" cm="1">
        <f t="array" ref="AB1459">INDEX(Q1459:Q2457, MATCH(MAX(COUNTIFS(Q1459:Q2457, Q1459:Q2457, AC1459:AC2457, "High")), COUNTIFS(Q1459:Q2457, Q1459:Q2457, AC1459:AC2457, "High"), 0))</f>
        <v>South</v>
      </c>
      <c r="AC1459" t="str">
        <v>High Risk</v>
      </c>
      <c r="AH1459">
        <f t="shared" si="89"/>
        <v>652.44324324324327</v>
      </c>
      <c r="AJ1459">
        <f t="shared" si="90"/>
        <v>0.15436241610738255</v>
      </c>
      <c r="AK1459">
        <f t="shared" si="91"/>
        <v>0.16407110446837381</v>
      </c>
      <c r="AM1459">
        <v>0.58330240851533721</v>
      </c>
      <c r="AN1459" s="8">
        <f>IF(L1459="Male", 1, 0)</f>
        <v>1</v>
      </c>
    </row>
    <row r="1460" spans="1:40" ht="15" x14ac:dyDescent="0.3">
      <c r="A1460">
        <v>1459</v>
      </c>
      <c r="B1460">
        <v>31</v>
      </c>
      <c r="C1460">
        <v>47101</v>
      </c>
      <c r="D1460">
        <v>599</v>
      </c>
      <c r="E1460">
        <v>206620</v>
      </c>
      <c r="F1460" t="s">
        <v>19</v>
      </c>
      <c r="G1460">
        <v>5059</v>
      </c>
      <c r="H1460">
        <v>0</v>
      </c>
      <c r="I1460">
        <v>1</v>
      </c>
      <c r="J1460" t="s">
        <v>20</v>
      </c>
      <c r="K1460" t="s">
        <v>33</v>
      </c>
      <c r="L1460" t="s">
        <v>22</v>
      </c>
      <c r="M1460" t="s">
        <v>37</v>
      </c>
      <c r="N1460">
        <v>0</v>
      </c>
      <c r="O1460">
        <v>1</v>
      </c>
      <c r="P1460">
        <v>157536</v>
      </c>
      <c r="Q1460" t="s">
        <v>32</v>
      </c>
      <c r="R1460">
        <v>5</v>
      </c>
      <c r="S1460" t="s">
        <v>42</v>
      </c>
      <c r="W1460" t="str">
        <f>IF(B1460&lt;30,"&lt;30",IF(B1460&lt;=40,"30-40",IF(B1460&lt;=50,"41-50",IF(B1460&lt;=60,"51-60","&gt;60"))))</f>
        <v>30-40</v>
      </c>
      <c r="X1460" t="str">
        <f t="shared" si="88"/>
        <v>31-45 (Middle-Aged)</v>
      </c>
      <c r="AA1460" t="str" cm="1">
        <f t="array" ref="AA1460">INDEX(F1460:F2959, MATCH(MAX(IF(H1460:H2959="0", COUNTIF(F1460:F2959, F1460:F2959), 0)), IF(H1460:H2959="0", COUNTIF(F1460:F2959, F1460:F2959), 0), 0))</f>
        <v>Home</v>
      </c>
      <c r="AB1460" t="str" cm="1">
        <f t="array" ref="AB1460">INDEX(Q1460:Q2458, MATCH(MAX(COUNTIFS(Q1460:Q2458, Q1460:Q2458, AC1460:AC2458, "High")), COUNTIFS(Q1460:Q2458, Q1460:Q2458, AC1460:AC2458, "High"), 0))</f>
        <v>South</v>
      </c>
      <c r="AC1460" t="str">
        <v>Low Risk</v>
      </c>
      <c r="AH1460">
        <f t="shared" si="89"/>
        <v>652.44324324324327</v>
      </c>
      <c r="AJ1460">
        <f t="shared" si="90"/>
        <v>0.15873015873015872</v>
      </c>
      <c r="AK1460">
        <f t="shared" si="91"/>
        <v>0.17284536057470323</v>
      </c>
      <c r="AM1460">
        <v>0.52560122371767604</v>
      </c>
      <c r="AN1460" s="8">
        <f>IF(L1460="Male", 1, 0)</f>
        <v>0</v>
      </c>
    </row>
    <row r="1461" spans="1:40" ht="15" x14ac:dyDescent="0.3">
      <c r="A1461">
        <v>1460</v>
      </c>
      <c r="B1461">
        <v>35</v>
      </c>
      <c r="C1461">
        <v>54302</v>
      </c>
      <c r="D1461">
        <v>667</v>
      </c>
      <c r="E1461">
        <v>172812</v>
      </c>
      <c r="F1461" t="s">
        <v>40</v>
      </c>
      <c r="G1461">
        <v>5093</v>
      </c>
      <c r="H1461">
        <v>1</v>
      </c>
      <c r="I1461">
        <v>0</v>
      </c>
      <c r="J1461" t="s">
        <v>20</v>
      </c>
      <c r="K1461" t="s">
        <v>33</v>
      </c>
      <c r="L1461" t="s">
        <v>30</v>
      </c>
      <c r="M1461" t="s">
        <v>37</v>
      </c>
      <c r="N1461">
        <v>0</v>
      </c>
      <c r="O1461">
        <v>3</v>
      </c>
      <c r="P1461">
        <v>107115</v>
      </c>
      <c r="Q1461" t="s">
        <v>24</v>
      </c>
      <c r="R1461">
        <v>14</v>
      </c>
      <c r="S1461" t="s">
        <v>45</v>
      </c>
      <c r="W1461" t="str">
        <f>IF(B1461&lt;30,"&lt;30",IF(B1461&lt;=40,"30-40",IF(B1461&lt;=50,"41-50",IF(B1461&lt;=60,"51-60","&gt;60"))))</f>
        <v>30-40</v>
      </c>
      <c r="X1461" t="str">
        <f t="shared" si="88"/>
        <v>31-45 (Middle-Aged)</v>
      </c>
      <c r="AA1461" t="str" cm="1">
        <f t="array" ref="AA1461">INDEX(F1461:F2960, MATCH(MAX(IF(H1461:H2960="0", COUNTIF(F1461:F2960, F1461:F2960), 0)), IF(H1461:H2960="0", COUNTIF(F1461:F2960, F1461:F2960), 0), 0))</f>
        <v>Car</v>
      </c>
      <c r="AB1461" t="str" cm="1">
        <f t="array" ref="AB1461">INDEX(Q1461:Q2459, MATCH(MAX(COUNTIFS(Q1461:Q2459, Q1461:Q2459, AC1461:AC2459, "High")), COUNTIFS(Q1461:Q2459, Q1461:Q2459, AC1461:AC2459, "High"), 0))</f>
        <v>East</v>
      </c>
      <c r="AC1461" t="str">
        <v>High Risk</v>
      </c>
      <c r="AH1461">
        <f t="shared" si="89"/>
        <v>652.44324324324327</v>
      </c>
      <c r="AJ1461">
        <f t="shared" si="90"/>
        <v>0.15873015873015872</v>
      </c>
      <c r="AK1461">
        <f t="shared" si="91"/>
        <v>0.15970105690784445</v>
      </c>
      <c r="AM1461">
        <v>0.5907786718318655</v>
      </c>
      <c r="AN1461" s="8">
        <f>IF(L1461="Male", 1, 0)</f>
        <v>1</v>
      </c>
    </row>
    <row r="1462" spans="1:40" ht="15" x14ac:dyDescent="0.3">
      <c r="A1462">
        <v>1461</v>
      </c>
      <c r="B1462">
        <v>37</v>
      </c>
      <c r="C1462">
        <v>51274</v>
      </c>
      <c r="D1462">
        <v>539</v>
      </c>
      <c r="E1462">
        <v>199645</v>
      </c>
      <c r="F1462" t="s">
        <v>44</v>
      </c>
      <c r="G1462">
        <v>4629</v>
      </c>
      <c r="H1462">
        <v>1</v>
      </c>
      <c r="I1462">
        <v>1</v>
      </c>
      <c r="J1462" t="s">
        <v>20</v>
      </c>
      <c r="K1462" t="s">
        <v>21</v>
      </c>
      <c r="L1462" t="s">
        <v>30</v>
      </c>
      <c r="M1462" t="s">
        <v>31</v>
      </c>
      <c r="N1462">
        <v>0</v>
      </c>
      <c r="O1462">
        <v>3</v>
      </c>
      <c r="P1462">
        <v>116241</v>
      </c>
      <c r="Q1462" t="s">
        <v>32</v>
      </c>
      <c r="R1462">
        <v>19</v>
      </c>
      <c r="S1462" t="s">
        <v>43</v>
      </c>
      <c r="W1462" t="str">
        <f>IF(B1462&lt;30,"&lt;30",IF(B1462&lt;=40,"30-40",IF(B1462&lt;=50,"41-50",IF(B1462&lt;=60,"51-60","&gt;60"))))</f>
        <v>30-40</v>
      </c>
      <c r="X1462" t="str">
        <f t="shared" si="88"/>
        <v>31-45 (Middle-Aged)</v>
      </c>
      <c r="AA1462" t="str" cm="1">
        <f t="array" ref="AA1462">INDEX(F1462:F2961, MATCH(MAX(IF(H1462:H2961="0", COUNTIF(F1462:F2961, F1462:F2961), 0)), IF(H1462:H2961="0", COUNTIF(F1462:F2961, F1462:F2961), 0), 0))</f>
        <v>Personal</v>
      </c>
      <c r="AB1462" t="str" cm="1">
        <f t="array" ref="AB1462">INDEX(Q1462:Q2460, MATCH(MAX(COUNTIFS(Q1462:Q2460, Q1462:Q2460, AC1462:AC2460, "High")), COUNTIFS(Q1462:Q2460, Q1462:Q2460, AC1462:AC2460, "High"), 0))</f>
        <v>South</v>
      </c>
      <c r="AC1462" t="str">
        <v>Low Risk</v>
      </c>
      <c r="AH1462">
        <f t="shared" si="89"/>
        <v>647.78062678062679</v>
      </c>
      <c r="AJ1462">
        <f t="shared" si="90"/>
        <v>0.15873015873015872</v>
      </c>
      <c r="AK1462">
        <f t="shared" si="91"/>
        <v>0.14145022657674208</v>
      </c>
      <c r="AM1462">
        <v>0.56337174044875682</v>
      </c>
      <c r="AN1462" s="8">
        <f>IF(L1462="Male", 1, 0)</f>
        <v>1</v>
      </c>
    </row>
    <row r="1463" spans="1:40" ht="15" x14ac:dyDescent="0.3">
      <c r="A1463">
        <v>1462</v>
      </c>
      <c r="B1463">
        <v>54</v>
      </c>
      <c r="C1463">
        <v>29270</v>
      </c>
      <c r="D1463">
        <v>692</v>
      </c>
      <c r="E1463">
        <v>321583</v>
      </c>
      <c r="F1463" t="s">
        <v>35</v>
      </c>
      <c r="G1463">
        <v>4525</v>
      </c>
      <c r="H1463">
        <v>0</v>
      </c>
      <c r="I1463">
        <v>1</v>
      </c>
      <c r="J1463" t="s">
        <v>20</v>
      </c>
      <c r="K1463" t="s">
        <v>29</v>
      </c>
      <c r="L1463" t="s">
        <v>22</v>
      </c>
      <c r="M1463" t="s">
        <v>41</v>
      </c>
      <c r="N1463">
        <v>1</v>
      </c>
      <c r="O1463">
        <v>2</v>
      </c>
      <c r="P1463">
        <v>131821</v>
      </c>
      <c r="Q1463" t="s">
        <v>38</v>
      </c>
      <c r="R1463">
        <v>14</v>
      </c>
      <c r="S1463" t="s">
        <v>39</v>
      </c>
      <c r="W1463" t="str">
        <f>IF(B1463&lt;30,"&lt;30",IF(B1463&lt;=40,"30-40",IF(B1463&lt;=50,"41-50",IF(B1463&lt;=60,"51-60","&gt;60"))))</f>
        <v>51-60</v>
      </c>
      <c r="X1463" t="str">
        <f t="shared" si="88"/>
        <v>46-60 (Older Adult)</v>
      </c>
      <c r="AA1463" t="str" cm="1">
        <f t="array" ref="AA1463">INDEX(F1463:F2962, MATCH(MAX(IF(H1463:H2962="0", COUNTIF(F1463:F2962, F1463:F2962), 0)), IF(H1463:H2962="0", COUNTIF(F1463:F2962, F1463:F2962), 0), 0))</f>
        <v>Medical</v>
      </c>
      <c r="AB1463" t="str" cm="1">
        <f t="array" ref="AB1463">INDEX(Q1463:Q2461, MATCH(MAX(COUNTIFS(Q1463:Q2461, Q1463:Q2461, AC1463:AC2461, "High")), COUNTIFS(Q1463:Q2461, Q1463:Q2461, AC1463:AC2461, "High"), 0))</f>
        <v>North</v>
      </c>
      <c r="AC1463" t="str">
        <v>High Risk</v>
      </c>
      <c r="AH1463">
        <f t="shared" si="89"/>
        <v>648.68905472636811</v>
      </c>
      <c r="AJ1463">
        <f t="shared" si="90"/>
        <v>0.15436241610738255</v>
      </c>
      <c r="AK1463">
        <f t="shared" si="91"/>
        <v>0.12059674009132799</v>
      </c>
      <c r="AM1463">
        <v>0.36420987844283736</v>
      </c>
      <c r="AN1463" s="8">
        <f>IF(L1463="Male", 1, 0)</f>
        <v>0</v>
      </c>
    </row>
    <row r="1464" spans="1:40" ht="15" x14ac:dyDescent="0.3">
      <c r="A1464">
        <v>1463</v>
      </c>
      <c r="B1464">
        <v>32</v>
      </c>
      <c r="C1464">
        <v>45487</v>
      </c>
      <c r="D1464">
        <v>704</v>
      </c>
      <c r="E1464">
        <v>215694</v>
      </c>
      <c r="F1464" t="s">
        <v>28</v>
      </c>
      <c r="G1464">
        <v>5643</v>
      </c>
      <c r="H1464">
        <v>1</v>
      </c>
      <c r="I1464">
        <v>1</v>
      </c>
      <c r="J1464" t="s">
        <v>20</v>
      </c>
      <c r="K1464" t="s">
        <v>33</v>
      </c>
      <c r="L1464" t="s">
        <v>30</v>
      </c>
      <c r="M1464" t="s">
        <v>41</v>
      </c>
      <c r="N1464">
        <v>2</v>
      </c>
      <c r="O1464">
        <v>4</v>
      </c>
      <c r="P1464">
        <v>116332</v>
      </c>
      <c r="Q1464" t="s">
        <v>32</v>
      </c>
      <c r="R1464">
        <v>4</v>
      </c>
      <c r="S1464" t="s">
        <v>25</v>
      </c>
      <c r="W1464" t="str">
        <f>IF(B1464&lt;30,"&lt;30",IF(B1464&lt;=40,"30-40",IF(B1464&lt;=50,"41-50",IF(B1464&lt;=60,"51-60","&gt;60"))))</f>
        <v>30-40</v>
      </c>
      <c r="X1464" t="str">
        <f t="shared" si="88"/>
        <v>31-45 (Middle-Aged)</v>
      </c>
      <c r="AA1464" t="str" cm="1">
        <f t="array" ref="AA1464">INDEX(F1464:F2963, MATCH(MAX(IF(H1464:H2963="0", COUNTIF(F1464:F2963, F1464:F2963), 0)), IF(H1464:H2963="0", COUNTIF(F1464:F2963, F1464:F2963), 0), 0))</f>
        <v>Education</v>
      </c>
      <c r="AB1464" t="str" cm="1">
        <f t="array" ref="AB1464">INDEX(Q1464:Q2462, MATCH(MAX(COUNTIFS(Q1464:Q2462, Q1464:Q2462, AC1464:AC2462, "High")), COUNTIFS(Q1464:Q2462, Q1464:Q2462, AC1464:AC2462, "High"), 0))</f>
        <v>South</v>
      </c>
      <c r="AC1464" t="str">
        <v>High Risk</v>
      </c>
      <c r="AH1464">
        <f t="shared" si="89"/>
        <v>648.68905472636811</v>
      </c>
      <c r="AJ1464">
        <f t="shared" si="90"/>
        <v>0.13100436681222707</v>
      </c>
      <c r="AK1464">
        <f t="shared" si="91"/>
        <v>0.11686917973706243</v>
      </c>
      <c r="AM1464">
        <v>0.51099264140184464</v>
      </c>
      <c r="AN1464" s="8">
        <f>IF(L1464="Male", 1, 0)</f>
        <v>1</v>
      </c>
    </row>
    <row r="1465" spans="1:40" ht="15" x14ac:dyDescent="0.3">
      <c r="A1465">
        <v>1464</v>
      </c>
      <c r="B1465">
        <v>62</v>
      </c>
      <c r="C1465">
        <v>51708</v>
      </c>
      <c r="D1465">
        <v>516</v>
      </c>
      <c r="E1465">
        <v>104461</v>
      </c>
      <c r="F1465" t="s">
        <v>19</v>
      </c>
      <c r="G1465">
        <v>5219</v>
      </c>
      <c r="H1465">
        <v>1</v>
      </c>
      <c r="I1465">
        <v>1</v>
      </c>
      <c r="J1465" t="s">
        <v>20</v>
      </c>
      <c r="K1465" t="s">
        <v>21</v>
      </c>
      <c r="L1465" t="s">
        <v>22</v>
      </c>
      <c r="M1465" t="s">
        <v>41</v>
      </c>
      <c r="N1465">
        <v>0</v>
      </c>
      <c r="O1465">
        <v>4</v>
      </c>
      <c r="P1465">
        <v>113117</v>
      </c>
      <c r="Q1465" t="s">
        <v>24</v>
      </c>
      <c r="R1465">
        <v>4</v>
      </c>
      <c r="S1465" t="s">
        <v>25</v>
      </c>
      <c r="W1465" t="str">
        <f>IF(B1465&lt;30,"&lt;30",IF(B1465&lt;=40,"30-40",IF(B1465&lt;=50,"41-50",IF(B1465&lt;=60,"51-60","&gt;60"))))</f>
        <v>&gt;60</v>
      </c>
      <c r="X1465" t="str">
        <f t="shared" si="88"/>
        <v>46-60 (Older Adult)</v>
      </c>
      <c r="AA1465" t="str" cm="1">
        <f t="array" ref="AA1465">INDEX(F1465:F2964, MATCH(MAX(IF(H1465:H2964="0", COUNTIF(F1465:F2964, F1465:F2964), 0)), IF(H1465:H2964="0", COUNTIF(F1465:F2964, F1465:F2964), 0), 0))</f>
        <v>Home</v>
      </c>
      <c r="AB1465" t="str" cm="1">
        <f t="array" ref="AB1465">INDEX(Q1465:Q2463, MATCH(MAX(COUNTIFS(Q1465:Q2463, Q1465:Q2463, AC1465:AC2463, "High")), COUNTIFS(Q1465:Q2463, Q1465:Q2463, AC1465:AC2463, "High"), 0))</f>
        <v>East</v>
      </c>
      <c r="AC1465" t="str">
        <v>Low Risk</v>
      </c>
      <c r="AH1465">
        <f t="shared" si="89"/>
        <v>648.68905472636811</v>
      </c>
      <c r="AJ1465">
        <f t="shared" si="90"/>
        <v>0.15873015873015872</v>
      </c>
      <c r="AK1465">
        <f t="shared" si="91"/>
        <v>4.5109145813320074E-2</v>
      </c>
      <c r="AM1465">
        <v>0.56729994659811922</v>
      </c>
      <c r="AN1465" s="8">
        <f>IF(L1465="Male", 1, 0)</f>
        <v>0</v>
      </c>
    </row>
    <row r="1466" spans="1:40" ht="15" x14ac:dyDescent="0.3">
      <c r="A1466">
        <v>1465</v>
      </c>
      <c r="B1466">
        <v>48</v>
      </c>
      <c r="C1466">
        <v>46442</v>
      </c>
      <c r="D1466">
        <v>633</v>
      </c>
      <c r="E1466">
        <v>180255</v>
      </c>
      <c r="F1466" t="s">
        <v>28</v>
      </c>
      <c r="G1466">
        <v>4241</v>
      </c>
      <c r="H1466">
        <v>0</v>
      </c>
      <c r="I1466">
        <v>1</v>
      </c>
      <c r="J1466" t="s">
        <v>20</v>
      </c>
      <c r="K1466" t="s">
        <v>21</v>
      </c>
      <c r="L1466" t="s">
        <v>30</v>
      </c>
      <c r="M1466" t="s">
        <v>23</v>
      </c>
      <c r="N1466">
        <v>0</v>
      </c>
      <c r="O1466">
        <v>1</v>
      </c>
      <c r="P1466">
        <v>84277</v>
      </c>
      <c r="Q1466" t="s">
        <v>26</v>
      </c>
      <c r="R1466">
        <v>9</v>
      </c>
      <c r="S1466" t="s">
        <v>39</v>
      </c>
      <c r="W1466" t="str">
        <f>IF(B1466&lt;30,"&lt;30",IF(B1466&lt;=40,"30-40",IF(B1466&lt;=50,"41-50",IF(B1466&lt;=60,"51-60","&gt;60"))))</f>
        <v>41-50</v>
      </c>
      <c r="X1466" t="str">
        <f t="shared" si="88"/>
        <v>46-60 (Older Adult)</v>
      </c>
      <c r="AA1466" t="str" cm="1">
        <f t="array" ref="AA1466">INDEX(F1466:F2965, MATCH(MAX(IF(H1466:H2965="0", COUNTIF(F1466:F2965, F1466:F2965), 0)), IF(H1466:H2965="0", COUNTIF(F1466:F2965, F1466:F2965), 0), 0))</f>
        <v>Education</v>
      </c>
      <c r="AB1466" t="str" cm="1">
        <f t="array" ref="AB1466">INDEX(Q1466:Q2464, MATCH(MAX(COUNTIFS(Q1466:Q2464, Q1466:Q2464, AC1466:AC2464, "High")), COUNTIFS(Q1466:Q2464, Q1466:Q2464, AC1466:AC2464, "High"), 0))</f>
        <v>West</v>
      </c>
      <c r="AC1466" t="str">
        <v>High Risk</v>
      </c>
      <c r="AH1466">
        <f t="shared" si="89"/>
        <v>647.51989389920425</v>
      </c>
      <c r="AJ1466">
        <f t="shared" si="90"/>
        <v>0.15873015873015872</v>
      </c>
      <c r="AK1466">
        <f t="shared" si="91"/>
        <v>-4.5349258758251791E-2</v>
      </c>
      <c r="AM1466">
        <v>0.51963650516369031</v>
      </c>
      <c r="AN1466" s="8">
        <f>IF(L1466="Male", 1, 0)</f>
        <v>1</v>
      </c>
    </row>
    <row r="1467" spans="1:40" ht="15" x14ac:dyDescent="0.3">
      <c r="A1467">
        <v>1466</v>
      </c>
      <c r="B1467">
        <v>55</v>
      </c>
      <c r="C1467">
        <v>27608</v>
      </c>
      <c r="D1467">
        <v>605</v>
      </c>
      <c r="E1467">
        <v>200669</v>
      </c>
      <c r="F1467" t="s">
        <v>28</v>
      </c>
      <c r="G1467">
        <v>2140</v>
      </c>
      <c r="H1467">
        <v>0</v>
      </c>
      <c r="I1467">
        <v>1</v>
      </c>
      <c r="J1467" t="s">
        <v>20</v>
      </c>
      <c r="K1467" t="s">
        <v>21</v>
      </c>
      <c r="L1467" t="s">
        <v>22</v>
      </c>
      <c r="M1467" t="s">
        <v>41</v>
      </c>
      <c r="N1467">
        <v>1</v>
      </c>
      <c r="O1467">
        <v>4</v>
      </c>
      <c r="P1467">
        <v>49379</v>
      </c>
      <c r="Q1467" t="s">
        <v>26</v>
      </c>
      <c r="R1467">
        <v>2</v>
      </c>
      <c r="S1467" t="s">
        <v>43</v>
      </c>
      <c r="W1467" t="str">
        <f>IF(B1467&lt;30,"&lt;30",IF(B1467&lt;=40,"30-40",IF(B1467&lt;=50,"41-50",IF(B1467&lt;=60,"51-60","&gt;60"))))</f>
        <v>51-60</v>
      </c>
      <c r="X1467" t="str">
        <f t="shared" si="88"/>
        <v>46-60 (Older Adult)</v>
      </c>
      <c r="AA1467" t="str" cm="1">
        <f t="array" ref="AA1467">INDEX(F1467:F2966, MATCH(MAX(IF(H1467:H2966="0", COUNTIF(F1467:F2966, F1467:F2966), 0)), IF(H1467:H2966="0", COUNTIF(F1467:F2966, F1467:F2966), 0), 0))</f>
        <v>Education</v>
      </c>
      <c r="AB1467" t="str" cm="1">
        <f t="array" ref="AB1467">INDEX(Q1467:Q2465, MATCH(MAX(COUNTIFS(Q1467:Q2465, Q1467:Q2465, AC1467:AC2465, "High")), COUNTIFS(Q1467:Q2465, Q1467:Q2465, AC1467:AC2465, "High"), 0))</f>
        <v>West</v>
      </c>
      <c r="AC1467" t="str">
        <v>High Risk</v>
      </c>
      <c r="AH1467">
        <f t="shared" si="89"/>
        <v>648.68905472636811</v>
      </c>
      <c r="AJ1467">
        <f t="shared" si="90"/>
        <v>0.15436241610738255</v>
      </c>
      <c r="AK1467">
        <f t="shared" si="91"/>
        <v>-6.1631802077631977E-2</v>
      </c>
      <c r="AM1467">
        <v>0.349166840147353</v>
      </c>
      <c r="AN1467" s="8">
        <f>IF(L1467="Male", 1, 0)</f>
        <v>0</v>
      </c>
    </row>
    <row r="1468" spans="1:40" ht="15" x14ac:dyDescent="0.3">
      <c r="A1468">
        <v>1467</v>
      </c>
      <c r="B1468">
        <v>28</v>
      </c>
      <c r="C1468">
        <v>68346</v>
      </c>
      <c r="D1468">
        <v>632</v>
      </c>
      <c r="E1468">
        <v>192971</v>
      </c>
      <c r="F1468" t="s">
        <v>35</v>
      </c>
      <c r="G1468">
        <v>4393</v>
      </c>
      <c r="H1468">
        <v>0</v>
      </c>
      <c r="I1468">
        <v>1</v>
      </c>
      <c r="J1468" t="s">
        <v>20</v>
      </c>
      <c r="K1468" t="s">
        <v>29</v>
      </c>
      <c r="L1468" t="s">
        <v>22</v>
      </c>
      <c r="M1468" t="s">
        <v>23</v>
      </c>
      <c r="N1468">
        <v>5</v>
      </c>
      <c r="O1468">
        <v>4</v>
      </c>
      <c r="P1468">
        <v>58297</v>
      </c>
      <c r="Q1468" t="s">
        <v>38</v>
      </c>
      <c r="R1468">
        <v>10</v>
      </c>
      <c r="S1468" t="s">
        <v>27</v>
      </c>
      <c r="W1468" t="str">
        <f>IF(B1468&lt;30,"&lt;30",IF(B1468&lt;=40,"30-40",IF(B1468&lt;=50,"41-50",IF(B1468&lt;=60,"51-60","&gt;60"))))</f>
        <v>&lt;30</v>
      </c>
      <c r="X1468" t="str">
        <f t="shared" si="88"/>
        <v>18-30 (Young Adult)</v>
      </c>
      <c r="AA1468" t="str" cm="1">
        <f t="array" ref="AA1468">INDEX(F1468:F2967, MATCH(MAX(IF(H1468:H2967="0", COUNTIF(F1468:F2967, F1468:F2967), 0)), IF(H1468:H2967="0", COUNTIF(F1468:F2967, F1468:F2967), 0), 0))</f>
        <v>Medical</v>
      </c>
      <c r="AB1468" t="str" cm="1">
        <f t="array" ref="AB1468">INDEX(Q1468:Q2466, MATCH(MAX(COUNTIFS(Q1468:Q2466, Q1468:Q2466, AC1468:AC2466, "High")), COUNTIFS(Q1468:Q2466, Q1468:Q2466, AC1468:AC2466, "High"), 0))</f>
        <v>North</v>
      </c>
      <c r="AC1468" t="str">
        <v>High Risk</v>
      </c>
      <c r="AH1468">
        <f t="shared" si="89"/>
        <v>647.51989389920425</v>
      </c>
      <c r="AJ1468">
        <f t="shared" si="90"/>
        <v>0.11715481171548117</v>
      </c>
      <c r="AK1468">
        <f t="shared" si="91"/>
        <v>-4.2583660598894263E-2</v>
      </c>
      <c r="AM1468">
        <v>0.71789325054533282</v>
      </c>
      <c r="AN1468" s="8">
        <f>IF(L1468="Male", 1, 0)</f>
        <v>0</v>
      </c>
    </row>
    <row r="1469" spans="1:40" ht="15" x14ac:dyDescent="0.3">
      <c r="A1469">
        <v>1468</v>
      </c>
      <c r="B1469">
        <v>47</v>
      </c>
      <c r="C1469">
        <v>35417</v>
      </c>
      <c r="D1469">
        <v>623</v>
      </c>
      <c r="E1469">
        <v>196578</v>
      </c>
      <c r="F1469" t="s">
        <v>19</v>
      </c>
      <c r="G1469">
        <v>3639</v>
      </c>
      <c r="H1469">
        <v>1</v>
      </c>
      <c r="I1469">
        <v>0</v>
      </c>
      <c r="J1469" t="s">
        <v>20</v>
      </c>
      <c r="K1469" t="s">
        <v>21</v>
      </c>
      <c r="L1469" t="s">
        <v>30</v>
      </c>
      <c r="M1469" t="s">
        <v>31</v>
      </c>
      <c r="N1469">
        <v>2</v>
      </c>
      <c r="O1469">
        <v>1</v>
      </c>
      <c r="P1469">
        <v>171471</v>
      </c>
      <c r="Q1469" t="s">
        <v>38</v>
      </c>
      <c r="R1469">
        <v>18</v>
      </c>
      <c r="S1469" t="s">
        <v>27</v>
      </c>
      <c r="W1469" t="str">
        <f>IF(B1469&lt;30,"&lt;30",IF(B1469&lt;=40,"30-40",IF(B1469&lt;=50,"41-50",IF(B1469&lt;=60,"51-60","&gt;60"))))</f>
        <v>41-50</v>
      </c>
      <c r="X1469" t="str">
        <f t="shared" si="88"/>
        <v>46-60 (Older Adult)</v>
      </c>
      <c r="AA1469" t="str" cm="1">
        <f t="array" ref="AA1469">INDEX(F1469:F2968, MATCH(MAX(IF(H1469:H2968="0", COUNTIF(F1469:F2968, F1469:F2968), 0)), IF(H1469:H2968="0", COUNTIF(F1469:F2968, F1469:F2968), 0), 0))</f>
        <v>Home</v>
      </c>
      <c r="AB1469" t="str" cm="1">
        <f t="array" ref="AB1469">INDEX(Q1469:Q2467, MATCH(MAX(COUNTIFS(Q1469:Q2467, Q1469:Q2467, AC1469:AC2467, "High")), COUNTIFS(Q1469:Q2467, Q1469:Q2467, AC1469:AC2467, "High"), 0))</f>
        <v>North</v>
      </c>
      <c r="AC1469" t="str">
        <v>High Risk</v>
      </c>
      <c r="AH1469">
        <f t="shared" si="89"/>
        <v>647.78062678062679</v>
      </c>
      <c r="AJ1469">
        <f t="shared" si="90"/>
        <v>0.13100436681222707</v>
      </c>
      <c r="AK1469">
        <f t="shared" si="91"/>
        <v>-2.0654809619300708E-2</v>
      </c>
      <c r="AM1469">
        <v>0.41984739733714688</v>
      </c>
      <c r="AN1469" s="8">
        <f>IF(L1469="Male", 1, 0)</f>
        <v>1</v>
      </c>
    </row>
    <row r="1470" spans="1:40" ht="15" x14ac:dyDescent="0.3">
      <c r="A1470">
        <v>1469</v>
      </c>
      <c r="B1470">
        <v>42</v>
      </c>
      <c r="C1470">
        <v>31367</v>
      </c>
      <c r="D1470">
        <v>647</v>
      </c>
      <c r="E1470">
        <v>214313</v>
      </c>
      <c r="F1470" t="s">
        <v>40</v>
      </c>
      <c r="G1470">
        <v>4076</v>
      </c>
      <c r="H1470">
        <v>0</v>
      </c>
      <c r="I1470">
        <v>0</v>
      </c>
      <c r="J1470" t="s">
        <v>20</v>
      </c>
      <c r="K1470" t="s">
        <v>33</v>
      </c>
      <c r="L1470" t="s">
        <v>30</v>
      </c>
      <c r="M1470" t="s">
        <v>23</v>
      </c>
      <c r="N1470">
        <v>0</v>
      </c>
      <c r="O1470">
        <v>1</v>
      </c>
      <c r="P1470">
        <v>109673</v>
      </c>
      <c r="Q1470" t="s">
        <v>32</v>
      </c>
      <c r="R1470">
        <v>7</v>
      </c>
      <c r="S1470" t="s">
        <v>39</v>
      </c>
      <c r="W1470" t="str">
        <f>IF(B1470&lt;30,"&lt;30",IF(B1470&lt;=40,"30-40",IF(B1470&lt;=50,"41-50",IF(B1470&lt;=60,"51-60","&gt;60"))))</f>
        <v>41-50</v>
      </c>
      <c r="X1470" t="str">
        <f t="shared" si="88"/>
        <v>31-45 (Middle-Aged)</v>
      </c>
      <c r="AA1470" t="str" cm="1">
        <f t="array" ref="AA1470">INDEX(F1470:F2969, MATCH(MAX(IF(H1470:H2969="0", COUNTIF(F1470:F2969, F1470:F2969), 0)), IF(H1470:H2969="0", COUNTIF(F1470:F2969, F1470:F2969), 0), 0))</f>
        <v>Car</v>
      </c>
      <c r="AB1470" t="str" cm="1">
        <f t="array" ref="AB1470">INDEX(Q1470:Q2468, MATCH(MAX(COUNTIFS(Q1470:Q2468, Q1470:Q2468, AC1470:AC2468, "High")), COUNTIFS(Q1470:Q2468, Q1470:Q2468, AC1470:AC2468, "High"), 0))</f>
        <v>South</v>
      </c>
      <c r="AC1470" t="str">
        <v>High Risk</v>
      </c>
      <c r="AH1470">
        <f t="shared" si="89"/>
        <v>647.51989389920425</v>
      </c>
      <c r="AJ1470">
        <f t="shared" si="90"/>
        <v>0.15873015873015872</v>
      </c>
      <c r="AK1470">
        <f t="shared" si="91"/>
        <v>6.2622429108514954E-2</v>
      </c>
      <c r="AM1470">
        <v>0.38319017405392686</v>
      </c>
      <c r="AN1470" s="8">
        <f>IF(L1470="Male", 1, 0)</f>
        <v>1</v>
      </c>
    </row>
    <row r="1471" spans="1:40" ht="15" x14ac:dyDescent="0.3">
      <c r="A1471">
        <v>1470</v>
      </c>
      <c r="B1471">
        <v>44</v>
      </c>
      <c r="C1471">
        <v>50612</v>
      </c>
      <c r="D1471">
        <v>699</v>
      </c>
      <c r="E1471">
        <v>225430</v>
      </c>
      <c r="F1471" t="s">
        <v>44</v>
      </c>
      <c r="G1471">
        <v>3677</v>
      </c>
      <c r="H1471">
        <v>0</v>
      </c>
      <c r="I1471">
        <v>0</v>
      </c>
      <c r="J1471" t="s">
        <v>20</v>
      </c>
      <c r="K1471" t="s">
        <v>29</v>
      </c>
      <c r="L1471" t="s">
        <v>22</v>
      </c>
      <c r="M1471" t="s">
        <v>37</v>
      </c>
      <c r="N1471">
        <v>2</v>
      </c>
      <c r="O1471">
        <v>2</v>
      </c>
      <c r="P1471">
        <v>92629</v>
      </c>
      <c r="Q1471" t="s">
        <v>32</v>
      </c>
      <c r="R1471">
        <v>14</v>
      </c>
      <c r="S1471" t="s">
        <v>42</v>
      </c>
      <c r="W1471" t="str">
        <f>IF(B1471&lt;30,"&lt;30",IF(B1471&lt;=40,"30-40",IF(B1471&lt;=50,"41-50",IF(B1471&lt;=60,"51-60","&gt;60"))))</f>
        <v>41-50</v>
      </c>
      <c r="X1471" t="str">
        <f t="shared" si="88"/>
        <v>31-45 (Middle-Aged)</v>
      </c>
      <c r="AA1471" t="str" cm="1">
        <f t="array" ref="AA1471">INDEX(F1471:F2970, MATCH(MAX(IF(H1471:H2970="0", COUNTIF(F1471:F2970, F1471:F2970), 0)), IF(H1471:H2970="0", COUNTIF(F1471:F2970, F1471:F2970), 0), 0))</f>
        <v>Personal</v>
      </c>
      <c r="AB1471" t="str" cm="1">
        <f t="array" ref="AB1471">INDEX(Q1471:Q2469, MATCH(MAX(COUNTIFS(Q1471:Q2469, Q1471:Q2469, AC1471:AC2469, "High")), COUNTIFS(Q1471:Q2469, Q1471:Q2469, AC1471:AC2469, "High"), 0))</f>
        <v>South</v>
      </c>
      <c r="AC1471" t="str">
        <v>High Risk</v>
      </c>
      <c r="AH1471">
        <f t="shared" si="89"/>
        <v>652.44324324324327</v>
      </c>
      <c r="AJ1471">
        <f t="shared" si="90"/>
        <v>0.13100436681222707</v>
      </c>
      <c r="AK1471">
        <f t="shared" si="91"/>
        <v>4.70554996031846E-2</v>
      </c>
      <c r="AM1471">
        <v>0.55737986839604281</v>
      </c>
      <c r="AN1471" s="8">
        <f>IF(L1471="Male", 1, 0)</f>
        <v>0</v>
      </c>
    </row>
    <row r="1472" spans="1:40" ht="15" x14ac:dyDescent="0.3">
      <c r="A1472">
        <v>1471</v>
      </c>
      <c r="B1472">
        <v>22</v>
      </c>
      <c r="C1472">
        <v>45263</v>
      </c>
      <c r="D1472">
        <v>634</v>
      </c>
      <c r="E1472">
        <v>212941</v>
      </c>
      <c r="F1472" t="s">
        <v>28</v>
      </c>
      <c r="G1472">
        <v>6159</v>
      </c>
      <c r="H1472">
        <v>0</v>
      </c>
      <c r="I1472">
        <v>1</v>
      </c>
      <c r="J1472" t="s">
        <v>20</v>
      </c>
      <c r="K1472" t="s">
        <v>29</v>
      </c>
      <c r="L1472" t="s">
        <v>30</v>
      </c>
      <c r="M1472" t="s">
        <v>37</v>
      </c>
      <c r="N1472">
        <v>3</v>
      </c>
      <c r="O1472">
        <v>2</v>
      </c>
      <c r="P1472">
        <v>137899</v>
      </c>
      <c r="Q1472" t="s">
        <v>24</v>
      </c>
      <c r="R1472">
        <v>15</v>
      </c>
      <c r="S1472" t="s">
        <v>27</v>
      </c>
      <c r="W1472" t="str">
        <f>IF(B1472&lt;30,"&lt;30",IF(B1472&lt;=40,"30-40",IF(B1472&lt;=50,"41-50",IF(B1472&lt;=60,"51-60","&gt;60"))))</f>
        <v>&lt;30</v>
      </c>
      <c r="X1472" t="str">
        <f t="shared" si="88"/>
        <v>18-30 (Young Adult)</v>
      </c>
      <c r="AA1472" t="str" cm="1">
        <f t="array" ref="AA1472">INDEX(F1472:F2971, MATCH(MAX(IF(H1472:H2971="0", COUNTIF(F1472:F2971, F1472:F2971), 0)), IF(H1472:H2971="0", COUNTIF(F1472:F2971, F1472:F2971), 0), 0))</f>
        <v>Education</v>
      </c>
      <c r="AB1472" t="str" cm="1">
        <f t="array" ref="AB1472">INDEX(Q1472:Q2470, MATCH(MAX(COUNTIFS(Q1472:Q2470, Q1472:Q2470, AC1472:AC2470, "High")), COUNTIFS(Q1472:Q2470, Q1472:Q2470, AC1472:AC2470, "High"), 0))</f>
        <v>East</v>
      </c>
      <c r="AC1472" t="str">
        <v>High Risk</v>
      </c>
      <c r="AH1472">
        <f t="shared" si="89"/>
        <v>652.44324324324327</v>
      </c>
      <c r="AJ1472">
        <f t="shared" si="90"/>
        <v>0.13414634146341464</v>
      </c>
      <c r="AK1472">
        <f t="shared" si="91"/>
        <v>4.3099711592061538E-2</v>
      </c>
      <c r="AM1472">
        <v>0.50896518016346404</v>
      </c>
      <c r="AN1472" s="8">
        <f>IF(L1472="Male", 1, 0)</f>
        <v>1</v>
      </c>
    </row>
    <row r="1473" spans="1:40" ht="15" x14ac:dyDescent="0.3">
      <c r="A1473">
        <v>1472</v>
      </c>
      <c r="B1473">
        <v>51</v>
      </c>
      <c r="C1473">
        <v>59021</v>
      </c>
      <c r="D1473">
        <v>600</v>
      </c>
      <c r="E1473">
        <v>247531</v>
      </c>
      <c r="F1473" t="s">
        <v>35</v>
      </c>
      <c r="G1473">
        <v>6152</v>
      </c>
      <c r="H1473">
        <v>0</v>
      </c>
      <c r="I1473">
        <v>1</v>
      </c>
      <c r="J1473" t="s">
        <v>20</v>
      </c>
      <c r="K1473" t="s">
        <v>21</v>
      </c>
      <c r="L1473" t="s">
        <v>22</v>
      </c>
      <c r="M1473" t="s">
        <v>31</v>
      </c>
      <c r="N1473">
        <v>5</v>
      </c>
      <c r="O1473">
        <v>2</v>
      </c>
      <c r="P1473">
        <v>77516</v>
      </c>
      <c r="Q1473" t="s">
        <v>38</v>
      </c>
      <c r="R1473">
        <v>10</v>
      </c>
      <c r="S1473" t="s">
        <v>42</v>
      </c>
      <c r="W1473" t="str">
        <f>IF(B1473&lt;30,"&lt;30",IF(B1473&lt;=40,"30-40",IF(B1473&lt;=50,"41-50",IF(B1473&lt;=60,"51-60","&gt;60"))))</f>
        <v>51-60</v>
      </c>
      <c r="X1473" t="str">
        <f t="shared" si="88"/>
        <v>46-60 (Older Adult)</v>
      </c>
      <c r="AA1473" t="str" cm="1">
        <f t="array" ref="AA1473">INDEX(F1473:F2972, MATCH(MAX(IF(H1473:H2972="0", COUNTIF(F1473:F2972, F1473:F2972), 0)), IF(H1473:H2972="0", COUNTIF(F1473:F2972, F1473:F2972), 0), 0))</f>
        <v>Medical</v>
      </c>
      <c r="AB1473" t="str" cm="1">
        <f t="array" ref="AB1473">INDEX(Q1473:Q2471, MATCH(MAX(COUNTIFS(Q1473:Q2471, Q1473:Q2471, AC1473:AC2471, "High")), COUNTIFS(Q1473:Q2471, Q1473:Q2471, AC1473:AC2471, "High"), 0))</f>
        <v>North</v>
      </c>
      <c r="AC1473" t="str">
        <v>Low Risk</v>
      </c>
      <c r="AH1473">
        <f t="shared" si="89"/>
        <v>647.78062678062679</v>
      </c>
      <c r="AJ1473">
        <f t="shared" si="90"/>
        <v>0.11715481171548117</v>
      </c>
      <c r="AK1473">
        <f t="shared" si="91"/>
        <v>3.883106404179687E-2</v>
      </c>
      <c r="AM1473">
        <v>0.63349112533149898</v>
      </c>
      <c r="AN1473" s="8">
        <f>IF(L1473="Male", 1, 0)</f>
        <v>0</v>
      </c>
    </row>
    <row r="1474" spans="1:40" ht="15" x14ac:dyDescent="0.3">
      <c r="A1474">
        <v>1473</v>
      </c>
      <c r="B1474">
        <v>42</v>
      </c>
      <c r="C1474">
        <v>63089</v>
      </c>
      <c r="D1474">
        <v>640</v>
      </c>
      <c r="E1474">
        <v>125232</v>
      </c>
      <c r="F1474" t="s">
        <v>35</v>
      </c>
      <c r="G1474">
        <v>5758</v>
      </c>
      <c r="H1474">
        <v>0</v>
      </c>
      <c r="I1474">
        <v>1</v>
      </c>
      <c r="J1474" t="s">
        <v>20</v>
      </c>
      <c r="K1474" t="s">
        <v>33</v>
      </c>
      <c r="L1474" t="s">
        <v>30</v>
      </c>
      <c r="M1474" t="s">
        <v>41</v>
      </c>
      <c r="N1474">
        <v>5</v>
      </c>
      <c r="O1474">
        <v>2</v>
      </c>
      <c r="P1474">
        <v>117493</v>
      </c>
      <c r="Q1474" t="s">
        <v>24</v>
      </c>
      <c r="R1474">
        <v>5</v>
      </c>
      <c r="S1474" t="s">
        <v>25</v>
      </c>
      <c r="W1474" t="str">
        <f>IF(B1474&lt;30,"&lt;30",IF(B1474&lt;=40,"30-40",IF(B1474&lt;=50,"41-50",IF(B1474&lt;=60,"51-60","&gt;60"))))</f>
        <v>41-50</v>
      </c>
      <c r="X1474" t="str">
        <f t="shared" si="88"/>
        <v>31-45 (Middle-Aged)</v>
      </c>
      <c r="AA1474" t="str" cm="1">
        <f t="array" ref="AA1474">INDEX(F1474:F2973, MATCH(MAX(IF(H1474:H2973="0", COUNTIF(F1474:F2973, F1474:F2973), 0)), IF(H1474:H2973="0", COUNTIF(F1474:F2973, F1474:F2973), 0), 0))</f>
        <v>Medical</v>
      </c>
      <c r="AB1474" t="str" cm="1">
        <f t="array" ref="AB1474">INDEX(Q1474:Q2472, MATCH(MAX(COUNTIFS(Q1474:Q2472, Q1474:Q2472, AC1474:AC2472, "High")), COUNTIFS(Q1474:Q2472, Q1474:Q2472, AC1474:AC2472, "High"), 0))</f>
        <v>East</v>
      </c>
      <c r="AC1474" t="str">
        <v>High Risk</v>
      </c>
      <c r="AH1474">
        <f t="shared" si="89"/>
        <v>648.68905472636811</v>
      </c>
      <c r="AJ1474">
        <f t="shared" si="90"/>
        <v>0.11715481171548117</v>
      </c>
      <c r="AK1474">
        <f t="shared" si="91"/>
        <v>3.4210854281355702E-2</v>
      </c>
      <c r="AM1474">
        <v>0.67031126960708887</v>
      </c>
      <c r="AN1474" s="8">
        <f>IF(L1474="Male", 1, 0)</f>
        <v>1</v>
      </c>
    </row>
    <row r="1475" spans="1:40" ht="15" x14ac:dyDescent="0.3">
      <c r="A1475">
        <v>1474</v>
      </c>
      <c r="B1475">
        <v>21</v>
      </c>
      <c r="C1475">
        <v>60808</v>
      </c>
      <c r="D1475">
        <v>637</v>
      </c>
      <c r="E1475">
        <v>187367</v>
      </c>
      <c r="F1475" t="s">
        <v>44</v>
      </c>
      <c r="G1475">
        <v>4666</v>
      </c>
      <c r="H1475">
        <v>0</v>
      </c>
      <c r="I1475">
        <v>0</v>
      </c>
      <c r="J1475" t="s">
        <v>20</v>
      </c>
      <c r="K1475" t="s">
        <v>33</v>
      </c>
      <c r="L1475" t="s">
        <v>22</v>
      </c>
      <c r="M1475" t="s">
        <v>31</v>
      </c>
      <c r="N1475">
        <v>0</v>
      </c>
      <c r="O1475">
        <v>4</v>
      </c>
      <c r="P1475">
        <v>102315</v>
      </c>
      <c r="Q1475" t="s">
        <v>26</v>
      </c>
      <c r="R1475">
        <v>8</v>
      </c>
      <c r="S1475" t="s">
        <v>34</v>
      </c>
      <c r="W1475" t="str">
        <f>IF(B1475&lt;30,"&lt;30",IF(B1475&lt;=40,"30-40",IF(B1475&lt;=50,"41-50",IF(B1475&lt;=60,"51-60","&gt;60"))))</f>
        <v>&lt;30</v>
      </c>
      <c r="X1475" t="str">
        <f t="shared" ref="X1475:X1501" si="92">IF(B1475&lt;=30, "18-30 (Young Adult)", IF(B1475&lt;=45, "31-45 (Middle-Aged)", "46-60 (Older Adult)"))</f>
        <v>18-30 (Young Adult)</v>
      </c>
      <c r="AA1475" t="str" cm="1">
        <f t="array" ref="AA1475">INDEX(F1475:F2974, MATCH(MAX(IF(H1475:H2974="0", COUNTIF(F1475:F2974, F1475:F2974), 0)), IF(H1475:H2974="0", COUNTIF(F1475:F2974, F1475:F2974), 0), 0))</f>
        <v>Personal</v>
      </c>
      <c r="AB1475" t="str" cm="1">
        <f t="array" ref="AB1475">INDEX(Q1475:Q2473, MATCH(MAX(COUNTIFS(Q1475:Q2473, Q1475:Q2473, AC1475:AC2473, "High")), COUNTIFS(Q1475:Q2473, Q1475:Q2473, AC1475:AC2473, "High"), 0))</f>
        <v>West</v>
      </c>
      <c r="AC1475" t="str">
        <v>High Risk</v>
      </c>
      <c r="AH1475">
        <f t="shared" ref="AH1475:AH1501" si="93">AVERAGEIF(M:M,M1475,D:D)</f>
        <v>647.78062678062679</v>
      </c>
      <c r="AJ1475">
        <f t="shared" ref="AJ1475:AJ1501" si="94">AVERAGEIFS(H:H,N:N,N1475)</f>
        <v>0.15873015873015872</v>
      </c>
      <c r="AK1475">
        <f t="shared" ref="AK1475:AK1494" si="95">CORREL(O1475:O2974, H1475:H2974)</f>
        <v>2.9193710406057082E-2</v>
      </c>
      <c r="AM1475">
        <v>0.64966555940732962</v>
      </c>
      <c r="AN1475" s="8">
        <f>IF(L1475="Male", 1, 0)</f>
        <v>0</v>
      </c>
    </row>
    <row r="1476" spans="1:40" ht="15" x14ac:dyDescent="0.3">
      <c r="A1476">
        <v>1475</v>
      </c>
      <c r="B1476">
        <v>34</v>
      </c>
      <c r="C1476">
        <v>49973</v>
      </c>
      <c r="D1476">
        <v>645</v>
      </c>
      <c r="E1476">
        <v>221713</v>
      </c>
      <c r="F1476" t="s">
        <v>44</v>
      </c>
      <c r="G1476">
        <v>4334</v>
      </c>
      <c r="H1476">
        <v>1</v>
      </c>
      <c r="I1476">
        <v>0</v>
      </c>
      <c r="J1476" t="s">
        <v>20</v>
      </c>
      <c r="K1476" t="s">
        <v>21</v>
      </c>
      <c r="L1476" t="s">
        <v>30</v>
      </c>
      <c r="M1476" t="s">
        <v>37</v>
      </c>
      <c r="N1476">
        <v>0</v>
      </c>
      <c r="O1476">
        <v>2</v>
      </c>
      <c r="P1476">
        <v>113800</v>
      </c>
      <c r="Q1476" t="s">
        <v>32</v>
      </c>
      <c r="R1476">
        <v>5</v>
      </c>
      <c r="S1476" t="s">
        <v>45</v>
      </c>
      <c r="W1476" t="str">
        <f>IF(B1476&lt;30,"&lt;30",IF(B1476&lt;=40,"30-40",IF(B1476&lt;=50,"41-50",IF(B1476&lt;=60,"51-60","&gt;60"))))</f>
        <v>30-40</v>
      </c>
      <c r="X1476" t="str">
        <f t="shared" si="92"/>
        <v>31-45 (Middle-Aged)</v>
      </c>
      <c r="AA1476" t="str" cm="1">
        <f t="array" ref="AA1476">INDEX(F1476:F2975, MATCH(MAX(IF(H1476:H2975="0", COUNTIF(F1476:F2975, F1476:F2975), 0)), IF(H1476:H2975="0", COUNTIF(F1476:F2975, F1476:F2975), 0), 0))</f>
        <v>Personal</v>
      </c>
      <c r="AB1476" t="str" cm="1">
        <f t="array" ref="AB1476">INDEX(Q1476:Q2474, MATCH(MAX(COUNTIFS(Q1476:Q2474, Q1476:Q2474, AC1476:AC2474, "High")), COUNTIFS(Q1476:Q2474, Q1476:Q2474, AC1476:AC2474, "High"), 0))</f>
        <v>South</v>
      </c>
      <c r="AC1476" t="str">
        <v>High Risk</v>
      </c>
      <c r="AH1476">
        <f t="shared" si="93"/>
        <v>652.44324324324327</v>
      </c>
      <c r="AJ1476">
        <f t="shared" si="94"/>
        <v>0.15873015873015872</v>
      </c>
      <c r="AK1476">
        <f t="shared" si="95"/>
        <v>6.0298475484987818E-2</v>
      </c>
      <c r="AM1476">
        <v>0.55159617316691256</v>
      </c>
      <c r="AN1476" s="8">
        <f>IF(L1476="Male", 1, 0)</f>
        <v>1</v>
      </c>
    </row>
    <row r="1477" spans="1:40" ht="15" x14ac:dyDescent="0.3">
      <c r="A1477">
        <v>1476</v>
      </c>
      <c r="B1477">
        <v>45</v>
      </c>
      <c r="C1477">
        <v>58299</v>
      </c>
      <c r="D1477">
        <v>618</v>
      </c>
      <c r="E1477">
        <v>212808</v>
      </c>
      <c r="F1477" t="s">
        <v>19</v>
      </c>
      <c r="G1477">
        <v>3505</v>
      </c>
      <c r="H1477">
        <v>0</v>
      </c>
      <c r="I1477">
        <v>0</v>
      </c>
      <c r="J1477" t="s">
        <v>20</v>
      </c>
      <c r="K1477" t="s">
        <v>21</v>
      </c>
      <c r="L1477" t="s">
        <v>22</v>
      </c>
      <c r="M1477" t="s">
        <v>41</v>
      </c>
      <c r="N1477">
        <v>1</v>
      </c>
      <c r="O1477">
        <v>3</v>
      </c>
      <c r="P1477">
        <v>89907</v>
      </c>
      <c r="Q1477" t="s">
        <v>38</v>
      </c>
      <c r="R1477">
        <v>5</v>
      </c>
      <c r="S1477" t="s">
        <v>34</v>
      </c>
      <c r="W1477" t="str">
        <f>IF(B1477&lt;30,"&lt;30",IF(B1477&lt;=40,"30-40",IF(B1477&lt;=50,"41-50",IF(B1477&lt;=60,"51-60","&gt;60"))))</f>
        <v>41-50</v>
      </c>
      <c r="X1477" t="str">
        <f t="shared" si="92"/>
        <v>31-45 (Middle-Aged)</v>
      </c>
      <c r="AA1477" t="str" cm="1">
        <f t="array" ref="AA1477">INDEX(F1477:F2976, MATCH(MAX(IF(H1477:H2976="0", COUNTIF(F1477:F2976, F1477:F2976), 0)), IF(H1477:H2976="0", COUNTIF(F1477:F2976, F1477:F2976), 0), 0))</f>
        <v>Home</v>
      </c>
      <c r="AB1477" t="str" cm="1">
        <f t="array" ref="AB1477">INDEX(Q1477:Q2475, MATCH(MAX(COUNTIFS(Q1477:Q2475, Q1477:Q2475, AC1477:AC2475, "High")), COUNTIFS(Q1477:Q2475, Q1477:Q2475, AC1477:AC2475, "High"), 0))</f>
        <v>North</v>
      </c>
      <c r="AC1477" t="str">
        <v>High Risk</v>
      </c>
      <c r="AH1477">
        <f t="shared" si="93"/>
        <v>648.68905472636811</v>
      </c>
      <c r="AJ1477">
        <f t="shared" si="94"/>
        <v>0.15436241610738255</v>
      </c>
      <c r="AK1477">
        <f t="shared" si="95"/>
        <v>8.9087080637474822E-2</v>
      </c>
      <c r="AM1477">
        <v>0.62695618330421876</v>
      </c>
      <c r="AN1477" s="8">
        <f>IF(L1477="Male", 1, 0)</f>
        <v>0</v>
      </c>
    </row>
    <row r="1478" spans="1:40" ht="15" x14ac:dyDescent="0.3">
      <c r="A1478">
        <v>1477</v>
      </c>
      <c r="B1478">
        <v>56</v>
      </c>
      <c r="C1478">
        <v>26599</v>
      </c>
      <c r="D1478">
        <v>668</v>
      </c>
      <c r="E1478">
        <v>167385</v>
      </c>
      <c r="F1478" t="s">
        <v>28</v>
      </c>
      <c r="G1478">
        <v>5914</v>
      </c>
      <c r="H1478">
        <v>0</v>
      </c>
      <c r="I1478">
        <v>0</v>
      </c>
      <c r="J1478" t="s">
        <v>20</v>
      </c>
      <c r="K1478" t="s">
        <v>33</v>
      </c>
      <c r="L1478" t="s">
        <v>30</v>
      </c>
      <c r="M1478" t="s">
        <v>37</v>
      </c>
      <c r="N1478">
        <v>5</v>
      </c>
      <c r="O1478">
        <v>1</v>
      </c>
      <c r="P1478">
        <v>71059</v>
      </c>
      <c r="Q1478" t="s">
        <v>32</v>
      </c>
      <c r="R1478">
        <v>14</v>
      </c>
      <c r="S1478" t="s">
        <v>42</v>
      </c>
      <c r="W1478" t="str">
        <f>IF(B1478&lt;30,"&lt;30",IF(B1478&lt;=40,"30-40",IF(B1478&lt;=50,"41-50",IF(B1478&lt;=60,"51-60","&gt;60"))))</f>
        <v>51-60</v>
      </c>
      <c r="X1478" t="str">
        <f t="shared" si="92"/>
        <v>46-60 (Older Adult)</v>
      </c>
      <c r="AA1478" t="str" cm="1">
        <f t="array" ref="AA1478">INDEX(F1478:F2977, MATCH(MAX(IF(H1478:H2977="0", COUNTIF(F1478:F2977, F1478:F2977), 0)), IF(H1478:H2977="0", COUNTIF(F1478:F2977, F1478:F2977), 0), 0))</f>
        <v>Education</v>
      </c>
      <c r="AB1478" t="str" cm="1">
        <f t="array" ref="AB1478">INDEX(Q1478:Q2476, MATCH(MAX(COUNTIFS(Q1478:Q2476, Q1478:Q2476, AC1478:AC2476, "High")), COUNTIFS(Q1478:Q2476, Q1478:Q2476, AC1478:AC2476, "High"), 0))</f>
        <v>South</v>
      </c>
      <c r="AC1478" t="str">
        <v>High Risk</v>
      </c>
      <c r="AH1478">
        <f t="shared" si="93"/>
        <v>652.44324324324327</v>
      </c>
      <c r="AJ1478">
        <f t="shared" si="94"/>
        <v>0.11715481171548117</v>
      </c>
      <c r="AK1478">
        <f t="shared" si="95"/>
        <v>0.10259783520851538</v>
      </c>
      <c r="AM1478">
        <v>0.34003421340839768</v>
      </c>
      <c r="AN1478" s="8">
        <f>IF(L1478="Male", 1, 0)</f>
        <v>1</v>
      </c>
    </row>
    <row r="1479" spans="1:40" ht="15" x14ac:dyDescent="0.3">
      <c r="A1479">
        <v>1478</v>
      </c>
      <c r="B1479">
        <v>56</v>
      </c>
      <c r="C1479">
        <v>66415</v>
      </c>
      <c r="D1479">
        <v>714</v>
      </c>
      <c r="E1479">
        <v>173405</v>
      </c>
      <c r="F1479" t="s">
        <v>28</v>
      </c>
      <c r="G1479">
        <v>5868</v>
      </c>
      <c r="H1479">
        <v>0</v>
      </c>
      <c r="I1479">
        <v>0</v>
      </c>
      <c r="J1479" t="s">
        <v>20</v>
      </c>
      <c r="K1479" t="s">
        <v>29</v>
      </c>
      <c r="L1479" t="s">
        <v>30</v>
      </c>
      <c r="M1479" t="s">
        <v>31</v>
      </c>
      <c r="N1479">
        <v>3</v>
      </c>
      <c r="O1479">
        <v>2</v>
      </c>
      <c r="P1479">
        <v>75313</v>
      </c>
      <c r="Q1479" t="s">
        <v>38</v>
      </c>
      <c r="R1479">
        <v>1</v>
      </c>
      <c r="S1479" t="s">
        <v>27</v>
      </c>
      <c r="W1479" t="str">
        <f>IF(B1479&lt;30,"&lt;30",IF(B1479&lt;=40,"30-40",IF(B1479&lt;=50,"41-50",IF(B1479&lt;=60,"51-60","&gt;60"))))</f>
        <v>51-60</v>
      </c>
      <c r="X1479" t="str">
        <f t="shared" si="92"/>
        <v>46-60 (Older Adult)</v>
      </c>
      <c r="AA1479" t="str" cm="1">
        <f t="array" ref="AA1479">INDEX(F1479:F2978, MATCH(MAX(IF(H1479:H2978="0", COUNTIF(F1479:F2978, F1479:F2978), 0)), IF(H1479:H2978="0", COUNTIF(F1479:F2978, F1479:F2978), 0), 0))</f>
        <v>Education</v>
      </c>
      <c r="AB1479" t="str" cm="1">
        <f t="array" ref="AB1479">INDEX(Q1479:Q2477, MATCH(MAX(COUNTIFS(Q1479:Q2477, Q1479:Q2477, AC1479:AC2477, "High")), COUNTIFS(Q1479:Q2477, Q1479:Q2477, AC1479:AC2477, "High"), 0))</f>
        <v>North</v>
      </c>
      <c r="AC1479" t="str">
        <v>High Risk</v>
      </c>
      <c r="AH1479">
        <f t="shared" si="93"/>
        <v>647.78062678062679</v>
      </c>
      <c r="AJ1479">
        <f t="shared" si="94"/>
        <v>0.13414634146341464</v>
      </c>
      <c r="AK1479">
        <f t="shared" si="95"/>
        <v>8.3056087949823859E-2</v>
      </c>
      <c r="AM1479">
        <v>0.70041544853054316</v>
      </c>
      <c r="AN1479" s="8">
        <f>IF(L1479="Male", 1, 0)</f>
        <v>1</v>
      </c>
    </row>
    <row r="1480" spans="1:40" ht="15" x14ac:dyDescent="0.3">
      <c r="A1480">
        <v>1479</v>
      </c>
      <c r="B1480">
        <v>61</v>
      </c>
      <c r="C1480">
        <v>43927</v>
      </c>
      <c r="D1480">
        <v>586</v>
      </c>
      <c r="E1480">
        <v>157913</v>
      </c>
      <c r="F1480" t="s">
        <v>44</v>
      </c>
      <c r="G1480">
        <v>5492</v>
      </c>
      <c r="H1480">
        <v>0</v>
      </c>
      <c r="I1480">
        <v>0</v>
      </c>
      <c r="J1480" t="s">
        <v>20</v>
      </c>
      <c r="K1480" t="s">
        <v>29</v>
      </c>
      <c r="L1480" t="s">
        <v>22</v>
      </c>
      <c r="M1480" t="s">
        <v>41</v>
      </c>
      <c r="N1480">
        <v>3</v>
      </c>
      <c r="O1480">
        <v>1</v>
      </c>
      <c r="P1480">
        <v>76483</v>
      </c>
      <c r="Q1480" t="s">
        <v>26</v>
      </c>
      <c r="R1480">
        <v>5</v>
      </c>
      <c r="S1480" t="s">
        <v>34</v>
      </c>
      <c r="W1480" t="str">
        <f>IF(B1480&lt;30,"&lt;30",IF(B1480&lt;=40,"30-40",IF(B1480&lt;=50,"41-50",IF(B1480&lt;=60,"51-60","&gt;60"))))</f>
        <v>&gt;60</v>
      </c>
      <c r="X1480" t="str">
        <f t="shared" si="92"/>
        <v>46-60 (Older Adult)</v>
      </c>
      <c r="AA1480" t="str" cm="1">
        <f t="array" ref="AA1480">INDEX(F1480:F2979, MATCH(MAX(IF(H1480:H2979="0", COUNTIF(F1480:F2979, F1480:F2979), 0)), IF(H1480:H2979="0", COUNTIF(F1480:F2979, F1480:F2979), 0), 0))</f>
        <v>Personal</v>
      </c>
      <c r="AB1480" t="str" cm="1">
        <f t="array" ref="AB1480">INDEX(Q1480:Q2478, MATCH(MAX(COUNTIFS(Q1480:Q2478, Q1480:Q2478, AC1480:AC2478, "High")), COUNTIFS(Q1480:Q2478, Q1480:Q2478, AC1480:AC2478, "High"), 0))</f>
        <v>West</v>
      </c>
      <c r="AC1480" t="str">
        <v>Low Risk</v>
      </c>
      <c r="AH1480">
        <f t="shared" si="93"/>
        <v>648.68905472636811</v>
      </c>
      <c r="AJ1480">
        <f t="shared" si="94"/>
        <v>0.13414634146341464</v>
      </c>
      <c r="AK1480">
        <f t="shared" si="95"/>
        <v>7.769553956640865E-2</v>
      </c>
      <c r="AM1480">
        <v>0.49687282206312283</v>
      </c>
      <c r="AN1480" s="8">
        <f>IF(L1480="Male", 1, 0)</f>
        <v>0</v>
      </c>
    </row>
    <row r="1481" spans="1:40" ht="15" x14ac:dyDescent="0.3">
      <c r="A1481">
        <v>1480</v>
      </c>
      <c r="B1481">
        <v>23</v>
      </c>
      <c r="C1481">
        <v>79549</v>
      </c>
      <c r="D1481">
        <v>672</v>
      </c>
      <c r="E1481">
        <v>248833</v>
      </c>
      <c r="F1481" t="s">
        <v>40</v>
      </c>
      <c r="G1481">
        <v>3891</v>
      </c>
      <c r="H1481">
        <v>0</v>
      </c>
      <c r="I1481">
        <v>0</v>
      </c>
      <c r="J1481" t="s">
        <v>20</v>
      </c>
      <c r="K1481" t="s">
        <v>21</v>
      </c>
      <c r="L1481" t="s">
        <v>22</v>
      </c>
      <c r="M1481" t="s">
        <v>31</v>
      </c>
      <c r="N1481">
        <v>3</v>
      </c>
      <c r="O1481">
        <v>4</v>
      </c>
      <c r="P1481">
        <v>99910</v>
      </c>
      <c r="Q1481" t="s">
        <v>24</v>
      </c>
      <c r="R1481">
        <v>19</v>
      </c>
      <c r="S1481" t="s">
        <v>42</v>
      </c>
      <c r="W1481" t="str">
        <f>IF(B1481&lt;30,"&lt;30",IF(B1481&lt;=40,"30-40",IF(B1481&lt;=50,"41-50",IF(B1481&lt;=60,"51-60","&gt;60"))))</f>
        <v>&lt;30</v>
      </c>
      <c r="X1481" t="str">
        <f t="shared" si="92"/>
        <v>18-30 (Young Adult)</v>
      </c>
      <c r="AA1481" t="str" cm="1">
        <f t="array" ref="AA1481">INDEX(F1481:F2980, MATCH(MAX(IF(H1481:H2980="0", COUNTIF(F1481:F2980, F1481:F2980), 0)), IF(H1481:H2980="0", COUNTIF(F1481:F2980, F1481:F2980), 0), 0))</f>
        <v>Car</v>
      </c>
      <c r="AB1481" t="str" cm="1">
        <f t="array" ref="AB1481">INDEX(Q1481:Q2479, MATCH(MAX(COUNTIFS(Q1481:Q2479, Q1481:Q2479, AC1481:AC2479, "High")), COUNTIFS(Q1481:Q2479, Q1481:Q2479, AC1481:AC2479, "High"), 0))</f>
        <v>East</v>
      </c>
      <c r="AC1481" t="str">
        <v>High Risk</v>
      </c>
      <c r="AH1481">
        <f t="shared" si="93"/>
        <v>647.78062678062679</v>
      </c>
      <c r="AJ1481">
        <f t="shared" si="94"/>
        <v>0.13414634146341464</v>
      </c>
      <c r="AK1481">
        <f t="shared" si="95"/>
        <v>5.2976089869766083E-2</v>
      </c>
      <c r="AM1481">
        <v>0.81929346596308938</v>
      </c>
      <c r="AN1481" s="8">
        <f>IF(L1481="Male", 1, 0)</f>
        <v>0</v>
      </c>
    </row>
    <row r="1482" spans="1:40" ht="15" x14ac:dyDescent="0.3">
      <c r="A1482">
        <v>1481</v>
      </c>
      <c r="B1482">
        <v>25</v>
      </c>
      <c r="C1482">
        <v>66871</v>
      </c>
      <c r="D1482">
        <v>697</v>
      </c>
      <c r="E1482">
        <v>107394</v>
      </c>
      <c r="F1482" t="s">
        <v>28</v>
      </c>
      <c r="G1482">
        <v>4662</v>
      </c>
      <c r="H1482">
        <v>1</v>
      </c>
      <c r="I1482">
        <v>1</v>
      </c>
      <c r="J1482" t="s">
        <v>36</v>
      </c>
      <c r="K1482" t="s">
        <v>21</v>
      </c>
      <c r="L1482" t="s">
        <v>22</v>
      </c>
      <c r="M1482" t="s">
        <v>37</v>
      </c>
      <c r="N1482">
        <v>4</v>
      </c>
      <c r="O1482">
        <v>2</v>
      </c>
      <c r="P1482">
        <v>53315</v>
      </c>
      <c r="Q1482" t="s">
        <v>38</v>
      </c>
      <c r="R1482">
        <v>12</v>
      </c>
      <c r="S1482" t="s">
        <v>43</v>
      </c>
      <c r="W1482" t="str">
        <f>IF(B1482&lt;30,"&lt;30",IF(B1482&lt;=40,"30-40",IF(B1482&lt;=50,"41-50",IF(B1482&lt;=60,"51-60","&gt;60"))))</f>
        <v>&lt;30</v>
      </c>
      <c r="X1482" t="str">
        <f t="shared" si="92"/>
        <v>18-30 (Young Adult)</v>
      </c>
      <c r="AA1482" t="str" cm="1">
        <f t="array" ref="AA1482">INDEX(F1482:F2981, MATCH(MAX(IF(H1482:H2981="0", COUNTIF(F1482:F2981, F1482:F2981), 0)), IF(H1482:H2981="0", COUNTIF(F1482:F2981, F1482:F2981), 0), 0))</f>
        <v>Education</v>
      </c>
      <c r="AB1482" t="str" cm="1">
        <f t="array" ref="AB1482">INDEX(Q1482:Q2480, MATCH(MAX(COUNTIFS(Q1482:Q2480, Q1482:Q2480, AC1482:AC2480, "High")), COUNTIFS(Q1482:Q2480, Q1482:Q2480, AC1482:AC2480, "High"), 0))</f>
        <v>North</v>
      </c>
      <c r="AC1482" t="str">
        <v>High Risk</v>
      </c>
      <c r="AH1482">
        <f t="shared" si="93"/>
        <v>652.44324324324327</v>
      </c>
      <c r="AJ1482">
        <f t="shared" si="94"/>
        <v>0.17796610169491525</v>
      </c>
      <c r="AK1482">
        <f t="shared" si="95"/>
        <v>9.4915799575249871E-2</v>
      </c>
      <c r="AM1482">
        <v>0.70454278033724649</v>
      </c>
      <c r="AN1482" s="8">
        <f>IF(L1482="Male", 1, 0)</f>
        <v>0</v>
      </c>
    </row>
    <row r="1483" spans="1:40" ht="15" x14ac:dyDescent="0.3">
      <c r="A1483">
        <v>1482</v>
      </c>
      <c r="B1483">
        <v>21</v>
      </c>
      <c r="C1483">
        <v>47040</v>
      </c>
      <c r="D1483">
        <v>628</v>
      </c>
      <c r="E1483">
        <v>135923</v>
      </c>
      <c r="F1483" t="s">
        <v>35</v>
      </c>
      <c r="G1483">
        <v>4880</v>
      </c>
      <c r="H1483">
        <v>0</v>
      </c>
      <c r="I1483">
        <v>0</v>
      </c>
      <c r="J1483" t="s">
        <v>20</v>
      </c>
      <c r="K1483" t="s">
        <v>33</v>
      </c>
      <c r="L1483" t="s">
        <v>22</v>
      </c>
      <c r="M1483" t="s">
        <v>41</v>
      </c>
      <c r="N1483">
        <v>1</v>
      </c>
      <c r="O1483">
        <v>3</v>
      </c>
      <c r="P1483">
        <v>62577</v>
      </c>
      <c r="Q1483" t="s">
        <v>32</v>
      </c>
      <c r="R1483">
        <v>15</v>
      </c>
      <c r="S1483" t="s">
        <v>34</v>
      </c>
      <c r="W1483" t="str">
        <f>IF(B1483&lt;30,"&lt;30",IF(B1483&lt;=40,"30-40",IF(B1483&lt;=50,"41-50",IF(B1483&lt;=60,"51-60","&gt;60"))))</f>
        <v>&lt;30</v>
      </c>
      <c r="X1483" t="str">
        <f t="shared" si="92"/>
        <v>18-30 (Young Adult)</v>
      </c>
      <c r="AA1483" t="str" cm="1">
        <f t="array" ref="AA1483">INDEX(F1483:F2982, MATCH(MAX(IF(H1483:H2982="0", COUNTIF(F1483:F2982, F1483:F2982), 0)), IF(H1483:H2982="0", COUNTIF(F1483:F2982, F1483:F2982), 0), 0))</f>
        <v>Medical</v>
      </c>
      <c r="AB1483" t="str" cm="1">
        <f t="array" ref="AB1483">INDEX(Q1483:Q2481, MATCH(MAX(COUNTIFS(Q1483:Q2481, Q1483:Q2481, AC1483:AC2481, "High")), COUNTIFS(Q1483:Q2481, Q1483:Q2481, AC1483:AC2481, "High"), 0))</f>
        <v>South</v>
      </c>
      <c r="AC1483" t="str">
        <v>High Risk</v>
      </c>
      <c r="AH1483">
        <f t="shared" si="93"/>
        <v>648.68905472636811</v>
      </c>
      <c r="AJ1483">
        <f t="shared" si="94"/>
        <v>0.15436241610738255</v>
      </c>
      <c r="AK1483">
        <f t="shared" si="95"/>
        <v>0.14085904245475275</v>
      </c>
      <c r="AM1483">
        <v>0.52504910257686699</v>
      </c>
      <c r="AN1483" s="8">
        <f>IF(L1483="Male", 1, 0)</f>
        <v>0</v>
      </c>
    </row>
    <row r="1484" spans="1:40" ht="15" x14ac:dyDescent="0.3">
      <c r="A1484">
        <v>1483</v>
      </c>
      <c r="B1484">
        <v>39</v>
      </c>
      <c r="C1484">
        <v>50321</v>
      </c>
      <c r="D1484">
        <v>712</v>
      </c>
      <c r="E1484">
        <v>220932</v>
      </c>
      <c r="F1484" t="s">
        <v>44</v>
      </c>
      <c r="G1484">
        <v>3233</v>
      </c>
      <c r="H1484">
        <v>0</v>
      </c>
      <c r="I1484">
        <v>1</v>
      </c>
      <c r="J1484" t="s">
        <v>20</v>
      </c>
      <c r="K1484" t="s">
        <v>33</v>
      </c>
      <c r="L1484" t="s">
        <v>22</v>
      </c>
      <c r="M1484" t="s">
        <v>37</v>
      </c>
      <c r="N1484">
        <v>1</v>
      </c>
      <c r="O1484">
        <v>1</v>
      </c>
      <c r="P1484">
        <v>104065</v>
      </c>
      <c r="Q1484" t="s">
        <v>38</v>
      </c>
      <c r="R1484">
        <v>3</v>
      </c>
      <c r="S1484" t="s">
        <v>25</v>
      </c>
      <c r="W1484" t="str">
        <f>IF(B1484&lt;30,"&lt;30",IF(B1484&lt;=40,"30-40",IF(B1484&lt;=50,"41-50",IF(B1484&lt;=60,"51-60","&gt;60"))))</f>
        <v>30-40</v>
      </c>
      <c r="X1484" t="str">
        <f t="shared" si="92"/>
        <v>31-45 (Middle-Aged)</v>
      </c>
      <c r="AA1484" t="str" cm="1">
        <f t="array" ref="AA1484">INDEX(F1484:F2983, MATCH(MAX(IF(H1484:H2983="0", COUNTIF(F1484:F2983, F1484:F2983), 0)), IF(H1484:H2983="0", COUNTIF(F1484:F2983, F1484:F2983), 0), 0))</f>
        <v>Personal</v>
      </c>
      <c r="AB1484" t="str" cm="1">
        <f t="array" ref="AB1484">INDEX(Q1484:Q2482, MATCH(MAX(COUNTIFS(Q1484:Q2482, Q1484:Q2482, AC1484:AC2482, "High")), COUNTIFS(Q1484:Q2482, Q1484:Q2482, AC1484:AC2482, "High"), 0))</f>
        <v>North</v>
      </c>
      <c r="AC1484" t="str">
        <v>High Risk</v>
      </c>
      <c r="AH1484">
        <f t="shared" si="93"/>
        <v>652.44324324324327</v>
      </c>
      <c r="AJ1484">
        <f t="shared" si="94"/>
        <v>0.15436241610738255</v>
      </c>
      <c r="AK1484">
        <f t="shared" si="95"/>
        <v>0.15872240565388143</v>
      </c>
      <c r="AM1484">
        <v>0.5547459790193966</v>
      </c>
      <c r="AN1484" s="8">
        <f>IF(L1484="Male", 1, 0)</f>
        <v>0</v>
      </c>
    </row>
    <row r="1485" spans="1:40" ht="15" x14ac:dyDescent="0.3">
      <c r="A1485">
        <v>1484</v>
      </c>
      <c r="B1485">
        <v>53</v>
      </c>
      <c r="C1485">
        <v>67760</v>
      </c>
      <c r="D1485">
        <v>646</v>
      </c>
      <c r="E1485">
        <v>227158</v>
      </c>
      <c r="F1485" t="s">
        <v>28</v>
      </c>
      <c r="G1485">
        <v>6428</v>
      </c>
      <c r="H1485">
        <v>1</v>
      </c>
      <c r="I1485">
        <v>1</v>
      </c>
      <c r="J1485" t="s">
        <v>20</v>
      </c>
      <c r="K1485" t="s">
        <v>33</v>
      </c>
      <c r="L1485" t="s">
        <v>22</v>
      </c>
      <c r="M1485" t="s">
        <v>41</v>
      </c>
      <c r="N1485">
        <v>0</v>
      </c>
      <c r="O1485">
        <v>2</v>
      </c>
      <c r="P1485">
        <v>96169</v>
      </c>
      <c r="Q1485" t="s">
        <v>24</v>
      </c>
      <c r="R1485">
        <v>1</v>
      </c>
      <c r="S1485" t="s">
        <v>42</v>
      </c>
      <c r="W1485" t="str">
        <f>IF(B1485&lt;30,"&lt;30",IF(B1485&lt;=40,"30-40",IF(B1485&lt;=50,"41-50",IF(B1485&lt;=60,"51-60","&gt;60"))))</f>
        <v>51-60</v>
      </c>
      <c r="X1485" t="str">
        <f t="shared" si="92"/>
        <v>46-60 (Older Adult)</v>
      </c>
      <c r="AA1485" t="str" cm="1">
        <f t="array" ref="AA1485">INDEX(F1485:F2984, MATCH(MAX(IF(H1485:H2984="0", COUNTIF(F1485:F2984, F1485:F2984), 0)), IF(H1485:H2984="0", COUNTIF(F1485:F2984, F1485:F2984), 0), 0))</f>
        <v>Education</v>
      </c>
      <c r="AB1485" t="str" cm="1">
        <f t="array" ref="AB1485">INDEX(Q1485:Q2483, MATCH(MAX(COUNTIFS(Q1485:Q2483, Q1485:Q2483, AC1485:AC2483, "High")), COUNTIFS(Q1485:Q2483, Q1485:Q2483, AC1485:AC2483, "High"), 0))</f>
        <v>East</v>
      </c>
      <c r="AC1485" t="str">
        <v>High Risk</v>
      </c>
      <c r="AH1485">
        <f t="shared" si="93"/>
        <v>648.68905472636811</v>
      </c>
      <c r="AJ1485">
        <f t="shared" si="94"/>
        <v>0.15873015873015872</v>
      </c>
      <c r="AK1485">
        <f t="shared" si="95"/>
        <v>0.13428793245291842</v>
      </c>
      <c r="AM1485">
        <v>0.71258926712706927</v>
      </c>
      <c r="AN1485" s="8">
        <f>IF(L1485="Male", 1, 0)</f>
        <v>0</v>
      </c>
    </row>
    <row r="1486" spans="1:40" ht="15" x14ac:dyDescent="0.3">
      <c r="A1486">
        <v>1485</v>
      </c>
      <c r="B1486">
        <v>62</v>
      </c>
      <c r="C1486">
        <v>16098</v>
      </c>
      <c r="D1486">
        <v>593</v>
      </c>
      <c r="E1486">
        <v>120778</v>
      </c>
      <c r="F1486" t="s">
        <v>19</v>
      </c>
      <c r="G1486">
        <v>3648</v>
      </c>
      <c r="H1486">
        <v>1</v>
      </c>
      <c r="I1486">
        <v>0</v>
      </c>
      <c r="J1486" t="s">
        <v>20</v>
      </c>
      <c r="K1486" t="s">
        <v>33</v>
      </c>
      <c r="L1486" t="s">
        <v>30</v>
      </c>
      <c r="M1486" t="s">
        <v>23</v>
      </c>
      <c r="N1486">
        <v>1</v>
      </c>
      <c r="O1486">
        <v>3</v>
      </c>
      <c r="P1486">
        <v>105706</v>
      </c>
      <c r="Q1486" t="s">
        <v>26</v>
      </c>
      <c r="R1486">
        <v>12</v>
      </c>
      <c r="S1486" t="s">
        <v>25</v>
      </c>
      <c r="W1486" t="str">
        <f>IF(B1486&lt;30,"&lt;30",IF(B1486&lt;=40,"30-40",IF(B1486&lt;=50,"41-50",IF(B1486&lt;=60,"51-60","&gt;60"))))</f>
        <v>&gt;60</v>
      </c>
      <c r="X1486" t="str">
        <f t="shared" si="92"/>
        <v>46-60 (Older Adult)</v>
      </c>
      <c r="AA1486" t="str" cm="1">
        <f t="array" ref="AA1486">INDEX(F1486:F2985, MATCH(MAX(IF(H1486:H2985="0", COUNTIF(F1486:F2985, F1486:F2985), 0)), IF(H1486:H2985="0", COUNTIF(F1486:F2985, F1486:F2985), 0), 0))</f>
        <v>Home</v>
      </c>
      <c r="AB1486" t="str" cm="1">
        <f t="array" ref="AB1486">INDEX(Q1486:Q2484, MATCH(MAX(COUNTIFS(Q1486:Q2484, Q1486:Q2484, AC1486:AC2484, "High")), COUNTIFS(Q1486:Q2484, Q1486:Q2484, AC1486:AC2484, "High"), 0))</f>
        <v>West</v>
      </c>
      <c r="AC1486" t="str">
        <v>Low Risk</v>
      </c>
      <c r="AH1486">
        <f t="shared" si="93"/>
        <v>647.51989389920425</v>
      </c>
      <c r="AJ1486">
        <f t="shared" si="94"/>
        <v>0.15436241610738255</v>
      </c>
      <c r="AK1486">
        <f t="shared" si="95"/>
        <v>0.21262162778128116</v>
      </c>
      <c r="AM1486">
        <v>0.24498791669306591</v>
      </c>
      <c r="AN1486" s="8">
        <f>IF(L1486="Male", 1, 0)</f>
        <v>1</v>
      </c>
    </row>
    <row r="1487" spans="1:40" ht="15" x14ac:dyDescent="0.3">
      <c r="A1487">
        <v>1486</v>
      </c>
      <c r="B1487">
        <v>50</v>
      </c>
      <c r="C1487">
        <v>47596</v>
      </c>
      <c r="D1487">
        <v>586</v>
      </c>
      <c r="E1487">
        <v>231321</v>
      </c>
      <c r="F1487" t="s">
        <v>44</v>
      </c>
      <c r="G1487">
        <v>4220</v>
      </c>
      <c r="H1487">
        <v>0</v>
      </c>
      <c r="I1487">
        <v>1</v>
      </c>
      <c r="J1487" t="s">
        <v>20</v>
      </c>
      <c r="K1487" t="s">
        <v>21</v>
      </c>
      <c r="L1487" t="s">
        <v>30</v>
      </c>
      <c r="M1487" t="s">
        <v>23</v>
      </c>
      <c r="N1487">
        <v>0</v>
      </c>
      <c r="O1487">
        <v>4</v>
      </c>
      <c r="P1487">
        <v>98648</v>
      </c>
      <c r="Q1487" t="s">
        <v>32</v>
      </c>
      <c r="R1487">
        <v>13</v>
      </c>
      <c r="S1487" t="s">
        <v>34</v>
      </c>
      <c r="W1487" t="str">
        <f>IF(B1487&lt;30,"&lt;30",IF(B1487&lt;=40,"30-40",IF(B1487&lt;=50,"41-50",IF(B1487&lt;=60,"51-60","&gt;60"))))</f>
        <v>41-50</v>
      </c>
      <c r="X1487" t="str">
        <f t="shared" si="92"/>
        <v>46-60 (Older Adult)</v>
      </c>
      <c r="AA1487" t="str" cm="1">
        <f t="array" ref="AA1487">INDEX(F1487:F2986, MATCH(MAX(IF(H1487:H2986="0", COUNTIF(F1487:F2986, F1487:F2986), 0)), IF(H1487:H2986="0", COUNTIF(F1487:F2986, F1487:F2986), 0), 0))</f>
        <v>Personal</v>
      </c>
      <c r="AB1487" t="str" cm="1">
        <f t="array" ref="AB1487">INDEX(Q1487:Q2485, MATCH(MAX(COUNTIFS(Q1487:Q2485, Q1487:Q2485, AC1487:AC2485, "High")), COUNTIFS(Q1487:Q2485, Q1487:Q2485, AC1487:AC2485, "High"), 0))</f>
        <v>South</v>
      </c>
      <c r="AC1487" t="str">
        <v>Low Risk</v>
      </c>
      <c r="AH1487">
        <f t="shared" si="93"/>
        <v>647.51989389920425</v>
      </c>
      <c r="AJ1487">
        <f t="shared" si="94"/>
        <v>0.15873015873015872</v>
      </c>
      <c r="AK1487">
        <f t="shared" si="95"/>
        <v>0.15694120514358612</v>
      </c>
      <c r="AM1487">
        <v>0.53008155100784737</v>
      </c>
      <c r="AN1487" s="8">
        <f>IF(L1487="Male", 1, 0)</f>
        <v>1</v>
      </c>
    </row>
    <row r="1488" spans="1:40" ht="15" x14ac:dyDescent="0.3">
      <c r="A1488">
        <v>1487</v>
      </c>
      <c r="B1488">
        <v>32</v>
      </c>
      <c r="C1488">
        <v>75521</v>
      </c>
      <c r="D1488">
        <v>689</v>
      </c>
      <c r="E1488">
        <v>209025</v>
      </c>
      <c r="F1488" t="s">
        <v>35</v>
      </c>
      <c r="G1488">
        <v>3228</v>
      </c>
      <c r="H1488">
        <v>0</v>
      </c>
      <c r="I1488">
        <v>0</v>
      </c>
      <c r="J1488" t="s">
        <v>20</v>
      </c>
      <c r="K1488" t="s">
        <v>21</v>
      </c>
      <c r="L1488" t="s">
        <v>22</v>
      </c>
      <c r="M1488" t="s">
        <v>37</v>
      </c>
      <c r="N1488">
        <v>0</v>
      </c>
      <c r="O1488">
        <v>3</v>
      </c>
      <c r="P1488">
        <v>175568</v>
      </c>
      <c r="Q1488" t="s">
        <v>26</v>
      </c>
      <c r="R1488">
        <v>14</v>
      </c>
      <c r="S1488" t="s">
        <v>39</v>
      </c>
      <c r="W1488" t="str">
        <f>IF(B1488&lt;30,"&lt;30",IF(B1488&lt;=40,"30-40",IF(B1488&lt;=50,"41-50",IF(B1488&lt;=60,"51-60","&gt;60"))))</f>
        <v>30-40</v>
      </c>
      <c r="X1488" t="str">
        <f t="shared" si="92"/>
        <v>31-45 (Middle-Aged)</v>
      </c>
      <c r="AA1488" t="str" cm="1">
        <f t="array" ref="AA1488">INDEX(F1488:F2987, MATCH(MAX(IF(H1488:H2987="0", COUNTIF(F1488:F2987, F1488:F2987), 0)), IF(H1488:H2987="0", COUNTIF(F1488:F2987, F1488:F2987), 0), 0))</f>
        <v>Medical</v>
      </c>
      <c r="AB1488" t="str" cm="1">
        <f t="array" ref="AB1488">INDEX(Q1488:Q2486, MATCH(MAX(COUNTIFS(Q1488:Q2486, Q1488:Q2486, AC1488:AC2486, "High")), COUNTIFS(Q1488:Q2486, Q1488:Q2486, AC1488:AC2486, "High"), 0))</f>
        <v>West</v>
      </c>
      <c r="AC1488" t="str">
        <v>High Risk</v>
      </c>
      <c r="AH1488">
        <f t="shared" si="93"/>
        <v>652.44324324324327</v>
      </c>
      <c r="AJ1488">
        <f t="shared" si="94"/>
        <v>0.15873015873015872</v>
      </c>
      <c r="AK1488">
        <f t="shared" si="95"/>
        <v>0.20160591403794581</v>
      </c>
      <c r="AM1488">
        <v>0.78283536833721024</v>
      </c>
      <c r="AN1488" s="8">
        <f>IF(L1488="Male", 1, 0)</f>
        <v>0</v>
      </c>
    </row>
    <row r="1489" spans="1:40" ht="15" x14ac:dyDescent="0.3">
      <c r="A1489">
        <v>1488</v>
      </c>
      <c r="B1489">
        <v>30</v>
      </c>
      <c r="C1489">
        <v>62672</v>
      </c>
      <c r="D1489">
        <v>684</v>
      </c>
      <c r="E1489">
        <v>225783</v>
      </c>
      <c r="F1489" t="s">
        <v>19</v>
      </c>
      <c r="G1489">
        <v>4796</v>
      </c>
      <c r="H1489">
        <v>0</v>
      </c>
      <c r="I1489">
        <v>0</v>
      </c>
      <c r="J1489" t="s">
        <v>20</v>
      </c>
      <c r="K1489" t="s">
        <v>33</v>
      </c>
      <c r="L1489" t="s">
        <v>30</v>
      </c>
      <c r="M1489" t="s">
        <v>31</v>
      </c>
      <c r="N1489">
        <v>4</v>
      </c>
      <c r="O1489">
        <v>4</v>
      </c>
      <c r="P1489">
        <v>103802</v>
      </c>
      <c r="Q1489" t="s">
        <v>26</v>
      </c>
      <c r="R1489">
        <v>10</v>
      </c>
      <c r="S1489" t="s">
        <v>39</v>
      </c>
      <c r="W1489" t="str">
        <f>IF(B1489&lt;30,"&lt;30",IF(B1489&lt;=40,"30-40",IF(B1489&lt;=50,"41-50",IF(B1489&lt;=60,"51-60","&gt;60"))))</f>
        <v>30-40</v>
      </c>
      <c r="X1489" t="str">
        <f t="shared" si="92"/>
        <v>18-30 (Young Adult)</v>
      </c>
      <c r="AA1489" t="str" cm="1">
        <f t="array" ref="AA1489">INDEX(F1489:F2988, MATCH(MAX(IF(H1489:H2988="0", COUNTIF(F1489:F2988, F1489:F2988), 0)), IF(H1489:H2988="0", COUNTIF(F1489:F2988, F1489:F2988), 0), 0))</f>
        <v>Home</v>
      </c>
      <c r="AB1489" t="str" cm="1">
        <f t="array" ref="AB1489">INDEX(Q1489:Q2487, MATCH(MAX(COUNTIFS(Q1489:Q2487, Q1489:Q2487, AC1489:AC2487, "High")), COUNTIFS(Q1489:Q2487, Q1489:Q2487, AC1489:AC2487, "High"), 0))</f>
        <v>West</v>
      </c>
      <c r="AC1489" t="str">
        <v>High Risk</v>
      </c>
      <c r="AH1489">
        <f t="shared" si="93"/>
        <v>647.78062678062679</v>
      </c>
      <c r="AJ1489">
        <f t="shared" si="94"/>
        <v>0.17796610169491525</v>
      </c>
      <c r="AK1489">
        <f t="shared" si="95"/>
        <v>0.22232432294997181</v>
      </c>
      <c r="AM1489">
        <v>0.66653693328385366</v>
      </c>
      <c r="AN1489" s="8">
        <f>IF(L1489="Male", 1, 0)</f>
        <v>1</v>
      </c>
    </row>
    <row r="1490" spans="1:40" ht="15" x14ac:dyDescent="0.3">
      <c r="A1490">
        <v>1489</v>
      </c>
      <c r="B1490">
        <v>54</v>
      </c>
      <c r="C1490">
        <v>37434</v>
      </c>
      <c r="D1490">
        <v>728</v>
      </c>
      <c r="E1490">
        <v>203622</v>
      </c>
      <c r="F1490" t="s">
        <v>44</v>
      </c>
      <c r="G1490">
        <v>4751</v>
      </c>
      <c r="H1490">
        <v>0</v>
      </c>
      <c r="I1490">
        <v>1</v>
      </c>
      <c r="J1490" t="s">
        <v>20</v>
      </c>
      <c r="K1490" t="s">
        <v>21</v>
      </c>
      <c r="L1490" t="s">
        <v>22</v>
      </c>
      <c r="M1490" t="s">
        <v>23</v>
      </c>
      <c r="N1490">
        <v>1</v>
      </c>
      <c r="O1490">
        <v>1</v>
      </c>
      <c r="P1490">
        <v>88627</v>
      </c>
      <c r="Q1490" t="s">
        <v>24</v>
      </c>
      <c r="R1490">
        <v>14</v>
      </c>
      <c r="S1490" t="s">
        <v>45</v>
      </c>
      <c r="W1490" t="str">
        <f>IF(B1490&lt;30,"&lt;30",IF(B1490&lt;=40,"30-40",IF(B1490&lt;=50,"41-50",IF(B1490&lt;=60,"51-60","&gt;60"))))</f>
        <v>51-60</v>
      </c>
      <c r="X1490" t="str">
        <f t="shared" si="92"/>
        <v>46-60 (Older Adult)</v>
      </c>
      <c r="AA1490" t="str" cm="1">
        <f t="array" ref="AA1490">INDEX(F1490:F2989, MATCH(MAX(IF(H1490:H2989="0", COUNTIF(F1490:F2989, F1490:F2989), 0)), IF(H1490:H2989="0", COUNTIF(F1490:F2989, F1490:F2989), 0), 0))</f>
        <v>Personal</v>
      </c>
      <c r="AB1490" t="str" cm="1">
        <f t="array" ref="AB1490">INDEX(Q1490:Q2488, MATCH(MAX(COUNTIFS(Q1490:Q2488, Q1490:Q2488, AC1490:AC2488, "High")), COUNTIFS(Q1490:Q2488, Q1490:Q2488, AC1490:AC2488, "High"), 0))</f>
        <v>East</v>
      </c>
      <c r="AC1490" t="str">
        <v>High Risk</v>
      </c>
      <c r="AH1490">
        <f t="shared" si="93"/>
        <v>647.51989389920425</v>
      </c>
      <c r="AJ1490">
        <f t="shared" si="94"/>
        <v>0.15436241610738255</v>
      </c>
      <c r="AK1490">
        <f t="shared" si="95"/>
        <v>0.30151134457776363</v>
      </c>
      <c r="AM1490">
        <v>0.43810359964881473</v>
      </c>
      <c r="AN1490" s="8">
        <f>IF(L1490="Male", 1, 0)</f>
        <v>0</v>
      </c>
    </row>
    <row r="1491" spans="1:40" ht="15" x14ac:dyDescent="0.3">
      <c r="A1491">
        <v>1490</v>
      </c>
      <c r="B1491">
        <v>36</v>
      </c>
      <c r="C1491">
        <v>54717</v>
      </c>
      <c r="D1491">
        <v>683</v>
      </c>
      <c r="E1491">
        <v>221273</v>
      </c>
      <c r="F1491" t="s">
        <v>44</v>
      </c>
      <c r="G1491">
        <v>5980</v>
      </c>
      <c r="H1491">
        <v>0</v>
      </c>
      <c r="I1491">
        <v>1</v>
      </c>
      <c r="J1491" t="s">
        <v>20</v>
      </c>
      <c r="K1491" t="s">
        <v>21</v>
      </c>
      <c r="L1491" t="s">
        <v>30</v>
      </c>
      <c r="M1491" t="s">
        <v>23</v>
      </c>
      <c r="N1491">
        <v>1</v>
      </c>
      <c r="O1491">
        <v>2</v>
      </c>
      <c r="P1491">
        <v>103033</v>
      </c>
      <c r="Q1491" t="s">
        <v>38</v>
      </c>
      <c r="R1491">
        <v>14</v>
      </c>
      <c r="S1491" t="s">
        <v>43</v>
      </c>
      <c r="W1491" t="str">
        <f>IF(B1491&lt;30,"&lt;30",IF(B1491&lt;=40,"30-40",IF(B1491&lt;=50,"41-50",IF(B1491&lt;=60,"51-60","&gt;60"))))</f>
        <v>30-40</v>
      </c>
      <c r="X1491" t="str">
        <f t="shared" si="92"/>
        <v>31-45 (Middle-Aged)</v>
      </c>
      <c r="AA1491" t="str" cm="1">
        <f t="array" ref="AA1491">INDEX(F1491:F2990, MATCH(MAX(IF(H1491:H2990="0", COUNTIF(F1491:F2990, F1491:F2990), 0)), IF(H1491:H2990="0", COUNTIF(F1491:F2990, F1491:F2990), 0), 0))</f>
        <v>Personal</v>
      </c>
      <c r="AB1491" t="str" cm="1">
        <f t="array" ref="AB1491">INDEX(Q1491:Q2489, MATCH(MAX(COUNTIFS(Q1491:Q2489, Q1491:Q2489, AC1491:AC2489, "High")), COUNTIFS(Q1491:Q2489, Q1491:Q2489, AC1491:AC2489, "High"), 0))</f>
        <v>North</v>
      </c>
      <c r="AC1491" t="str">
        <v>High Risk</v>
      </c>
      <c r="AH1491">
        <f t="shared" si="93"/>
        <v>647.51989389920425</v>
      </c>
      <c r="AJ1491">
        <f t="shared" si="94"/>
        <v>0.15436241610738255</v>
      </c>
      <c r="AK1491">
        <f t="shared" si="95"/>
        <v>0.28867513459481298</v>
      </c>
      <c r="AM1491">
        <v>0.59453490582261526</v>
      </c>
      <c r="AN1491" s="8">
        <f>IF(L1491="Male", 1, 0)</f>
        <v>1</v>
      </c>
    </row>
    <row r="1492" spans="1:40" ht="15" x14ac:dyDescent="0.3">
      <c r="A1492">
        <v>1491</v>
      </c>
      <c r="B1492">
        <v>60</v>
      </c>
      <c r="C1492">
        <v>35349</v>
      </c>
      <c r="D1492">
        <v>645</v>
      </c>
      <c r="E1492">
        <v>223001</v>
      </c>
      <c r="F1492" t="s">
        <v>28</v>
      </c>
      <c r="G1492">
        <v>4052</v>
      </c>
      <c r="H1492">
        <v>0</v>
      </c>
      <c r="I1492">
        <v>1</v>
      </c>
      <c r="J1492" t="s">
        <v>20</v>
      </c>
      <c r="K1492" t="s">
        <v>33</v>
      </c>
      <c r="L1492" t="s">
        <v>22</v>
      </c>
      <c r="M1492" t="s">
        <v>41</v>
      </c>
      <c r="N1492">
        <v>4</v>
      </c>
      <c r="O1492">
        <v>3</v>
      </c>
      <c r="P1492">
        <v>130598</v>
      </c>
      <c r="Q1492" t="s">
        <v>38</v>
      </c>
      <c r="R1492">
        <v>13</v>
      </c>
      <c r="S1492" t="s">
        <v>39</v>
      </c>
      <c r="W1492" t="str">
        <f>IF(B1492&lt;30,"&lt;30",IF(B1492&lt;=40,"30-40",IF(B1492&lt;=50,"41-50",IF(B1492&lt;=60,"51-60","&gt;60"))))</f>
        <v>51-60</v>
      </c>
      <c r="X1492" t="str">
        <f t="shared" si="92"/>
        <v>46-60 (Older Adult)</v>
      </c>
      <c r="AA1492" t="str" cm="1">
        <f t="array" ref="AA1492">INDEX(F1492:F2991, MATCH(MAX(IF(H1492:H2991="0", COUNTIF(F1492:F2991, F1492:F2991), 0)), IF(H1492:H2991="0", COUNTIF(F1492:F2991, F1492:F2991), 0), 0))</f>
        <v>Education</v>
      </c>
      <c r="AB1492" t="str" cm="1">
        <f t="array" ref="AB1492">INDEX(Q1492:Q2490, MATCH(MAX(COUNTIFS(Q1492:Q2490, Q1492:Q2490, AC1492:AC2490, "High")), COUNTIFS(Q1492:Q2490, Q1492:Q2490, AC1492:AC2490, "High"), 0))</f>
        <v>North</v>
      </c>
      <c r="AC1492" t="str">
        <v>High Risk</v>
      </c>
      <c r="AH1492">
        <f t="shared" si="93"/>
        <v>648.68905472636811</v>
      </c>
      <c r="AJ1492">
        <f t="shared" si="94"/>
        <v>0.17796610169491525</v>
      </c>
      <c r="AK1492">
        <f t="shared" si="95"/>
        <v>0.28734788556634538</v>
      </c>
      <c r="AM1492">
        <v>0.41923191803263848</v>
      </c>
      <c r="AN1492" s="8">
        <f>IF(L1492="Male", 1, 0)</f>
        <v>0</v>
      </c>
    </row>
    <row r="1493" spans="1:40" ht="15" x14ac:dyDescent="0.3">
      <c r="A1493">
        <v>1492</v>
      </c>
      <c r="B1493">
        <v>49</v>
      </c>
      <c r="C1493">
        <v>44877</v>
      </c>
      <c r="D1493">
        <v>674</v>
      </c>
      <c r="E1493">
        <v>223595</v>
      </c>
      <c r="F1493" t="s">
        <v>19</v>
      </c>
      <c r="G1493">
        <v>3914</v>
      </c>
      <c r="H1493">
        <v>0</v>
      </c>
      <c r="I1493">
        <v>1</v>
      </c>
      <c r="J1493" t="s">
        <v>20</v>
      </c>
      <c r="K1493" t="s">
        <v>29</v>
      </c>
      <c r="L1493" t="s">
        <v>22</v>
      </c>
      <c r="M1493" t="s">
        <v>41</v>
      </c>
      <c r="N1493">
        <v>4</v>
      </c>
      <c r="O1493">
        <v>3</v>
      </c>
      <c r="P1493">
        <v>98511</v>
      </c>
      <c r="Q1493" t="s">
        <v>38</v>
      </c>
      <c r="R1493">
        <v>3</v>
      </c>
      <c r="S1493" t="s">
        <v>43</v>
      </c>
      <c r="W1493" t="str">
        <f>IF(B1493&lt;30,"&lt;30",IF(B1493&lt;=40,"30-40",IF(B1493&lt;=50,"41-50",IF(B1493&lt;=60,"51-60","&gt;60"))))</f>
        <v>41-50</v>
      </c>
      <c r="X1493" t="str">
        <f t="shared" si="92"/>
        <v>46-60 (Older Adult)</v>
      </c>
      <c r="AA1493" t="str" cm="1">
        <f t="array" ref="AA1493">INDEX(F1493:F2992, MATCH(MAX(IF(H1493:H2992="0", COUNTIF(F1493:F2992, F1493:F2992), 0)), IF(H1493:H2992="0", COUNTIF(F1493:F2992, F1493:F2992), 0), 0))</f>
        <v>Home</v>
      </c>
      <c r="AB1493" t="str" cm="1">
        <f t="array" ref="AB1493">INDEX(Q1493:Q2491, MATCH(MAX(COUNTIFS(Q1493:Q2491, Q1493:Q2491, AC1493:AC2491, "High")), COUNTIFS(Q1493:Q2491, Q1493:Q2491, AC1493:AC2491, "High"), 0))</f>
        <v>North</v>
      </c>
      <c r="AC1493" t="str">
        <v>High Risk</v>
      </c>
      <c r="AH1493">
        <f t="shared" si="93"/>
        <v>648.68905472636811</v>
      </c>
      <c r="AJ1493">
        <f t="shared" si="94"/>
        <v>0.17796610169491525</v>
      </c>
      <c r="AK1493">
        <f t="shared" si="95"/>
        <v>0.33541019662496835</v>
      </c>
      <c r="AM1493">
        <v>0.50547142999375472</v>
      </c>
      <c r="AN1493" s="8">
        <f>IF(L1493="Male", 1, 0)</f>
        <v>0</v>
      </c>
    </row>
    <row r="1494" spans="1:40" ht="15" x14ac:dyDescent="0.3">
      <c r="A1494">
        <v>1493</v>
      </c>
      <c r="B1494">
        <v>35</v>
      </c>
      <c r="C1494">
        <v>55007</v>
      </c>
      <c r="D1494">
        <v>653</v>
      </c>
      <c r="E1494">
        <v>212203</v>
      </c>
      <c r="F1494" t="s">
        <v>44</v>
      </c>
      <c r="G1494">
        <v>5080</v>
      </c>
      <c r="H1494">
        <v>1</v>
      </c>
      <c r="I1494">
        <v>1</v>
      </c>
      <c r="J1494" t="s">
        <v>20</v>
      </c>
      <c r="K1494" t="s">
        <v>29</v>
      </c>
      <c r="L1494" t="s">
        <v>30</v>
      </c>
      <c r="M1494" t="s">
        <v>41</v>
      </c>
      <c r="N1494">
        <v>1</v>
      </c>
      <c r="O1494">
        <v>3</v>
      </c>
      <c r="P1494">
        <v>120541</v>
      </c>
      <c r="Q1494" t="s">
        <v>38</v>
      </c>
      <c r="R1494">
        <v>19</v>
      </c>
      <c r="S1494" t="s">
        <v>45</v>
      </c>
      <c r="W1494" t="str">
        <f>IF(B1494&lt;30,"&lt;30",IF(B1494&lt;=40,"30-40",IF(B1494&lt;=50,"41-50",IF(B1494&lt;=60,"51-60","&gt;60"))))</f>
        <v>30-40</v>
      </c>
      <c r="X1494" t="str">
        <f t="shared" si="92"/>
        <v>31-45 (Middle-Aged)</v>
      </c>
      <c r="AA1494" t="str" cm="1">
        <f t="array" ref="AA1494">INDEX(F1494:F2993, MATCH(MAX(IF(H1494:H2993="0", COUNTIF(F1494:F2993, F1494:F2993), 0)), IF(H1494:H2993="0", COUNTIF(F1494:F2993, F1494:F2993), 0), 0))</f>
        <v>Personal</v>
      </c>
      <c r="AB1494" t="str" cm="1">
        <f t="array" ref="AB1494">INDEX(Q1494:Q2492, MATCH(MAX(COUNTIFS(Q1494:Q2492, Q1494:Q2492, AC1494:AC2492, "High")), COUNTIFS(Q1494:Q2492, Q1494:Q2492, AC1494:AC2492, "High"), 0))</f>
        <v>North</v>
      </c>
      <c r="AC1494" t="str">
        <v>High Risk</v>
      </c>
      <c r="AH1494">
        <f t="shared" si="93"/>
        <v>648.68905472636811</v>
      </c>
      <c r="AJ1494">
        <f t="shared" si="94"/>
        <v>0.15436241610738255</v>
      </c>
      <c r="AK1494">
        <f t="shared" si="95"/>
        <v>0.40370517361463093</v>
      </c>
      <c r="AM1494">
        <v>0.59715974403301864</v>
      </c>
      <c r="AN1494" s="8">
        <f>IF(L1494="Male", 1, 0)</f>
        <v>1</v>
      </c>
    </row>
    <row r="1495" spans="1:40" ht="15" x14ac:dyDescent="0.3">
      <c r="A1495">
        <v>1494</v>
      </c>
      <c r="B1495">
        <v>31</v>
      </c>
      <c r="C1495">
        <v>57647</v>
      </c>
      <c r="D1495">
        <v>633</v>
      </c>
      <c r="E1495">
        <v>195721</v>
      </c>
      <c r="F1495" t="s">
        <v>35</v>
      </c>
      <c r="G1495">
        <v>2924</v>
      </c>
      <c r="H1495">
        <v>0</v>
      </c>
      <c r="I1495">
        <v>0</v>
      </c>
      <c r="J1495" t="s">
        <v>36</v>
      </c>
      <c r="K1495" t="s">
        <v>33</v>
      </c>
      <c r="L1495" t="s">
        <v>22</v>
      </c>
      <c r="M1495" t="s">
        <v>37</v>
      </c>
      <c r="N1495">
        <v>1</v>
      </c>
      <c r="O1495">
        <v>4</v>
      </c>
      <c r="P1495">
        <v>111881</v>
      </c>
      <c r="Q1495" t="s">
        <v>32</v>
      </c>
      <c r="R1495">
        <v>10</v>
      </c>
      <c r="S1495" t="s">
        <v>34</v>
      </c>
      <c r="W1495" t="str">
        <f>IF(B1495&lt;30,"&lt;30",IF(B1495&lt;=40,"30-40",IF(B1495&lt;=50,"41-50",IF(B1495&lt;=60,"51-60","&gt;60"))))</f>
        <v>30-40</v>
      </c>
      <c r="X1495" t="str">
        <f t="shared" si="92"/>
        <v>31-45 (Middle-Aged)</v>
      </c>
      <c r="AA1495" t="str" cm="1">
        <f t="array" ref="AA1495">INDEX(F1495:F2994, MATCH(MAX(IF(H1495:H2994="0", COUNTIF(F1495:F2994, F1495:F2994), 0)), IF(H1495:H2994="0", COUNTIF(F1495:F2994, F1495:F2994), 0), 0))</f>
        <v>Medical</v>
      </c>
      <c r="AB1495" t="str" cm="1">
        <f t="array" ref="AB1495">INDEX(Q1495:Q2493, MATCH(MAX(COUNTIFS(Q1495:Q2493, Q1495:Q2493, AC1495:AC2493, "High")), COUNTIFS(Q1495:Q2493, Q1495:Q2493, AC1495:AC2493, "High"), 0))</f>
        <v>South</v>
      </c>
      <c r="AC1495" t="str">
        <v>High Risk</v>
      </c>
      <c r="AH1495">
        <f t="shared" si="93"/>
        <v>652.44324324324327</v>
      </c>
      <c r="AJ1495">
        <f t="shared" si="94"/>
        <v>0.15436241610738255</v>
      </c>
      <c r="AK1495">
        <f>CORREL(O2:O1501, H2:H1501)</f>
        <v>4.9322536859641983E-2</v>
      </c>
      <c r="AM1495">
        <v>0.62105482291393244</v>
      </c>
      <c r="AN1495" s="8">
        <f>IF(L1495="Male", 1, 0)</f>
        <v>0</v>
      </c>
    </row>
    <row r="1496" spans="1:40" ht="15" x14ac:dyDescent="0.3">
      <c r="A1496">
        <v>1495</v>
      </c>
      <c r="B1496">
        <v>64</v>
      </c>
      <c r="C1496">
        <v>60941</v>
      </c>
      <c r="D1496">
        <v>622</v>
      </c>
      <c r="E1496">
        <v>196017</v>
      </c>
      <c r="F1496" t="s">
        <v>19</v>
      </c>
      <c r="G1496">
        <v>6331</v>
      </c>
      <c r="H1496">
        <v>0</v>
      </c>
      <c r="I1496">
        <v>1</v>
      </c>
      <c r="J1496" t="s">
        <v>20</v>
      </c>
      <c r="K1496" t="s">
        <v>29</v>
      </c>
      <c r="L1496" t="s">
        <v>30</v>
      </c>
      <c r="M1496" t="s">
        <v>31</v>
      </c>
      <c r="N1496">
        <v>0</v>
      </c>
      <c r="O1496">
        <v>1</v>
      </c>
      <c r="P1496">
        <v>91287</v>
      </c>
      <c r="Q1496" t="s">
        <v>26</v>
      </c>
      <c r="R1496">
        <v>12</v>
      </c>
      <c r="S1496" t="s">
        <v>45</v>
      </c>
      <c r="W1496" t="str">
        <f>IF(B1496&lt;30,"&lt;30",IF(B1496&lt;=40,"30-40",IF(B1496&lt;=50,"41-50",IF(B1496&lt;=60,"51-60","&gt;60"))))</f>
        <v>&gt;60</v>
      </c>
      <c r="X1496" t="str">
        <f t="shared" si="92"/>
        <v>46-60 (Older Adult)</v>
      </c>
      <c r="AA1496" t="str" cm="1">
        <f t="array" ref="AA1496">INDEX(F1496:F2995, MATCH(MAX(IF(H1496:H2995="0", COUNTIF(F1496:F2995, F1496:F2995), 0)), IF(H1496:H2995="0", COUNTIF(F1496:F2995, F1496:F2995), 0), 0))</f>
        <v>Home</v>
      </c>
      <c r="AB1496" t="str" cm="1">
        <f t="array" ref="AB1496">INDEX(Q1496:Q2494, MATCH(MAX(COUNTIFS(Q1496:Q2494, Q1496:Q2494, AC1496:AC2494, "High")), COUNTIFS(Q1496:Q2494, Q1496:Q2494, AC1496:AC2494, "High"), 0))</f>
        <v>West</v>
      </c>
      <c r="AC1496" t="str">
        <v>High Risk</v>
      </c>
      <c r="AH1496">
        <f t="shared" si="93"/>
        <v>647.78062678062679</v>
      </c>
      <c r="AJ1496">
        <f t="shared" si="94"/>
        <v>0.15873015873015872</v>
      </c>
      <c r="AK1496">
        <f>CORREL(O3:O1502, H3:H1502)</f>
        <v>4.9455497745355209E-2</v>
      </c>
      <c r="AM1496">
        <v>0.65086936451761812</v>
      </c>
      <c r="AN1496" s="8">
        <f>IF(L1496="Male", 1, 0)</f>
        <v>1</v>
      </c>
    </row>
    <row r="1497" spans="1:40" ht="15" x14ac:dyDescent="0.3">
      <c r="A1497">
        <v>1496</v>
      </c>
      <c r="B1497">
        <v>54</v>
      </c>
      <c r="C1497">
        <v>68506</v>
      </c>
      <c r="D1497">
        <v>563</v>
      </c>
      <c r="E1497">
        <v>211508</v>
      </c>
      <c r="F1497" t="s">
        <v>28</v>
      </c>
      <c r="G1497">
        <v>3678</v>
      </c>
      <c r="H1497">
        <v>0</v>
      </c>
      <c r="I1497">
        <v>1</v>
      </c>
      <c r="J1497" t="s">
        <v>20</v>
      </c>
      <c r="K1497" t="s">
        <v>21</v>
      </c>
      <c r="L1497" t="s">
        <v>30</v>
      </c>
      <c r="M1497" t="s">
        <v>31</v>
      </c>
      <c r="N1497">
        <v>2</v>
      </c>
      <c r="O1497">
        <v>1</v>
      </c>
      <c r="P1497">
        <v>103326</v>
      </c>
      <c r="Q1497" t="s">
        <v>38</v>
      </c>
      <c r="R1497">
        <v>2</v>
      </c>
      <c r="S1497" t="s">
        <v>45</v>
      </c>
      <c r="W1497" t="str">
        <f>IF(B1497&lt;30,"&lt;30",IF(B1497&lt;=40,"30-40",IF(B1497&lt;=50,"41-50",IF(B1497&lt;=60,"51-60","&gt;60"))))</f>
        <v>51-60</v>
      </c>
      <c r="X1497" t="str">
        <f t="shared" si="92"/>
        <v>46-60 (Older Adult)</v>
      </c>
      <c r="AA1497" t="str" cm="1">
        <f t="array" ref="AA1497">INDEX(F1497:F2996, MATCH(MAX(IF(H1497:H2996="0", COUNTIF(F1497:F2996, F1497:F2996), 0)), IF(H1497:H2996="0", COUNTIF(F1497:F2996, F1497:F2996), 0), 0))</f>
        <v>Education</v>
      </c>
      <c r="AB1497" t="str" cm="1">
        <f t="array" ref="AB1497">INDEX(Q1497:Q2495, MATCH(MAX(COUNTIFS(Q1497:Q2495, Q1497:Q2495, AC1497:AC2495, "High")), COUNTIFS(Q1497:Q2495, Q1497:Q2495, AC1497:AC2495, "High"), 0))</f>
        <v>North</v>
      </c>
      <c r="AC1497" t="str">
        <v>Low Risk</v>
      </c>
      <c r="AH1497">
        <f t="shared" si="93"/>
        <v>647.78062678062679</v>
      </c>
      <c r="AJ1497">
        <f t="shared" si="94"/>
        <v>0.13100436681222707</v>
      </c>
      <c r="AK1497">
        <f>CORREL(O4:O1503, H4:H1503)</f>
        <v>4.9340727787102912E-2</v>
      </c>
      <c r="AM1497">
        <v>0.71934143714417598</v>
      </c>
      <c r="AN1497" s="8">
        <f>IF(L1497="Male", 1, 0)</f>
        <v>1</v>
      </c>
    </row>
    <row r="1498" spans="1:40" ht="15" x14ac:dyDescent="0.3">
      <c r="A1498">
        <v>1497</v>
      </c>
      <c r="B1498">
        <v>56</v>
      </c>
      <c r="C1498">
        <v>32094</v>
      </c>
      <c r="D1498">
        <v>612</v>
      </c>
      <c r="E1498">
        <v>241270</v>
      </c>
      <c r="F1498" t="s">
        <v>40</v>
      </c>
      <c r="G1498">
        <v>6816</v>
      </c>
      <c r="H1498">
        <v>0</v>
      </c>
      <c r="I1498">
        <v>0</v>
      </c>
      <c r="J1498" t="s">
        <v>20</v>
      </c>
      <c r="K1498" t="s">
        <v>29</v>
      </c>
      <c r="L1498" t="s">
        <v>30</v>
      </c>
      <c r="M1498" t="s">
        <v>41</v>
      </c>
      <c r="N1498">
        <v>5</v>
      </c>
      <c r="O1498">
        <v>2</v>
      </c>
      <c r="P1498">
        <v>147967</v>
      </c>
      <c r="Q1498" t="s">
        <v>26</v>
      </c>
      <c r="R1498">
        <v>1</v>
      </c>
      <c r="S1498" t="s">
        <v>45</v>
      </c>
      <c r="W1498" t="str">
        <f>IF(B1498&lt;30,"&lt;30",IF(B1498&lt;=40,"30-40",IF(B1498&lt;=50,"41-50",IF(B1498&lt;=60,"51-60","&gt;60"))))</f>
        <v>51-60</v>
      </c>
      <c r="X1498" t="str">
        <f t="shared" si="92"/>
        <v>46-60 (Older Adult)</v>
      </c>
      <c r="AA1498" t="str" cm="1">
        <f t="array" ref="AA1498">INDEX(F1498:F2997, MATCH(MAX(IF(H1498:H2997="0", COUNTIF(F1498:F2997, F1498:F2997), 0)), IF(H1498:H2997="0", COUNTIF(F1498:F2997, F1498:F2997), 0), 0))</f>
        <v>Car</v>
      </c>
      <c r="AB1498" t="str" cm="1">
        <f t="array" ref="AB1498">INDEX(Q1498:Q2496, MATCH(MAX(COUNTIFS(Q1498:Q2496, Q1498:Q2496, AC1498:AC2496, "High")), COUNTIFS(Q1498:Q2496, Q1498:Q2496, AC1498:AC2496, "High"), 0))</f>
        <v>West</v>
      </c>
      <c r="AC1498" t="str">
        <v>High Risk</v>
      </c>
      <c r="AH1498">
        <f t="shared" si="93"/>
        <v>648.68905472636811</v>
      </c>
      <c r="AJ1498">
        <f t="shared" si="94"/>
        <v>0.11715481171548117</v>
      </c>
      <c r="AK1498">
        <f>CORREL(O5:O1504, H5:H1504)</f>
        <v>5.1625379786441168E-2</v>
      </c>
      <c r="AM1498">
        <v>0.38977037191242092</v>
      </c>
      <c r="AN1498" s="8">
        <f>IF(L1498="Male", 1, 0)</f>
        <v>1</v>
      </c>
    </row>
    <row r="1499" spans="1:40" ht="15" x14ac:dyDescent="0.3">
      <c r="A1499">
        <v>1498</v>
      </c>
      <c r="B1499">
        <v>50</v>
      </c>
      <c r="C1499">
        <v>50360</v>
      </c>
      <c r="D1499">
        <v>649</v>
      </c>
      <c r="E1499">
        <v>298237</v>
      </c>
      <c r="F1499" t="s">
        <v>44</v>
      </c>
      <c r="G1499">
        <v>4207</v>
      </c>
      <c r="H1499">
        <v>0</v>
      </c>
      <c r="I1499">
        <v>1</v>
      </c>
      <c r="J1499" t="s">
        <v>20</v>
      </c>
      <c r="K1499" t="s">
        <v>33</v>
      </c>
      <c r="L1499" t="s">
        <v>30</v>
      </c>
      <c r="M1499" t="s">
        <v>37</v>
      </c>
      <c r="N1499">
        <v>0</v>
      </c>
      <c r="O1499">
        <v>2</v>
      </c>
      <c r="P1499">
        <v>107292</v>
      </c>
      <c r="Q1499" t="s">
        <v>32</v>
      </c>
      <c r="R1499">
        <v>4</v>
      </c>
      <c r="S1499" t="s">
        <v>43</v>
      </c>
      <c r="W1499" t="str">
        <f>IF(B1499&lt;30,"&lt;30",IF(B1499&lt;=40,"30-40",IF(B1499&lt;=50,"41-50",IF(B1499&lt;=60,"51-60","&gt;60"))))</f>
        <v>41-50</v>
      </c>
      <c r="X1499" t="str">
        <f t="shared" si="92"/>
        <v>46-60 (Older Adult)</v>
      </c>
      <c r="AA1499" t="str" cm="1">
        <f t="array" ref="AA1499">INDEX(F1499:F2998, MATCH(MAX(IF(H1499:H2998="0", COUNTIF(F1499:F2998, F1499:F2998), 0)), IF(H1499:H2998="0", COUNTIF(F1499:F2998, F1499:F2998), 0), 0))</f>
        <v>Personal</v>
      </c>
      <c r="AB1499" t="str" cm="1">
        <f t="array" ref="AB1499">INDEX(Q1499:Q2497, MATCH(MAX(COUNTIFS(Q1499:Q2497, Q1499:Q2497, AC1499:AC2497, "High")), COUNTIFS(Q1499:Q2497, Q1499:Q2497, AC1499:AC2497, "High"), 0))</f>
        <v>South</v>
      </c>
      <c r="AC1499" t="str">
        <v>High Risk</v>
      </c>
      <c r="AH1499">
        <f t="shared" si="93"/>
        <v>652.44324324324327</v>
      </c>
      <c r="AJ1499">
        <f t="shared" si="94"/>
        <v>0.15873015873015872</v>
      </c>
      <c r="AK1499">
        <f>CORREL(O6:O1505, H6:H1505)</f>
        <v>5.2034165681894201E-2</v>
      </c>
      <c r="AM1499">
        <v>0.55509897450286472</v>
      </c>
      <c r="AN1499" s="8">
        <f>IF(L1499="Male", 1, 0)</f>
        <v>1</v>
      </c>
    </row>
    <row r="1500" spans="1:40" ht="15" x14ac:dyDescent="0.3">
      <c r="A1500">
        <v>1499</v>
      </c>
      <c r="B1500">
        <v>55</v>
      </c>
      <c r="C1500">
        <v>37244</v>
      </c>
      <c r="D1500">
        <v>514</v>
      </c>
      <c r="E1500">
        <v>226423</v>
      </c>
      <c r="F1500" t="s">
        <v>40</v>
      </c>
      <c r="G1500">
        <v>3573</v>
      </c>
      <c r="H1500">
        <v>0</v>
      </c>
      <c r="I1500">
        <v>0</v>
      </c>
      <c r="J1500" t="s">
        <v>20</v>
      </c>
      <c r="K1500" t="s">
        <v>33</v>
      </c>
      <c r="L1500" t="s">
        <v>30</v>
      </c>
      <c r="M1500" t="s">
        <v>41</v>
      </c>
      <c r="N1500">
        <v>3</v>
      </c>
      <c r="O1500">
        <v>1</v>
      </c>
      <c r="P1500">
        <v>70419</v>
      </c>
      <c r="Q1500" t="s">
        <v>32</v>
      </c>
      <c r="R1500">
        <v>8</v>
      </c>
      <c r="S1500" t="s">
        <v>25</v>
      </c>
      <c r="W1500" t="str">
        <f>IF(B1500&lt;30,"&lt;30",IF(B1500&lt;=40,"30-40",IF(B1500&lt;=50,"41-50",IF(B1500&lt;=60,"51-60","&gt;60"))))</f>
        <v>51-60</v>
      </c>
      <c r="X1500" t="str">
        <f t="shared" si="92"/>
        <v>46-60 (Older Adult)</v>
      </c>
      <c r="AA1500" t="str" cm="1">
        <f t="array" ref="AA1500">INDEX(F1500:F2999, MATCH(MAX(IF(H1500:H2999="0", COUNTIF(F1500:F2999, F1500:F2999), 0)), IF(H1500:H2999="0", COUNTIF(F1500:F2999, F1500:F2999), 0), 0))</f>
        <v>Car</v>
      </c>
      <c r="AB1500" t="str" cm="1">
        <f t="array" ref="AB1500">INDEX(Q1500:Q2498, MATCH(MAX(COUNTIFS(Q1500:Q2498, Q1500:Q2498, AC1500:AC2498, "High")), COUNTIFS(Q1500:Q2498, Q1500:Q2498, AC1500:AC2498, "High"), 0))</f>
        <v>South</v>
      </c>
      <c r="AC1500" t="str">
        <v>Low Risk</v>
      </c>
      <c r="AH1500">
        <f t="shared" si="93"/>
        <v>648.68905472636811</v>
      </c>
      <c r="AJ1500">
        <f t="shared" si="94"/>
        <v>0.13414634146341464</v>
      </c>
      <c r="AK1500">
        <f>CORREL(O2:O1501, H2:H1501)</f>
        <v>4.9322536859641983E-2</v>
      </c>
      <c r="AM1500">
        <v>0.43638387806268836</v>
      </c>
      <c r="AN1500" s="8">
        <f>IF(L1500="Male", 1, 0)</f>
        <v>1</v>
      </c>
    </row>
    <row r="1501" spans="1:40" ht="15" x14ac:dyDescent="0.3">
      <c r="A1501">
        <v>1500</v>
      </c>
      <c r="B1501">
        <v>29</v>
      </c>
      <c r="C1501">
        <v>44017</v>
      </c>
      <c r="D1501">
        <v>624</v>
      </c>
      <c r="E1501">
        <v>218870</v>
      </c>
      <c r="F1501" t="s">
        <v>44</v>
      </c>
      <c r="G1501">
        <v>5583</v>
      </c>
      <c r="H1501">
        <v>0</v>
      </c>
      <c r="I1501">
        <v>1</v>
      </c>
      <c r="J1501" t="s">
        <v>20</v>
      </c>
      <c r="K1501" t="s">
        <v>29</v>
      </c>
      <c r="L1501" t="s">
        <v>30</v>
      </c>
      <c r="M1501" t="s">
        <v>31</v>
      </c>
      <c r="N1501">
        <v>3</v>
      </c>
      <c r="O1501">
        <v>1</v>
      </c>
      <c r="P1501">
        <v>90414</v>
      </c>
      <c r="Q1501" t="s">
        <v>32</v>
      </c>
      <c r="R1501">
        <v>17</v>
      </c>
      <c r="S1501" t="s">
        <v>43</v>
      </c>
      <c r="W1501" t="str">
        <f>IF(B1501&lt;30,"&lt;30",IF(B1501&lt;=40,"30-40",IF(B1501&lt;=50,"41-50",IF(B1501&lt;=60,"51-60","&gt;60"))))</f>
        <v>&lt;30</v>
      </c>
      <c r="X1501" t="str">
        <f t="shared" si="92"/>
        <v>18-30 (Young Adult)</v>
      </c>
      <c r="AA1501" t="str" cm="1">
        <f t="array" ref="AA1501">INDEX(F1501:F3000, MATCH(MAX(IF(H1501:H3000="0", COUNTIF(F1501:F3000, F1501:F3000), 0)), IF(H1501:H3000="0", COUNTIF(F1501:F3000, F1501:F3000), 0), 0))</f>
        <v>Personal</v>
      </c>
      <c r="AB1501" t="str" cm="1">
        <f t="array" ref="AB1501">INDEX(Q1501:Q2499, MATCH(MAX(COUNTIFS(Q1501:Q2499, Q1501:Q2499, AC1501:AC2499, "High")), COUNTIFS(Q1501:Q2499, Q1501:Q2499, AC1501:AC2499, "High"), 0))</f>
        <v>South</v>
      </c>
      <c r="AC1501" t="str">
        <v>High Risk</v>
      </c>
      <c r="AH1501">
        <f t="shared" si="93"/>
        <v>647.78062678062679</v>
      </c>
      <c r="AJ1501">
        <f t="shared" si="94"/>
        <v>0.13414634146341464</v>
      </c>
      <c r="AK1501">
        <f>CORREL(O8:O1507, H8:H1507)</f>
        <v>5.4001358354408828E-2</v>
      </c>
      <c r="AM1501">
        <v>0.49768742702497215</v>
      </c>
      <c r="AN1501" s="8">
        <f>IF(L1501="Male", 1, 0)</f>
        <v>1</v>
      </c>
    </row>
  </sheetData>
  <pageMargins left="0.7" right="0.7" top="0.75" bottom="0.75" header="0.3" footer="0.3"/>
  <pageSetup orientation="portrait" r:id="rId1"/>
  <ignoredErrors>
    <ignoredError sqref="AA18 AK6" formulaRange="1"/>
    <ignoredError sqref="AK149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Loan-Banking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nimavatmeet61@gmail.com</cp:lastModifiedBy>
  <cp:lastPrinted>2025-07-18T10:48:02Z</cp:lastPrinted>
  <dcterms:created xsi:type="dcterms:W3CDTF">2025-07-18T10:46:32Z</dcterms:created>
  <dcterms:modified xsi:type="dcterms:W3CDTF">2025-10-13T19:34:35Z</dcterms:modified>
</cp:coreProperties>
</file>