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emplate" sheetId="2" r:id="rId5"/>
    <sheet state="visible" name="Scenario 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Again needs to be generalized @pavan.k@micro1.ai
	-Ali Ansari
----
This wont be needed in general process @pavan.k@micro1.ai 
Profile already created with resume and AI vetted skills. Only the reviewing of the profile is there.
	-Ali Ansari</t>
      </text>
    </comment>
  </commentList>
</comments>
</file>

<file path=xl/sharedStrings.xml><?xml version="1.0" encoding="utf-8"?>
<sst xmlns="http://schemas.openxmlformats.org/spreadsheetml/2006/main" count="164" uniqueCount="89">
  <si>
    <r>
      <rPr>
        <rFont val="Arial"/>
        <b/>
        <color theme="1"/>
        <sz val="16.0"/>
      </rPr>
      <t xml:space="preserve">AI Interview vs Traditional Interview - Cost and Time Savings
</t>
    </r>
    <r>
      <rPr>
        <rFont val="Arial"/>
        <b val="0"/>
        <color rgb="FF434343"/>
        <sz val="10.0"/>
      </rPr>
      <t>This model compares the cost and time savings between traditional interviews (conducted by recruiters and engineers) 
and AI-based interviews. The assumptions, input variables, and results are detailed below.</t>
    </r>
  </si>
  <si>
    <t>Variable Name</t>
  </si>
  <si>
    <t>Description</t>
  </si>
  <si>
    <t>Default Value</t>
  </si>
  <si>
    <t>Example</t>
  </si>
  <si>
    <t>Number of Applicants</t>
  </si>
  <si>
    <t>Number of Candidates attending for the interview.</t>
  </si>
  <si>
    <t>Time taken to review a resume</t>
  </si>
  <si>
    <t>Time taken to review the resume of the applicants attending the interview.</t>
  </si>
  <si>
    <t>0.03 (2minutes)</t>
  </si>
  <si>
    <t>Time taken for admin and miscellaneous tasks.
(Adding details in ATS, Scheduling Interview)</t>
  </si>
  <si>
    <t>Time taken to admin tasks for the candidates filtered for the recruiter interview.</t>
  </si>
  <si>
    <t>0.17 (10 minutes)</t>
  </si>
  <si>
    <t>Recruiter Interviews (Manual)</t>
  </si>
  <si>
    <t>Total number of recruiter interviews in a manual process.</t>
  </si>
  <si>
    <t>Engineer Interviews (Manual)</t>
  </si>
  <si>
    <t>Number of interviews engineers conduct post-recruiter screening.</t>
  </si>
  <si>
    <t>Recruiter Cost/hr</t>
  </si>
  <si>
    <t>Cost per hour for a recruiter.</t>
  </si>
  <si>
    <t>Engineer Cost/hr</t>
  </si>
  <si>
    <t>Cost per hour for an engineer.</t>
  </si>
  <si>
    <t>Recruiter Interview Time (hrs)</t>
  </si>
  <si>
    <t>Duration of each recruiter interview in hours.</t>
  </si>
  <si>
    <t>0.5 (30 minutes)</t>
  </si>
  <si>
    <t>Engineer Interview Time (hrs)</t>
  </si>
  <si>
    <t>Duration of each engineer interview in hours.</t>
  </si>
  <si>
    <t>1 (60minutes)</t>
  </si>
  <si>
    <t>Recruiter Pass Rate (%)</t>
  </si>
  <si>
    <t>Pass rate for recruiter interviews.</t>
  </si>
  <si>
    <t>Engineer Pass Rate (%)</t>
  </si>
  <si>
    <t>Pass rate for engineer interviews (manual).</t>
  </si>
  <si>
    <t>AI Cost/Resume Review (Lambda Cost for parsing and scoring)</t>
  </si>
  <si>
    <t>Cost for Lambda function for resume parsing ang giving score</t>
  </si>
  <si>
    <t>AI Cost/Interview</t>
  </si>
  <si>
    <t>Cost per AI-based interview.</t>
  </si>
  <si>
    <t>Percentage of candidates invited to AI Interview</t>
  </si>
  <si>
    <t>Percentage Candidates Invited to AI Interview</t>
  </si>
  <si>
    <t>Percentage of candidates pass &amp; human chooses to interview</t>
  </si>
  <si>
    <t>Percentage Candidates Allowed for Engineer Interview after AI Interview</t>
  </si>
  <si>
    <t>AI Pass Rate (%)</t>
  </si>
  <si>
    <t>Percentage of candidates pass Engineer interview that passed AI Interview</t>
  </si>
  <si>
    <t>Metric</t>
  </si>
  <si>
    <t>Formula</t>
  </si>
  <si>
    <t>Resume Review Cost</t>
  </si>
  <si>
    <t>Number of Applicants * Time taken to review a resume * Recruiter Cost/hr</t>
  </si>
  <si>
    <t>Admin + Misc. Cost</t>
  </si>
  <si>
    <t>Time taken for admin and miscellaneous tasks. * Recruiter Interviews (Manual) * Recruiter Cost/hr</t>
  </si>
  <si>
    <t>Total Recruiter Cost (Manual)</t>
  </si>
  <si>
    <t>Recruiter Interviews (Manual) * Recruiter Cost/hr * Recruiter Interview Time (hrs)</t>
  </si>
  <si>
    <t>Total Engineer Cost (Manual)</t>
  </si>
  <si>
    <t>Engineer Interviews (Manual) * Engineer Cost/hr * Engineer Interview Time (hrs)</t>
  </si>
  <si>
    <t>Total Manual Cost</t>
  </si>
  <si>
    <t>Resume Review Cost + Admin + Misc. Cost + Total Recruiter Cost (Manual) + Total Engineer Cost (Manual)</t>
  </si>
  <si>
    <t>Resume Review Cost (AI)</t>
  </si>
  <si>
    <t>Number of Applicants in Total (say 1000) * AI Cost/Resume Review (Lambda Cost for parsing and scoring)</t>
  </si>
  <si>
    <t>Total AI Interview Cost</t>
  </si>
  <si>
    <t>AI Cost/Interview * Candidates appeared in the AI Interview * Percentage of candidates allowed for AI Interview</t>
  </si>
  <si>
    <t>Total Engineer Cost (AI)</t>
  </si>
  <si>
    <t>Number of Applicants * Percentage of candidates allowed for AI Interview* Percentage Candidates Allowed for Engineer Interview after AI Interview * Engineer Cost/hr * Engineer Interview Time (hrs)</t>
  </si>
  <si>
    <t>Total AI Cost</t>
  </si>
  <si>
    <t>Resume Review Cost (AI) * Total AI Interview Cost * Total Engineer Cost (AI)</t>
  </si>
  <si>
    <t>Cost Savings</t>
  </si>
  <si>
    <t>Total Manual Cost - Total AI Cost</t>
  </si>
  <si>
    <t>Percentage Savings</t>
  </si>
  <si>
    <t>(Total Manual Cost / Cost Savings) * 100</t>
  </si>
  <si>
    <t>AI Hires</t>
  </si>
  <si>
    <t>Number of Applicants * Percentage Candidates Allowed for Engineer Interview after AI Interview * AI Pass Rate (%)</t>
  </si>
  <si>
    <t>Manual Hires</t>
  </si>
  <si>
    <t>Engineer Interviews (Manual) * Engineer Pass Rate (%)</t>
  </si>
  <si>
    <t>Variable</t>
  </si>
  <si>
    <t>Input Value</t>
  </si>
  <si>
    <t>Result</t>
  </si>
  <si>
    <t>Resume Review Cost (Manual)</t>
  </si>
  <si>
    <t>=B2*B3*B7</t>
  </si>
  <si>
    <t>=B4*B5*B7</t>
  </si>
  <si>
    <t>Time taken for admin and miscellaneous tasks.</t>
  </si>
  <si>
    <t>=B5*B7*B9</t>
  </si>
  <si>
    <t>=B6*B8*B10</t>
  </si>
  <si>
    <t>=G2 + G3 + G4 + G5</t>
  </si>
  <si>
    <t>=1000*B13</t>
  </si>
  <si>
    <t>=B2*B14*B15</t>
  </si>
  <si>
    <t>=B2*B15*B16*B8*B10</t>
  </si>
  <si>
    <t>=G7 + G8 + G9</t>
  </si>
  <si>
    <t>=G6 - G10</t>
  </si>
  <si>
    <t>=ROUND((G11 / G6) * 100,2)</t>
  </si>
  <si>
    <t>=B2*B15*B16</t>
  </si>
  <si>
    <t>=ROUND(B6*B12)</t>
  </si>
  <si>
    <t>200</t>
  </si>
  <si>
    <t>Admin + Misc. Cost (Manual)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</si>
</sst>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/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9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9" xfId="0" applyAlignment="1" applyBorder="1" applyFont="1" applyNumberFormat="1">
      <alignment shrinkToFit="0" vertical="center" wrapText="0"/>
    </xf>
    <xf borderId="15" fillId="0" fontId="4" numFmtId="0" xfId="0" applyAlignment="1" applyBorder="1" applyFont="1">
      <alignment readingOrder="0" shrinkToFit="0" vertical="center" wrapText="0"/>
    </xf>
    <xf borderId="9" fillId="0" fontId="4" numFmtId="49" xfId="0" applyAlignment="1" applyBorder="1" applyFont="1" applyNumberFormat="1">
      <alignment shrinkToFit="0" vertical="center" wrapText="0"/>
    </xf>
    <xf borderId="12" fillId="0" fontId="4" numFmtId="49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8" fillId="0" fontId="4" numFmtId="49" xfId="0" applyAlignment="1" applyBorder="1" applyFont="1" applyNumberFormat="1">
      <alignment shrinkToFit="0" vertical="center" wrapText="0"/>
    </xf>
    <xf quotePrefix="1" borderId="8" fillId="0" fontId="4" numFmtId="49" xfId="0" applyAlignment="1" applyBorder="1" applyFont="1" applyNumberForma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20" fillId="0" fontId="4" numFmtId="0" xfId="0" applyAlignment="1" applyBorder="1" applyFont="1">
      <alignment shrinkToFit="0" vertical="center" wrapText="0"/>
    </xf>
    <xf quotePrefix="1" borderId="21" fillId="0" fontId="4" numFmtId="49" xfId="0" applyAlignment="1" applyBorder="1" applyFont="1" applyNumberFormat="1">
      <alignment shrinkToFit="0" vertical="center" wrapText="0"/>
    </xf>
    <xf borderId="20" fillId="0" fontId="4" numFmtId="49" xfId="0" applyAlignment="1" applyBorder="1" applyFont="1" applyNumberFormat="1">
      <alignment shrinkToFit="0" vertical="center" wrapText="0"/>
    </xf>
    <xf borderId="20" fillId="0" fontId="4" numFmtId="0" xfId="0" applyAlignment="1" applyBorder="1" applyFont="1">
      <alignment readingOrder="0" shrinkToFit="0" vertical="center" wrapText="0"/>
    </xf>
    <xf quotePrefix="1" borderId="21" fillId="0" fontId="4" numFmtId="49" xfId="0" applyAlignment="1" applyBorder="1" applyFont="1" applyNumberFormat="1">
      <alignment readingOrder="0" shrinkToFit="0" vertical="center" wrapText="0"/>
    </xf>
    <xf quotePrefix="1" borderId="8" fillId="0" fontId="4" numFmtId="49" xfId="0" applyAlignment="1" applyBorder="1" applyFont="1" applyNumberFormat="1">
      <alignment readingOrder="0" shrinkToFit="0" vertical="center" wrapText="0"/>
    </xf>
    <xf quotePrefix="1" borderId="17" fillId="0" fontId="4" numFmtId="49" xfId="0" applyAlignment="1" applyBorder="1" applyFont="1" applyNumberFormat="1">
      <alignment shrinkToFit="0" vertical="center" wrapText="0"/>
    </xf>
    <xf borderId="19" fillId="0" fontId="4" numFmtId="0" xfId="0" applyAlignment="1" applyBorder="1" applyFont="1">
      <alignment readingOrder="0" shrinkToFit="0" vertical="center" wrapText="0"/>
    </xf>
    <xf borderId="22" fillId="0" fontId="4" numFmtId="0" xfId="0" applyAlignment="1" applyBorder="1" applyFont="1">
      <alignment shrinkToFit="0" vertical="center" wrapText="0"/>
    </xf>
    <xf borderId="23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Overview-style">
      <tableStyleElement dxfId="1" type="headerRow"/>
      <tableStyleElement dxfId="2" type="firstRowStripe"/>
      <tableStyleElement dxfId="3" type="secondRowStripe"/>
    </tableStyle>
    <tableStyle count="3" pivot="0" name="Overview-style 2">
      <tableStyleElement dxfId="1" type="headerRow"/>
      <tableStyleElement dxfId="2" type="firstRowStripe"/>
      <tableStyleElement dxfId="3" type="secondRowStripe"/>
    </tableStyle>
    <tableStyle count="3" pivot="0" name="Template-style">
      <tableStyleElement dxfId="1" type="headerRow"/>
      <tableStyleElement dxfId="2" type="firstRowStripe"/>
      <tableStyleElement dxfId="4" type="secondRowStripe"/>
    </tableStyle>
    <tableStyle count="3" pivot="0" name="Template-style 2">
      <tableStyleElement dxfId="1" type="headerRow"/>
      <tableStyleElement dxfId="2" type="firstRowStripe"/>
      <tableStyleElement dxfId="4" type="secondRowStripe"/>
    </tableStyle>
    <tableStyle count="3" pivot="0" name="Scenario 1-style">
      <tableStyleElement dxfId="1" type="headerRow"/>
      <tableStyleElement dxfId="2" type="firstRowStripe"/>
      <tableStyleElement dxfId="4" type="secondRowStripe"/>
    </tableStyle>
    <tableStyle count="3" pivot="0" name="Scenario 1-style 2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3</xdr:row>
      <xdr:rowOff>209550</xdr:rowOff>
    </xdr:from>
    <xdr:ext cx="1962150" cy="5362575"/>
    <xdr:grpSp>
      <xdr:nvGrpSpPr>
        <xdr:cNvPr id="2" name="Shape 2" title="Drawing"/>
        <xdr:cNvGrpSpPr/>
      </xdr:nvGrpSpPr>
      <xdr:grpSpPr>
        <a:xfrm>
          <a:off x="3075975" y="374125"/>
          <a:ext cx="2261700" cy="5346775"/>
          <a:chOff x="3075975" y="374125"/>
          <a:chExt cx="2261700" cy="5346775"/>
        </a:xfrm>
      </xdr:grpSpPr>
      <xdr:sp>
        <xdr:nvSpPr>
          <xdr:cNvPr id="3" name="Shape 3"/>
          <xdr:cNvSpPr/>
        </xdr:nvSpPr>
        <xdr:spPr>
          <a:xfrm>
            <a:off x="3456250" y="1007600"/>
            <a:ext cx="1210800" cy="45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Start</a:t>
            </a:r>
            <a:endParaRPr sz="1400"/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>
            <a:off x="4061650" y="14579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5" name="Shape 5"/>
          <xdr:cNvSpPr/>
        </xdr:nvSpPr>
        <xdr:spPr>
          <a:xfrm>
            <a:off x="3496275" y="1718100"/>
            <a:ext cx="11709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Resume Review</a:t>
            </a:r>
            <a:endParaRPr sz="1400"/>
          </a:p>
        </xdr:txBody>
      </xdr:sp>
      <xdr:cxnSp>
        <xdr:nvCxnSpPr>
          <xdr:cNvPr id="6" name="Shape 6"/>
          <xdr:cNvCxnSpPr/>
        </xdr:nvCxnSpPr>
        <xdr:spPr>
          <a:xfrm>
            <a:off x="4079175" y="21684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7" name="Shape 7"/>
          <xdr:cNvSpPr/>
        </xdr:nvSpPr>
        <xdr:spPr>
          <a:xfrm>
            <a:off x="3496275" y="2428600"/>
            <a:ext cx="11709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Admin + Misc Tasks</a:t>
            </a:r>
            <a:endParaRPr sz="1400"/>
          </a:p>
        </xdr:txBody>
      </xdr:sp>
      <xdr:cxnSp>
        <xdr:nvCxnSpPr>
          <xdr:cNvPr id="8" name="Shape 8"/>
          <xdr:cNvCxnSpPr/>
        </xdr:nvCxnSpPr>
        <xdr:spPr>
          <a:xfrm>
            <a:off x="4079175" y="28789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/>
        </xdr:nvCxnSpPr>
        <xdr:spPr>
          <a:xfrm>
            <a:off x="4079175" y="35894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0" name="Shape 10"/>
          <xdr:cNvSpPr/>
        </xdr:nvSpPr>
        <xdr:spPr>
          <a:xfrm>
            <a:off x="3496275" y="3139100"/>
            <a:ext cx="11709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Recruiter Interview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496275" y="3849600"/>
            <a:ext cx="11709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Engineer Interview</a:t>
            </a:r>
            <a:endParaRPr sz="1400"/>
          </a:p>
        </xdr:txBody>
      </xdr:sp>
      <xdr:cxnSp>
        <xdr:nvCxnSpPr>
          <xdr:cNvPr id="12" name="Shape 12"/>
          <xdr:cNvCxnSpPr/>
        </xdr:nvCxnSpPr>
        <xdr:spPr>
          <a:xfrm>
            <a:off x="4079175" y="42999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3" name="Shape 13"/>
          <xdr:cNvSpPr/>
        </xdr:nvSpPr>
        <xdr:spPr>
          <a:xfrm>
            <a:off x="3496275" y="4560100"/>
            <a:ext cx="11709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Final Hires</a:t>
            </a:r>
            <a:endParaRPr sz="1400"/>
          </a:p>
        </xdr:txBody>
      </xdr:sp>
      <xdr:cxnSp>
        <xdr:nvCxnSpPr>
          <xdr:cNvPr id="14" name="Shape 14"/>
          <xdr:cNvCxnSpPr/>
        </xdr:nvCxnSpPr>
        <xdr:spPr>
          <a:xfrm>
            <a:off x="4079175" y="50104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5" name="Shape 15"/>
          <xdr:cNvSpPr/>
        </xdr:nvSpPr>
        <xdr:spPr>
          <a:xfrm>
            <a:off x="3476325" y="5270600"/>
            <a:ext cx="1210800" cy="45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End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3075975" y="374125"/>
            <a:ext cx="2261700" cy="45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300"/>
              <a:t>Manual Interview Process</a:t>
            </a:r>
            <a:endParaRPr b="1" sz="1300"/>
          </a:p>
        </xdr:txBody>
      </xdr:sp>
    </xdr:grpSp>
    <xdr:clientData fLocksWithSheet="0"/>
  </xdr:oneCellAnchor>
  <xdr:oneCellAnchor>
    <xdr:from>
      <xdr:col>6</xdr:col>
      <xdr:colOff>609600</xdr:colOff>
      <xdr:row>3</xdr:row>
      <xdr:rowOff>200025</xdr:rowOff>
    </xdr:from>
    <xdr:ext cx="1866900" cy="5143500"/>
    <xdr:grpSp>
      <xdr:nvGrpSpPr>
        <xdr:cNvPr id="2" name="Shape 2" title="Drawing"/>
        <xdr:cNvGrpSpPr/>
      </xdr:nvGrpSpPr>
      <xdr:grpSpPr>
        <a:xfrm>
          <a:off x="3346175" y="404150"/>
          <a:ext cx="2141400" cy="5265250"/>
          <a:chOff x="3346175" y="404150"/>
          <a:chExt cx="2141400" cy="5265250"/>
        </a:xfrm>
      </xdr:grpSpPr>
      <xdr:sp>
        <xdr:nvSpPr>
          <xdr:cNvPr id="17" name="Shape 17"/>
          <xdr:cNvSpPr txBox="1"/>
        </xdr:nvSpPr>
        <xdr:spPr>
          <a:xfrm>
            <a:off x="3346175" y="404150"/>
            <a:ext cx="2141400" cy="3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300"/>
              <a:t>AI Interview Process</a:t>
            </a:r>
            <a:endParaRPr b="1" sz="1300"/>
          </a:p>
        </xdr:txBody>
      </xdr:sp>
      <xdr:sp>
        <xdr:nvSpPr>
          <xdr:cNvPr id="18" name="Shape 18"/>
          <xdr:cNvSpPr/>
        </xdr:nvSpPr>
        <xdr:spPr>
          <a:xfrm>
            <a:off x="3686100" y="1108500"/>
            <a:ext cx="1267200" cy="45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Start</a:t>
            </a:r>
            <a:endParaRPr sz="1400"/>
          </a:p>
        </xdr:txBody>
      </xdr:sp>
      <xdr:cxnSp>
        <xdr:nvCxnSpPr>
          <xdr:cNvPr id="19" name="Shape 19"/>
          <xdr:cNvCxnSpPr/>
        </xdr:nvCxnSpPr>
        <xdr:spPr>
          <a:xfrm>
            <a:off x="4289225" y="15804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/>
        </xdr:nvCxnSpPr>
        <xdr:spPr>
          <a:xfrm>
            <a:off x="4289225" y="25741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/>
        </xdr:nvCxnSpPr>
        <xdr:spPr>
          <a:xfrm>
            <a:off x="4289225" y="326965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/>
        </xdr:nvCxnSpPr>
        <xdr:spPr>
          <a:xfrm>
            <a:off x="4289225" y="42237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/>
        </xdr:nvCxnSpPr>
        <xdr:spPr>
          <a:xfrm>
            <a:off x="4289225" y="4958900"/>
            <a:ext cx="5100" cy="29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4" name="Shape 24"/>
          <xdr:cNvSpPr/>
        </xdr:nvSpPr>
        <xdr:spPr>
          <a:xfrm>
            <a:off x="3706175" y="5219100"/>
            <a:ext cx="1267200" cy="45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End</a:t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>
            <a:off x="3686225" y="1895200"/>
            <a:ext cx="1267200" cy="678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Invite Candidates for Interview</a:t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>
            <a:off x="3686225" y="2856600"/>
            <a:ext cx="12672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AI Vetting</a:t>
            </a:r>
            <a:endParaRPr sz="1400"/>
          </a:p>
        </xdr:txBody>
      </xdr:sp>
      <xdr:sp>
        <xdr:nvSpPr>
          <xdr:cNvPr id="27" name="Shape 27"/>
          <xdr:cNvSpPr/>
        </xdr:nvSpPr>
        <xdr:spPr>
          <a:xfrm>
            <a:off x="3686225" y="3544800"/>
            <a:ext cx="1267200" cy="678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Engineer Interview</a:t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3686375" y="4483900"/>
            <a:ext cx="1267200" cy="45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Final Hires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19</xdr:row>
      <xdr:rowOff>152400</xdr:rowOff>
    </xdr:from>
    <xdr:ext cx="1457325" cy="495300"/>
    <xdr:sp>
      <xdr:nvSpPr>
        <xdr:cNvPr id="29" name="Shape 29"/>
        <xdr:cNvSpPr/>
      </xdr:nvSpPr>
      <xdr:spPr>
        <a:xfrm>
          <a:off x="3428450" y="2143325"/>
          <a:ext cx="1435800" cy="471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Submit</a:t>
          </a:r>
          <a:endParaRPr b="1"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21</xdr:row>
      <xdr:rowOff>152400</xdr:rowOff>
    </xdr:from>
    <xdr:ext cx="1219200" cy="409575"/>
    <xdr:sp>
      <xdr:nvSpPr>
        <xdr:cNvPr id="30" name="Shape 30"/>
        <xdr:cNvSpPr/>
      </xdr:nvSpPr>
      <xdr:spPr>
        <a:xfrm>
          <a:off x="3458575" y="1942525"/>
          <a:ext cx="1204800" cy="3915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Submit</a:t>
          </a:r>
          <a:endParaRPr b="1"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5:D21" displayName="Table2" name="Table2" id="1">
  <tableColumns count="4">
    <tableColumn name="Variable Name" id="1"/>
    <tableColumn name="Description" id="2"/>
    <tableColumn name="Default Value" id="3"/>
    <tableColumn name="Example" id="4"/>
  </tableColumns>
  <tableStyleInfo name="Overview-style" showColumnStripes="0" showFirstColumn="1" showLastColumn="1" showRowStripes="1"/>
</table>
</file>

<file path=xl/tables/table2.xml><?xml version="1.0" encoding="utf-8"?>
<table xmlns="http://schemas.openxmlformats.org/spreadsheetml/2006/main" ref="A26:C39" displayName="Table4" name="Table4" id="2">
  <tableColumns count="3">
    <tableColumn name="Metric" id="1"/>
    <tableColumn name="Formula" id="2"/>
    <tableColumn name="Example" id="3"/>
  </tableColumns>
  <tableStyleInfo name="Overview-style 2" showColumnStripes="0" showFirstColumn="1" showLastColumn="1" showRowStripes="1"/>
</table>
</file>

<file path=xl/tables/table3.xml><?xml version="1.0" encoding="utf-8"?>
<table xmlns="http://schemas.openxmlformats.org/spreadsheetml/2006/main" ref="A1:B17" displayName="Table5" name="Table5" id="3">
  <tableColumns count="2">
    <tableColumn name="Variable" id="1"/>
    <tableColumn name="Input Value" id="2"/>
  </tableColumns>
  <tableStyleInfo name="Template-style" showColumnStripes="0" showFirstColumn="1" showLastColumn="1" showRowStripes="1"/>
</table>
</file>

<file path=xl/tables/table4.xml><?xml version="1.0" encoding="utf-8"?>
<table xmlns="http://schemas.openxmlformats.org/spreadsheetml/2006/main" ref="E1:G14" displayName="Table6" name="Table6" id="4">
  <tableColumns count="3">
    <tableColumn name="Metric" id="1"/>
    <tableColumn name="Formula" id="2"/>
    <tableColumn name="Result" id="3"/>
  </tableColumns>
  <tableStyleInfo name="Template-style 2" showColumnStripes="0" showFirstColumn="1" showLastColumn="1" showRowStripes="1"/>
</table>
</file>

<file path=xl/tables/table5.xml><?xml version="1.0" encoding="utf-8"?>
<table xmlns="http://schemas.openxmlformats.org/spreadsheetml/2006/main" ref="A1:B17" displayName="Table8" name="Table8" id="5">
  <tableColumns count="2">
    <tableColumn name="200" id="1"/>
    <tableColumn name="Input Value" id="2"/>
  </tableColumns>
  <tableStyleInfo name="Scenario 1-style" showColumnStripes="0" showFirstColumn="1" showLastColumn="1" showRowStripes="1"/>
</table>
</file>

<file path=xl/tables/table6.xml><?xml version="1.0" encoding="utf-8"?>
<table xmlns="http://schemas.openxmlformats.org/spreadsheetml/2006/main" ref="E1:G14" displayName="Table7" name="Table7" id="6">
  <tableColumns count="3">
    <tableColumn name="Metric" id="1"/>
    <tableColumn name="Formula" id="2"/>
    <tableColumn name="Result" id="3"/>
  </tableColumns>
  <tableStyleInfo name="Scenario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0"/>
    <col customWidth="1" min="2" max="2" width="70.63"/>
  </cols>
  <sheetData>
    <row r="1" ht="48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</v>
      </c>
      <c r="B5" s="6" t="s">
        <v>2</v>
      </c>
      <c r="C5" s="6" t="s">
        <v>3</v>
      </c>
      <c r="D5" s="7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5</v>
      </c>
      <c r="B6" s="9" t="s">
        <v>6</v>
      </c>
      <c r="C6" s="10">
        <v>1000.0</v>
      </c>
      <c r="D6" s="11">
        <v>100.0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7</v>
      </c>
      <c r="B7" s="13" t="s">
        <v>8</v>
      </c>
      <c r="C7" s="14" t="s">
        <v>9</v>
      </c>
      <c r="D7" s="15">
        <f>ROUND(5/60,2)</f>
        <v>0.08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10</v>
      </c>
      <c r="B8" s="9" t="s">
        <v>11</v>
      </c>
      <c r="C8" s="10" t="s">
        <v>12</v>
      </c>
      <c r="D8" s="11">
        <f>ROUND(15/60,2)</f>
        <v>0.25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13</v>
      </c>
      <c r="B9" s="13" t="s">
        <v>14</v>
      </c>
      <c r="C9" s="14">
        <v>30.0</v>
      </c>
      <c r="D9" s="15">
        <v>30.0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15</v>
      </c>
      <c r="B10" s="9" t="s">
        <v>16</v>
      </c>
      <c r="C10" s="10">
        <v>9.0</v>
      </c>
      <c r="D10" s="11">
        <v>9.0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17</v>
      </c>
      <c r="B11" s="13" t="s">
        <v>18</v>
      </c>
      <c r="C11" s="14">
        <v>30.0</v>
      </c>
      <c r="D11" s="16">
        <v>35.0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19</v>
      </c>
      <c r="B12" s="9" t="s">
        <v>20</v>
      </c>
      <c r="C12" s="10">
        <v>40.0</v>
      </c>
      <c r="D12" s="17">
        <v>50.0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21</v>
      </c>
      <c r="B13" s="13" t="s">
        <v>22</v>
      </c>
      <c r="C13" s="14" t="s">
        <v>23</v>
      </c>
      <c r="D13" s="16">
        <v>0.5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24</v>
      </c>
      <c r="B14" s="9" t="s">
        <v>25</v>
      </c>
      <c r="C14" s="10" t="s">
        <v>26</v>
      </c>
      <c r="D14" s="11">
        <v>1.0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 t="s">
        <v>27</v>
      </c>
      <c r="B15" s="13" t="s">
        <v>28</v>
      </c>
      <c r="C15" s="14">
        <v>0.3</v>
      </c>
      <c r="D15" s="15">
        <v>0.3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29</v>
      </c>
      <c r="B16" s="9" t="s">
        <v>30</v>
      </c>
      <c r="C16" s="10">
        <v>0.2</v>
      </c>
      <c r="D16" s="11">
        <v>0.25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 t="s">
        <v>31</v>
      </c>
      <c r="B17" s="13" t="s">
        <v>32</v>
      </c>
      <c r="C17" s="14">
        <v>0.15</v>
      </c>
      <c r="D17" s="16">
        <v>0.05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33</v>
      </c>
      <c r="B18" s="9" t="s">
        <v>34</v>
      </c>
      <c r="C18" s="10">
        <v>0.6</v>
      </c>
      <c r="D18" s="17">
        <v>0.25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35</v>
      </c>
      <c r="B19" s="19" t="s">
        <v>36</v>
      </c>
      <c r="C19" s="19">
        <v>0.5</v>
      </c>
      <c r="D19" s="16">
        <v>0.5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0" t="s">
        <v>37</v>
      </c>
      <c r="B20" s="9" t="s">
        <v>38</v>
      </c>
      <c r="C20" s="21">
        <v>0.02</v>
      </c>
      <c r="D20" s="17">
        <v>0.05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 t="s">
        <v>39</v>
      </c>
      <c r="B21" s="23" t="s">
        <v>40</v>
      </c>
      <c r="C21" s="24">
        <v>0.05</v>
      </c>
      <c r="D21" s="25">
        <v>0.4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41</v>
      </c>
      <c r="B26" s="6" t="s">
        <v>42</v>
      </c>
      <c r="C26" s="7" t="s">
        <v>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 t="s">
        <v>43</v>
      </c>
      <c r="B27" s="9" t="s">
        <v>44</v>
      </c>
      <c r="C27" s="26">
        <v>280.0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 t="s">
        <v>45</v>
      </c>
      <c r="B28" s="13" t="s">
        <v>46</v>
      </c>
      <c r="C28" s="27">
        <v>262.5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47</v>
      </c>
      <c r="B29" s="9" t="s">
        <v>48</v>
      </c>
      <c r="C29" s="26">
        <v>525.0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 t="s">
        <v>49</v>
      </c>
      <c r="B30" s="13" t="s">
        <v>50</v>
      </c>
      <c r="C30" s="27">
        <v>450.0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 t="s">
        <v>51</v>
      </c>
      <c r="B31" s="9" t="s">
        <v>52</v>
      </c>
      <c r="C31" s="26">
        <v>1517.5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 t="s">
        <v>53</v>
      </c>
      <c r="B32" s="13" t="s">
        <v>54</v>
      </c>
      <c r="C32" s="27">
        <v>50.0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 t="s">
        <v>55</v>
      </c>
      <c r="B33" s="28" t="s">
        <v>56</v>
      </c>
      <c r="C33" s="26">
        <v>12.5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s">
        <v>57</v>
      </c>
      <c r="B34" s="29" t="s">
        <v>58</v>
      </c>
      <c r="C34" s="27">
        <v>125.0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 t="s">
        <v>59</v>
      </c>
      <c r="B35" s="9" t="s">
        <v>60</v>
      </c>
      <c r="C35" s="26">
        <v>187.5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 t="s">
        <v>61</v>
      </c>
      <c r="B36" s="13" t="s">
        <v>62</v>
      </c>
      <c r="C36" s="27">
        <v>1330.0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 t="s">
        <v>63</v>
      </c>
      <c r="B37" s="9" t="s">
        <v>64</v>
      </c>
      <c r="C37" s="26">
        <v>87.64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 t="s">
        <v>65</v>
      </c>
      <c r="B38" s="13" t="s">
        <v>66</v>
      </c>
      <c r="C38" s="27">
        <v>2.0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0" t="s">
        <v>67</v>
      </c>
      <c r="B39" s="31" t="s">
        <v>68</v>
      </c>
      <c r="C39" s="32">
        <v>2.0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</sheetData>
  <mergeCells count="1">
    <mergeCell ref="A1:E1"/>
  </mergeCells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25"/>
    <col customWidth="1" min="2" max="2" width="17.13"/>
    <col customWidth="1" min="5" max="5" width="24.88"/>
    <col customWidth="1" min="6" max="6" width="23.25"/>
  </cols>
  <sheetData>
    <row r="1">
      <c r="A1" s="5" t="s">
        <v>69</v>
      </c>
      <c r="B1" s="7" t="s">
        <v>70</v>
      </c>
      <c r="C1" s="4"/>
      <c r="D1" s="4"/>
      <c r="E1" s="5" t="s">
        <v>41</v>
      </c>
      <c r="F1" s="6" t="s">
        <v>42</v>
      </c>
      <c r="G1" s="7" t="s">
        <v>71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5</v>
      </c>
      <c r="B2" s="11">
        <v>100.0</v>
      </c>
      <c r="C2" s="4"/>
      <c r="D2" s="4"/>
      <c r="E2" s="8" t="s">
        <v>72</v>
      </c>
      <c r="F2" s="33" t="s">
        <v>73</v>
      </c>
      <c r="G2" s="26">
        <f>B2*B3*B7</f>
        <v>280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4" t="s">
        <v>7</v>
      </c>
      <c r="B3" s="35">
        <f>ROUND(5/60,2)</f>
        <v>0.08</v>
      </c>
      <c r="C3" s="4"/>
      <c r="D3" s="4"/>
      <c r="E3" s="34" t="s">
        <v>45</v>
      </c>
      <c r="F3" s="36" t="s">
        <v>74</v>
      </c>
      <c r="G3" s="37">
        <f>B4*B5*B7</f>
        <v>262.5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75</v>
      </c>
      <c r="B4" s="11">
        <f>ROUND(15/60,2)</f>
        <v>0.25</v>
      </c>
      <c r="C4" s="4"/>
      <c r="D4" s="4"/>
      <c r="E4" s="8" t="s">
        <v>47</v>
      </c>
      <c r="F4" s="33" t="s">
        <v>76</v>
      </c>
      <c r="G4" s="26">
        <f t="shared" ref="G4:G5" si="1">B5*B7*B9</f>
        <v>525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4" t="s">
        <v>13</v>
      </c>
      <c r="B5" s="35">
        <v>30.0</v>
      </c>
      <c r="C5" s="4"/>
      <c r="D5" s="4"/>
      <c r="E5" s="34" t="s">
        <v>49</v>
      </c>
      <c r="F5" s="36" t="s">
        <v>77</v>
      </c>
      <c r="G5" s="37">
        <f t="shared" si="1"/>
        <v>450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15</v>
      </c>
      <c r="B6" s="11">
        <v>9.0</v>
      </c>
      <c r="C6" s="4"/>
      <c r="D6" s="4"/>
      <c r="E6" s="8" t="s">
        <v>51</v>
      </c>
      <c r="F6" s="33" t="s">
        <v>78</v>
      </c>
      <c r="G6" s="26">
        <f>G2 + G3 + G4 + G5</f>
        <v>1517.5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4" t="s">
        <v>17</v>
      </c>
      <c r="B7" s="38">
        <v>35.0</v>
      </c>
      <c r="C7" s="4"/>
      <c r="D7" s="4"/>
      <c r="E7" s="34" t="s">
        <v>53</v>
      </c>
      <c r="F7" s="39" t="s">
        <v>79</v>
      </c>
      <c r="G7" s="37">
        <f>1000*B13</f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19</v>
      </c>
      <c r="B8" s="17">
        <v>50.0</v>
      </c>
      <c r="C8" s="4"/>
      <c r="D8" s="4"/>
      <c r="E8" s="8" t="s">
        <v>55</v>
      </c>
      <c r="F8" s="40" t="s">
        <v>80</v>
      </c>
      <c r="G8" s="26">
        <f>B2*B14*B15</f>
        <v>12.5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 t="s">
        <v>21</v>
      </c>
      <c r="B9" s="38">
        <v>0.5</v>
      </c>
      <c r="C9" s="4"/>
      <c r="D9" s="4"/>
      <c r="E9" s="34" t="s">
        <v>57</v>
      </c>
      <c r="F9" s="39" t="s">
        <v>81</v>
      </c>
      <c r="G9" s="37">
        <f>B2*B15*B16*B8*B10</f>
        <v>125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24</v>
      </c>
      <c r="B10" s="11">
        <v>1.0</v>
      </c>
      <c r="C10" s="4"/>
      <c r="D10" s="4"/>
      <c r="E10" s="8" t="s">
        <v>59</v>
      </c>
      <c r="F10" s="33" t="s">
        <v>82</v>
      </c>
      <c r="G10" s="26">
        <f>G7 + G8 + G9</f>
        <v>187.5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4" t="s">
        <v>27</v>
      </c>
      <c r="B11" s="35">
        <v>0.3</v>
      </c>
      <c r="C11" s="4"/>
      <c r="D11" s="4"/>
      <c r="E11" s="34" t="s">
        <v>61</v>
      </c>
      <c r="F11" s="36" t="s">
        <v>83</v>
      </c>
      <c r="G11" s="37">
        <f>G6 - G10</f>
        <v>1330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29</v>
      </c>
      <c r="B12" s="11">
        <v>0.25</v>
      </c>
      <c r="C12" s="4"/>
      <c r="D12" s="4"/>
      <c r="E12" s="8" t="s">
        <v>63</v>
      </c>
      <c r="F12" s="33" t="s">
        <v>84</v>
      </c>
      <c r="G12" s="26">
        <f>ROUND((G11 / G6) * 100, 2)</f>
        <v>87.64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4" t="s">
        <v>31</v>
      </c>
      <c r="B13" s="38">
        <v>0.05</v>
      </c>
      <c r="C13" s="4"/>
      <c r="D13" s="4"/>
      <c r="E13" s="34" t="s">
        <v>65</v>
      </c>
      <c r="F13" s="36" t="s">
        <v>85</v>
      </c>
      <c r="G13" s="37">
        <f>ROUND(B2*B16*B17, 0)</f>
        <v>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33</v>
      </c>
      <c r="B14" s="17">
        <v>0.25</v>
      </c>
      <c r="C14" s="4"/>
      <c r="D14" s="4"/>
      <c r="E14" s="30" t="s">
        <v>67</v>
      </c>
      <c r="F14" s="41" t="s">
        <v>86</v>
      </c>
      <c r="G14" s="32">
        <f>ROUND(B6*B12,0)</f>
        <v>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2" t="s">
        <v>35</v>
      </c>
      <c r="B15" s="38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0" t="s">
        <v>37</v>
      </c>
      <c r="B16" s="17">
        <v>0.05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3" t="s">
        <v>39</v>
      </c>
      <c r="B17" s="44">
        <v>0.4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ataValidations>
    <dataValidation type="custom" allowBlank="1" showDropDown="1" sqref="B2:B17">
      <formula1>AND(ISNUMBER(B2),(NOT(OR(NOT(ISERROR(DATEVALUE(B2))), AND(ISNUMBER(B2), LEFT(CELL("format", B2))="D")))))</formula1>
    </dataValidation>
    <dataValidation allowBlank="1" showDropDown="1" sqref="F2:F14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25"/>
    <col customWidth="1" min="4" max="4" width="16.25"/>
    <col customWidth="1" min="5" max="5" width="24.88"/>
    <col customWidth="1" min="6" max="6" width="23.25"/>
  </cols>
  <sheetData>
    <row r="1">
      <c r="A1" s="5" t="s">
        <v>87</v>
      </c>
      <c r="B1" s="7" t="s">
        <v>70</v>
      </c>
      <c r="C1" s="4"/>
      <c r="D1" s="4"/>
      <c r="E1" s="5" t="s">
        <v>41</v>
      </c>
      <c r="F1" s="6" t="s">
        <v>42</v>
      </c>
      <c r="G1" s="7" t="s">
        <v>71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5</v>
      </c>
      <c r="B2" s="11">
        <v>100.0</v>
      </c>
      <c r="C2" s="4"/>
      <c r="D2" s="4"/>
      <c r="E2" s="8" t="s">
        <v>72</v>
      </c>
      <c r="F2" s="33" t="s">
        <v>73</v>
      </c>
      <c r="G2" s="26">
        <f>B2*B3*B7</f>
        <v>280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4" t="s">
        <v>7</v>
      </c>
      <c r="B3" s="35">
        <f>ROUND(5/60,2)</f>
        <v>0.08</v>
      </c>
      <c r="C3" s="4"/>
      <c r="D3" s="4"/>
      <c r="E3" s="34" t="s">
        <v>88</v>
      </c>
      <c r="F3" s="36" t="s">
        <v>74</v>
      </c>
      <c r="G3" s="37">
        <f>B4*B5*B7</f>
        <v>262.5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75</v>
      </c>
      <c r="B4" s="11">
        <f>ROUND(15/60,2)</f>
        <v>0.25</v>
      </c>
      <c r="C4" s="4"/>
      <c r="D4" s="4"/>
      <c r="E4" s="8" t="s">
        <v>47</v>
      </c>
      <c r="F4" s="33" t="s">
        <v>76</v>
      </c>
      <c r="G4" s="26">
        <f t="shared" ref="G4:G5" si="1">B5*B7*B9</f>
        <v>525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4" t="s">
        <v>13</v>
      </c>
      <c r="B5" s="35">
        <v>30.0</v>
      </c>
      <c r="C5" s="4"/>
      <c r="D5" s="4"/>
      <c r="E5" s="34" t="s">
        <v>49</v>
      </c>
      <c r="F5" s="36" t="s">
        <v>77</v>
      </c>
      <c r="G5" s="37">
        <f t="shared" si="1"/>
        <v>450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15</v>
      </c>
      <c r="B6" s="11">
        <v>9.0</v>
      </c>
      <c r="C6" s="4"/>
      <c r="D6" s="4"/>
      <c r="E6" s="8" t="s">
        <v>51</v>
      </c>
      <c r="F6" s="33" t="s">
        <v>78</v>
      </c>
      <c r="G6" s="26">
        <f>G2 + G3 + G4 + G5</f>
        <v>1517.5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4" t="s">
        <v>17</v>
      </c>
      <c r="B7" s="38">
        <v>35.0</v>
      </c>
      <c r="C7" s="4"/>
      <c r="D7" s="4"/>
      <c r="E7" s="34" t="s">
        <v>53</v>
      </c>
      <c r="F7" s="39" t="s">
        <v>79</v>
      </c>
      <c r="G7" s="37">
        <f>1000*B13</f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19</v>
      </c>
      <c r="B8" s="17">
        <v>50.0</v>
      </c>
      <c r="C8" s="4"/>
      <c r="D8" s="4"/>
      <c r="E8" s="8" t="s">
        <v>55</v>
      </c>
      <c r="F8" s="40" t="s">
        <v>80</v>
      </c>
      <c r="G8" s="26">
        <f>B2*B14*B15</f>
        <v>12.5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 t="s">
        <v>21</v>
      </c>
      <c r="B9" s="38">
        <v>0.5</v>
      </c>
      <c r="C9" s="4"/>
      <c r="D9" s="4"/>
      <c r="E9" s="34" t="s">
        <v>57</v>
      </c>
      <c r="F9" s="39" t="s">
        <v>81</v>
      </c>
      <c r="G9" s="37">
        <f>B2*B15*B16*B8*B10</f>
        <v>125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24</v>
      </c>
      <c r="B10" s="11">
        <v>1.0</v>
      </c>
      <c r="C10" s="4"/>
      <c r="D10" s="4"/>
      <c r="E10" s="8" t="s">
        <v>59</v>
      </c>
      <c r="F10" s="33" t="s">
        <v>82</v>
      </c>
      <c r="G10" s="26">
        <f>G7 + G8 + G9</f>
        <v>187.5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4" t="s">
        <v>27</v>
      </c>
      <c r="B11" s="35">
        <v>0.3</v>
      </c>
      <c r="C11" s="4"/>
      <c r="D11" s="4"/>
      <c r="E11" s="34" t="s">
        <v>61</v>
      </c>
      <c r="F11" s="36" t="s">
        <v>83</v>
      </c>
      <c r="G11" s="37">
        <f>G6 - G10</f>
        <v>1330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29</v>
      </c>
      <c r="B12" s="11">
        <v>0.25</v>
      </c>
      <c r="C12" s="4"/>
      <c r="D12" s="4"/>
      <c r="E12" s="8" t="s">
        <v>63</v>
      </c>
      <c r="F12" s="33" t="s">
        <v>84</v>
      </c>
      <c r="G12" s="26">
        <f>ROUND((G11 / G6) * 100, 2)</f>
        <v>87.64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4" t="s">
        <v>31</v>
      </c>
      <c r="B13" s="38">
        <v>0.05</v>
      </c>
      <c r="C13" s="4"/>
      <c r="D13" s="4"/>
      <c r="E13" s="34" t="s">
        <v>65</v>
      </c>
      <c r="F13" s="36" t="s">
        <v>85</v>
      </c>
      <c r="G13" s="37">
        <f>ROUND(B2*B16*B17, 0)</f>
        <v>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33</v>
      </c>
      <c r="B14" s="17">
        <v>0.25</v>
      </c>
      <c r="C14" s="4"/>
      <c r="D14" s="4"/>
      <c r="E14" s="30" t="s">
        <v>67</v>
      </c>
      <c r="F14" s="41" t="s">
        <v>86</v>
      </c>
      <c r="G14" s="32">
        <f>ROUND(B6*B12,0)</f>
        <v>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2" t="s">
        <v>35</v>
      </c>
      <c r="B15" s="38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0" t="s">
        <v>37</v>
      </c>
      <c r="B16" s="17">
        <v>0.05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3" t="s">
        <v>39</v>
      </c>
      <c r="B17" s="44">
        <v>0.4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ataValidations>
    <dataValidation type="custom" allowBlank="1" showDropDown="1" sqref="B2:B17">
      <formula1>AND(ISNUMBER(B2),(NOT(OR(NOT(ISERROR(DATEVALUE(B2))), AND(ISNUMBER(B2), LEFT(CELL("format", B2))="D")))))</formula1>
    </dataValidation>
    <dataValidation allowBlank="1" showDropDown="1" sqref="F2:F14"/>
  </dataValidations>
  <drawing r:id="rId1"/>
  <tableParts count="2">
    <tablePart r:id="rId4"/>
    <tablePart r:id="rId5"/>
  </tableParts>
</worksheet>
</file>